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ElinorGray\Public First Dropbox\Policy and Research Team\Polling\Archived Work\2024\08 - Uplift\Results\"/>
    </mc:Choice>
  </mc:AlternateContent>
  <xr:revisionPtr revIDLastSave="0" documentId="13_ncr:1_{3C190F05-FC0A-4442-B55D-A8751093CD25}" xr6:coauthVersionLast="47" xr6:coauthVersionMax="47" xr10:uidLastSave="{00000000-0000-0000-0000-000000000000}"/>
  <bookViews>
    <workbookView xWindow="-110" yWindow="-110" windowWidth="19420" windowHeight="11500" firstSheet="42" activeTab="48"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67" l="1"/>
  <c r="B22" i="66"/>
  <c r="B22" i="65"/>
  <c r="B22" i="64"/>
  <c r="B16" i="63"/>
  <c r="B16" i="62"/>
  <c r="B16" i="61"/>
  <c r="B16" i="60"/>
  <c r="B16" i="59"/>
  <c r="B16" i="58"/>
  <c r="B16" i="57"/>
  <c r="B16" i="56"/>
  <c r="B16" i="55"/>
  <c r="B20" i="54"/>
  <c r="B30" i="53"/>
  <c r="B30" i="52"/>
  <c r="B22" i="51"/>
  <c r="B22" i="50"/>
  <c r="B22" i="49"/>
  <c r="B22" i="48"/>
  <c r="B22" i="47"/>
  <c r="B22" i="46"/>
  <c r="B16" i="45"/>
  <c r="B16" i="44"/>
  <c r="B22" i="43"/>
  <c r="B18" i="42"/>
  <c r="B22" i="41"/>
  <c r="B22" i="40"/>
  <c r="B23" i="39"/>
  <c r="B22" i="38"/>
  <c r="B19" i="37"/>
  <c r="B19" i="36"/>
  <c r="B19" i="35"/>
  <c r="B19" i="34"/>
  <c r="B24" i="33"/>
  <c r="B28" i="32"/>
  <c r="B21" i="31"/>
  <c r="B17" i="30"/>
  <c r="B18" i="29"/>
  <c r="B18" i="28"/>
  <c r="B18" i="27"/>
  <c r="B18" i="26"/>
  <c r="B18" i="25"/>
  <c r="B19" i="24"/>
  <c r="B19" i="23"/>
  <c r="B19" i="22"/>
  <c r="B19" i="21"/>
  <c r="B19" i="20"/>
  <c r="B19" i="19"/>
  <c r="B19" i="18"/>
  <c r="B28" i="17"/>
  <c r="B19" i="16"/>
  <c r="B25" i="15"/>
  <c r="B18" i="14"/>
  <c r="B21" i="13"/>
  <c r="B17" i="12"/>
  <c r="B22" i="11"/>
  <c r="B22" i="10"/>
  <c r="B22" i="8"/>
  <c r="B22" i="7"/>
  <c r="B22" i="6"/>
  <c r="B20" i="5"/>
  <c r="B20" i="4"/>
  <c r="E71" i="2"/>
  <c r="D71" i="2"/>
  <c r="E70" i="2"/>
  <c r="D70" i="2"/>
  <c r="E69" i="2"/>
  <c r="D69" i="2"/>
  <c r="E68" i="2"/>
  <c r="D68" i="2"/>
  <c r="E67"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<sst xmlns="http://schemas.openxmlformats.org/spreadsheetml/2006/main" count="2965" uniqueCount="302">
  <si>
    <t>Public First Poll for Uplift (Employee Share)</t>
  </si>
  <si>
    <t>Fieldwork:</t>
  </si>
  <si>
    <t>16th Aug - 28th Aug 2024</t>
  </si>
  <si>
    <t xml:space="preserve">Interview Method: </t>
  </si>
  <si>
    <t>Online Survey</t>
  </si>
  <si>
    <t>Population represented:</t>
  </si>
  <si>
    <t>Senior business decision makers in the UK</t>
  </si>
  <si>
    <t>Sample size:</t>
  </si>
  <si>
    <t>Methodology:</t>
  </si>
  <si>
    <t>All results are weighted using Iterative Proportional Fitting, or 'Raking'. The results are  weighted by business size (Employee Share)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</si>
  <si>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</si>
  <si>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</si>
  <si>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</si>
  <si>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</si>
  <si>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</si>
  <si>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</si>
  <si>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</si>
  <si>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Founder or co-founder</t>
  </si>
  <si>
    <t>Owner</t>
  </si>
  <si>
    <t>C-level (CEO, CFO, CIO, etc.)</t>
  </si>
  <si>
    <t>VP or Director</t>
  </si>
  <si>
    <t>Senior level manager / developer</t>
  </si>
  <si>
    <t>Unweighted</t>
  </si>
  <si>
    <t>Weighted</t>
  </si>
  <si>
    <t>London</t>
  </si>
  <si>
    <t>South East</t>
  </si>
  <si>
    <t>South West</t>
  </si>
  <si>
    <t>East of England</t>
  </si>
  <si>
    <t>East Midlands</t>
  </si>
  <si>
    <t>West Midlands</t>
  </si>
  <si>
    <t>Yorkshire and the Humber</t>
  </si>
  <si>
    <t>North East</t>
  </si>
  <si>
    <t>North West</t>
  </si>
  <si>
    <t>Scotland</t>
  </si>
  <si>
    <t>Wales</t>
  </si>
  <si>
    <t>Northern Ireland</t>
  </si>
  <si>
    <t>SME</t>
  </si>
  <si>
    <t>Not SME</t>
  </si>
  <si>
    <t>Energy Intensive</t>
  </si>
  <si>
    <t>Not Energy Intensive</t>
  </si>
  <si>
    <t>Role at Company</t>
  </si>
  <si>
    <t>Region</t>
  </si>
  <si>
    <t>Business Size (Condensed)</t>
  </si>
  <si>
    <t>Very important</t>
  </si>
  <si>
    <t>Somewhat important</t>
  </si>
  <si>
    <t>Not very important</t>
  </si>
  <si>
    <t>Not important at all</t>
  </si>
  <si>
    <t>Don’t know</t>
  </si>
  <si>
    <t>Total Important:</t>
  </si>
  <si>
    <t>Net:</t>
  </si>
  <si>
    <t xml:space="preserve"> How important do you think it is for businesses in general to take steps to reduce their impact on the climate?</t>
  </si>
  <si>
    <t>BASE: All Respondents</t>
  </si>
  <si>
    <t>Fieldwork:  16th Aug - 28th Aug 2024</t>
  </si>
  <si>
    <t>Data weighted by business size (Employee Share) and region to nationally representative proportions</t>
  </si>
  <si>
    <t xml:space="preserve"> How important do you think it is for your business to take steps to reduce its impact on the climate?</t>
  </si>
  <si>
    <t xml:space="preserve"> If you are paying attention, select 'Don't know'</t>
  </si>
  <si>
    <t xml:space="preserve"> Transitioning away from fossil fuels is in the public interest</t>
  </si>
  <si>
    <t xml:space="preserve"> The new Labour government cares more about tackling climate change than the previous Conservative government did</t>
  </si>
  <si>
    <t xml:space="preserve"> The government offers positive strategic direction to UK businesses on how the country will phase out fossil fuels</t>
  </si>
  <si>
    <t xml:space="preserve"> I am clear about the government’s plans to reduce the UK’s carbon emissions</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</si>
  <si>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</si>
  <si>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</si>
  <si>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</si>
  <si>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</si>
  <si>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</si>
  <si>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</si>
  <si>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</si>
  <si>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</si>
  <si>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The new Labour government cares more about tackling climate change than the previous Conservative government did</t>
  </si>
  <si>
    <t>To what extent do you agree or disagree with the following?: I am clear about the government’s plans to reduce the UK’s carbon emissions</t>
  </si>
  <si>
    <t>To what extent do you agree or disagree with the following?: Transitioning away from fossil fuels is in the public interest</t>
  </si>
  <si>
    <t>To what extent do you agree or disagree with the following?: The government offers positive strategic direction to UK businesses on how the country will phase out fossil fuels</t>
  </si>
  <si>
    <t>I know a lot about this</t>
  </si>
  <si>
    <t>I know a little about this</t>
  </si>
  <si>
    <t>I don’t know anything about this</t>
  </si>
  <si>
    <t xml:space="preserve"> How much would you say you know about the government’s plan to end the role fossil fuels play in generating energy in the UK? Fossil fuels are non-renewable resources, such as oil, gas, and coal.</t>
  </si>
  <si>
    <t>Strongly support</t>
  </si>
  <si>
    <t>Somewhat support</t>
  </si>
  <si>
    <t>Somewhat oppose</t>
  </si>
  <si>
    <t>Strongly oppose</t>
  </si>
  <si>
    <t>Total Support:</t>
  </si>
  <si>
    <t>Total Oppose:</t>
  </si>
  <si>
    <t xml:space="preserve"> To what extent do you support or oppose this?  </t>
  </si>
  <si>
    <t>I expect this target will be achieved by 2030</t>
  </si>
  <si>
    <t>I expect this will not be achieved but we will be close to achieving the target</t>
  </si>
  <si>
    <t>I expect this will not be achieved but some progress will have been made towards this target</t>
  </si>
  <si>
    <t>I expect this will not be achieved and no progress made towards this target</t>
  </si>
  <si>
    <t>Don’t Know</t>
  </si>
  <si>
    <t xml:space="preserve"> Labour has pledged to ensure all electricity generated in the UK comes from green sources by 2030. Regardless of whether or not you support this target, do you think this will be met?</t>
  </si>
  <si>
    <t>By 2029</t>
  </si>
  <si>
    <t>2030 - 2034</t>
  </si>
  <si>
    <t>2035-2039</t>
  </si>
  <si>
    <t>2040-2044</t>
  </si>
  <si>
    <t>2045-2049</t>
  </si>
  <si>
    <t>2050-2059</t>
  </si>
  <si>
    <t>2060-2069</t>
  </si>
  <si>
    <t>2070-2079</t>
  </si>
  <si>
    <t>2080-2089</t>
  </si>
  <si>
    <t>2090-2099</t>
  </si>
  <si>
    <t>2100 or later</t>
  </si>
  <si>
    <t xml:space="preserve"> When do you think the UK will entirely phase out fossil fuels from having a major role in energy production?</t>
  </si>
  <si>
    <t>The government is moving far too fast</t>
  </si>
  <si>
    <t>The government is moving a little too fast</t>
  </si>
  <si>
    <t>The government is moving at the right pace</t>
  </si>
  <si>
    <t>The government is moving a little too slow</t>
  </si>
  <si>
    <t>The government is moving far too slow</t>
  </si>
  <si>
    <t xml:space="preserve"> Do you think the government is moving too fast, too slow, or at about the right pace in its efforts to phase out fossil fuels?</t>
  </si>
  <si>
    <t>Global conflicts and wars, generally</t>
  </si>
  <si>
    <t>The UK’s reliance on foreign energy production</t>
  </si>
  <si>
    <t>Climate change impacts e.g natural disasters</t>
  </si>
  <si>
    <t>Underfunding of renewable energy sources</t>
  </si>
  <si>
    <t>The war in Ukraine</t>
  </si>
  <si>
    <t>Political instability</t>
  </si>
  <si>
    <t>Conflict in the Middle East</t>
  </si>
  <si>
    <t>Unreliability of renewable energy sources</t>
  </si>
  <si>
    <t>Government policy that increases UK reliance on oil and gas</t>
  </si>
  <si>
    <t>Old and deteriorating infrastructure</t>
  </si>
  <si>
    <t>Increased demand from customers</t>
  </si>
  <si>
    <t>Declining fossil fuel reserves in the North Sea</t>
  </si>
  <si>
    <t>Local communities objecting to new energy infrastructure being built</t>
  </si>
  <si>
    <t>None of the above</t>
  </si>
  <si>
    <t>From your perspective, which, if any, pose the biggest threat to the security of the UK’s energy supply?Select up to three</t>
  </si>
  <si>
    <t xml:space="preserve"> Setting specific targets to increase the amount of energy that comes from different sources (e.g. oil, gas, wind, etc.)</t>
  </si>
  <si>
    <t xml:space="preserve"> Setting specific targets to reduce the amount of energy that comes from different sources (e.g. oil, gas, wind, etc.)</t>
  </si>
  <si>
    <t xml:space="preserve"> Setting time-bound targets to reduce the amount of oil and gas that is produced in the North Sea</t>
  </si>
  <si>
    <t xml:space="preserve"> Offering guidance to businesses on how to respond to the changing sources of UK energy generation</t>
  </si>
  <si>
    <t xml:space="preserve"> Setting an overall strategy for the UK domestic energy sector</t>
  </si>
  <si>
    <t xml:space="preserve"> Managing the phase out of oil and gas production in the North Sea</t>
  </si>
  <si>
    <t>1 - entirely the government’s responsibility</t>
  </si>
  <si>
    <t>2</t>
  </si>
  <si>
    <t>3 -shared responsibility</t>
  </si>
  <si>
    <t>4</t>
  </si>
  <si>
    <t>5 - entirely business’ responsibility</t>
  </si>
  <si>
    <t>Grid Summary: Do you think the government or businesses should have more responsibility for the following?Answer on a scale of 1 to 5, where 1 = entirely the government’s responsibility, and 5 = entirely business’ responsibility.</t>
  </si>
  <si>
    <t>Do you think the government or businesses should have more responsibility for the following?Answer on a scale of 1 to 5, where 1 = entirely the government’s responsibility, and 5 = entirely business’ responsibility.: Setting specific targets to increase the amount of energy that comes from different sources (e.g. oil, gas, wind, etc.)</t>
  </si>
  <si>
    <t>Do you think the government or businesses should have more responsibility for the following?Answer on a scale of 1 to 5, where 1 = entirely the government’s responsibility, and 5 = entirely business’ responsibility.: Setting specific targets to reduce the amount of energy that comes from different sources (e.g. oil, gas, wind, etc.)</t>
  </si>
  <si>
    <t>Do you think the government or businesses should have more responsibility for the following?Answer on a scale of 1 to 5, where 1 = entirely the government’s responsibility, and 5 = entirely business’ responsibility.: Setting time-bound targets to reduce the amount of oil and gas that is produced in the North Sea</t>
  </si>
  <si>
    <t>Do you think the government or businesses should have more responsibility for the following?Answer on a scale of 1 to 5, where 1 = entirely the government’s responsibility, and 5 = entirely business’ responsibility.: Offering guidance to businesses on how to respond to the changing sources of UK energy generation</t>
  </si>
  <si>
    <t>Do you think the government or businesses should have more responsibility for the following?Answer on a scale of 1 to 5, where 1 = entirely the government’s responsibility, and 5 = entirely business’ responsibility.: Setting an overall strategy for the UK domestic energy sector</t>
  </si>
  <si>
    <t>Do you think the government or businesses should have more responsibility for the following?Answer on a scale of 1 to 5, where 1 = entirely the government’s responsibility, and 5 = entirely business’ responsibility.: Managing the phase out of oil and gas production in the North Sea</t>
  </si>
  <si>
    <t xml:space="preserve"> Its policy towards North Sea oil and gas exploration and production</t>
  </si>
  <si>
    <t xml:space="preserve"> Its plans to increase the development of renewable energy sources in the UK</t>
  </si>
  <si>
    <t xml:space="preserve"> Its plans to manage the phase out of fossil fuels in the North Sea</t>
  </si>
  <si>
    <t xml:space="preserve"> What support businesses need from the government in order to reduce their use of fossil fuels</t>
  </si>
  <si>
    <t>Very clear</t>
  </si>
  <si>
    <t>Somewhat clear</t>
  </si>
  <si>
    <t>Not very clear</t>
  </si>
  <si>
    <t>Not clear at all</t>
  </si>
  <si>
    <t>Grid Summary: In your view, how clear do you think the government is about the following?</t>
  </si>
  <si>
    <t>In your view, how clear do you think the government is about the following?: Its policy towards North Sea oil and gas exploration and production</t>
  </si>
  <si>
    <t>In your view, how clear do you think the government is about the following?: Its plans to increase the development of renewable energy sources in the UK</t>
  </si>
  <si>
    <t>In your view, how clear do you think the government is about the following?: Its plans to manage the phase out of fossil fuels in the North Sea</t>
  </si>
  <si>
    <t>In your view, how clear do you think the government is about the following?: What support businesses need from the government in order to reduce their use of fossil fuels</t>
  </si>
  <si>
    <t>I had heard of this, and could explain the details to a friend</t>
  </si>
  <si>
    <t>I had heard of this, but I could not explain the details to a friend</t>
  </si>
  <si>
    <t>I had not heard of this before</t>
  </si>
  <si>
    <t xml:space="preserve"> Before taking this survey, how much did you know about this?  </t>
  </si>
  <si>
    <t xml:space="preserve"> To what extent do you support or oppose proposals to stop granting new licences for oil and gas exploration in the North Sea?</t>
  </si>
  <si>
    <t>It's necessary to redirect investment to green energy sources</t>
  </si>
  <si>
    <t>The UK needs to reduce oil and gas production to meet our climate commitments</t>
  </si>
  <si>
    <t>It is an important step to prevent global warming rising above a safe level</t>
  </si>
  <si>
    <t>It would send a clear signal on government's commitment to phasing out fossil fuels</t>
  </si>
  <si>
    <t>It will establish the UK as an global leader in the fight against climate change</t>
  </si>
  <si>
    <t>Drilling for oil and gas in the North Sea causes major damage to the local ecosystem</t>
  </si>
  <si>
    <t>Reducing the UK’s dependence on oil and gas will help to reduce energy prices</t>
  </si>
  <si>
    <t>The North Sea will soon run out of oil and gas deposits to exploit</t>
  </si>
  <si>
    <t>Oil and gas is no longer a reliable supply of energy</t>
  </si>
  <si>
    <t>Current offshore workers need certainty about when the North Sea oil and gas industry will phase out</t>
  </si>
  <si>
    <t>Most oil and gas produced in the North Sea is exported internationally and not used in the UK</t>
  </si>
  <si>
    <t>Oil and gas production is only profit driven and doesn’t serve an economic purpose</t>
  </si>
  <si>
    <t>Building new oil and gas assets run the risk they will be unprofitable in the future</t>
  </si>
  <si>
    <t>Other (Please specify)</t>
  </si>
  <si>
    <t>You said you were supportive of proposals to stop granting new licences for oil and gas exploration in the North Sea. Why is this? Select all that apply.</t>
  </si>
  <si>
    <t>BASE: Support government proposals on oil and gas licenses</t>
  </si>
  <si>
    <t>The UK still needs oil and gas to heat homes and fuel cars</t>
  </si>
  <si>
    <t>Lots of jobs rely on North Sea oil and gas extraction</t>
  </si>
  <si>
    <t>This would just make the UK more dependent on oil and gas imports from other countries</t>
  </si>
  <si>
    <t>Oil and gas extraction plays an important role in the UK economy</t>
  </si>
  <si>
    <t>Renewable sources of energy are not reliable</t>
  </si>
  <si>
    <t>The North Sea has plenty of oil and gas yet to exploit</t>
  </si>
  <si>
    <t>Oil and gas extraction plays an important role in the local Scottish economy</t>
  </si>
  <si>
    <t>The UK should not leave natural resources in the ground that could be used</t>
  </si>
  <si>
    <t>It will not have an impact on preventing global warming rising above 1.5C</t>
  </si>
  <si>
    <t>You said you would oppose proposals to stop granting new licences for oil and gas exploration in the North Sea. Why is this?Select all that apply.</t>
  </si>
  <si>
    <t>BASE: Oppose government proposals on oil and gas licenses</t>
  </si>
  <si>
    <t xml:space="preserve"> Next year</t>
  </si>
  <si>
    <t xml:space="preserve"> Next five years</t>
  </si>
  <si>
    <t xml:space="preserve"> Next ten years</t>
  </si>
  <si>
    <t>Very positive impact</t>
  </si>
  <si>
    <t>Somewhat positive impact</t>
  </si>
  <si>
    <t>Neither positive nor negative impact</t>
  </si>
  <si>
    <t>Somewhat negative impact</t>
  </si>
  <si>
    <t>Very negative impact</t>
  </si>
  <si>
    <t>Grid Summary: What impact do you think that Labour’s decision to stop new licences for oil and gas exploration in the North Sea will have on your business over the following time periods?</t>
  </si>
  <si>
    <t>What impact do you think that Labour’s decision to stop new licences for oil and gas exploration in the North Sea will have on your business over the following time periods?: Next year</t>
  </si>
  <si>
    <t>What impact do you think that Labour’s decision to stop new licences for oil and gas exploration in the North Sea will have on your business over the following time periods?: Next five years</t>
  </si>
  <si>
    <t>What impact do you think that Labour’s decision to stop new licences for oil and gas exploration in the North Sea will have on your business over the following time periods?: Next ten years</t>
  </si>
  <si>
    <t>Increase energy costs for my business</t>
  </si>
  <si>
    <t>Increase costs in the supply chain</t>
  </si>
  <si>
    <t>Less reliable energy supply</t>
  </si>
  <si>
    <t>Reduced pay and productivity across the economy</t>
  </si>
  <si>
    <t>Reduce pay and productivity in the sector</t>
  </si>
  <si>
    <t>Reduced incomes in my area, affecting the number of customers we have</t>
  </si>
  <si>
    <t>N/A - this decision will not have any drawbacks for my business</t>
  </si>
  <si>
    <t>What, if any, of the following do you think will be the main drawbacks of this decision for your business?Select all that apply.</t>
  </si>
  <si>
    <t>More reliable energy supply</t>
  </si>
  <si>
    <t>Reduced energy costs</t>
  </si>
  <si>
    <t>Less volatile energy costs</t>
  </si>
  <si>
    <t>Reduced costs in the supply chain</t>
  </si>
  <si>
    <t>Increased pay and productivity in the economy</t>
  </si>
  <si>
    <t>N/A - this decision will not have any benefits for my business</t>
  </si>
  <si>
    <t>Increased pay and productivity in my sector</t>
  </si>
  <si>
    <t>Increased incomes in my area specifically, affecting the number of customers we have</t>
  </si>
  <si>
    <t>Which, if any, of the following do you think will be the main benefits for your business?Select all that apply.</t>
  </si>
  <si>
    <t xml:space="preserve"> To what extent do you agree or disagree with the following? “A government decision to no longer grant new licences for oil and gas exploration in the North Sea would send a clear message about the government’s climate ambitions”  </t>
  </si>
  <si>
    <t xml:space="preserve"> To what extent do you agree or disagree with the following? “A government decision to no longer grant new licences for oil and gas exploration in the North Sea would send a clear message to businesses about the government's commitment to the energy transition”    </t>
  </si>
  <si>
    <t>The phase out of North Sea oil and gas production will just mean the UK imports more energy from abroad</t>
  </si>
  <si>
    <t>The phase out of North Sea oil and gas production will lead to more ‘green’ energy production in the UK (e.g. wind power, solar power, nuclear power)</t>
  </si>
  <si>
    <t>The phase out of North Sea oil and gas production will have no impact on the types of energy that the UK uses</t>
  </si>
  <si>
    <t xml:space="preserve"> Which of the following comes closest to your view?  </t>
  </si>
  <si>
    <t xml:space="preserve"> To what extent do you agree or disagree with the following? “Preventing new oil and gas licensing in the North Sea speeds up the inevitable decline of oil and gas production in the UK”  </t>
  </si>
  <si>
    <t>Yes, North Sea oil and gas production would begin to wind down even without government intervention</t>
  </si>
  <si>
    <t>No, North Sea oil and gas production would not begin to wind down without government intervention</t>
  </si>
  <si>
    <t xml:space="preserve"> Without government intervention, do you think North Sea oil and gas production would begin to wind down?</t>
  </si>
  <si>
    <t>In order to properly invest, our business needs clear guidance from the government on what the sources of UK energy generation will look like in the future</t>
  </si>
  <si>
    <t>The sources of UK energy generation has no real impact on my business’ ability to make investment decisions</t>
  </si>
  <si>
    <t xml:space="preserve"> Private companies need more clarity from government on the future sources of UK energy generation</t>
  </si>
  <si>
    <t xml:space="preserve"> The government should partner with business to help speed up the transition to renewable energy in the UK</t>
  </si>
  <si>
    <t xml:space="preserve"> Private companies have an important role to play in funding the energy transition</t>
  </si>
  <si>
    <t xml:space="preserve"> Private companies are more ambitious than the government on reducing their use of fossil fuels</t>
  </si>
  <si>
    <t xml:space="preserve"> Government should not support the UK oil and gas industry in the long term</t>
  </si>
  <si>
    <t>To what extent do you agree or disagree with the following?: Private companies have an important role to play in funding the energy transition</t>
  </si>
  <si>
    <t>To what extent do you agree or disagree with the following?: The government should partner with business to help speed up the transition to renewable energy in the UK</t>
  </si>
  <si>
    <t>To what extent do you agree or disagree with the following?: Government should not support the UK oil and gas industry in the long term</t>
  </si>
  <si>
    <t>To what extent do you agree or disagree with the following?: Private companies need more clarity from government on the future sources of UK energy generation</t>
  </si>
  <si>
    <t>To what extent do you agree or disagree with the following?: Private companies are more ambitious than the government on reducing their use of fossil fuels</t>
  </si>
  <si>
    <t>Constructing more wind farms in the UK</t>
  </si>
  <si>
    <t>Constructing more solar farms in the UK</t>
  </si>
  <si>
    <t>Constructing more hydro power (from bodies of water) in the UK</t>
  </si>
  <si>
    <t>Constructing more nuclear energy plants in the UK</t>
  </si>
  <si>
    <t>Nationalising energy companies</t>
  </si>
  <si>
    <t>Improving insulation in all homes to reduce the amount of gas required for heating</t>
  </si>
  <si>
    <t>Constructing more energy storage in the UK (e.g. gas storage, batteries)</t>
  </si>
  <si>
    <t>Encouraging people to buy electric cars to reduce oil imports</t>
  </si>
  <si>
    <t>Switching household heating from gas to electricity to reduce our reliance on gas</t>
  </si>
  <si>
    <t>Encouraging existing power stations to produce more energy</t>
  </si>
  <si>
    <t>Establishing new trading arrangements with countries other than Russia who can supply oil and gas</t>
  </si>
  <si>
    <t>Drilling new wells for oil and gas in the North Sea</t>
  </si>
  <si>
    <t>Constructing new coal power plants in the UK</t>
  </si>
  <si>
    <t>Fracking (drilling underground) to reach new gas deposits in the UK</t>
  </si>
  <si>
    <t>Ensuring good trading relationships are maintained with Russia</t>
  </si>
  <si>
    <t>None of the above would be effective ways for the UK to make its energy supply more secure</t>
  </si>
  <si>
    <t>Which of the following, if any, do you think would be the most effective ways for the UK to make its energy supply more secure?Select up to three</t>
  </si>
  <si>
    <t>None of the above would be effective ways for the UK to make its energy supply cheaper</t>
  </si>
  <si>
    <t>Which of the following, if any, do you think would be the most effective ways for the UK to make its energy supply cheaper?Select up to three</t>
  </si>
  <si>
    <t>It will mean the UK does not rely on imported oil and gas from abroad</t>
  </si>
  <si>
    <t>It will help reduce energy costs in the UK</t>
  </si>
  <si>
    <t>It will mean the UK will reduce its contribution to climate change</t>
  </si>
  <si>
    <t>It will help to provide jobs to replace those lost in declining fossil fuel sectors</t>
  </si>
  <si>
    <t>It is a more reliable form of energy</t>
  </si>
  <si>
    <t>Which, if any, of the following do you think are the main benefits of investments in renewable energy?Select all that apply.</t>
  </si>
  <si>
    <t xml:space="preserve"> More jobs will be created in the UK overall</t>
  </si>
  <si>
    <t xml:space="preserve"> The UK economy will benefit overall</t>
  </si>
  <si>
    <t xml:space="preserve"> Job losses in the oil and gas sector will NOT be replaced by jobs in the renewable energy sectors</t>
  </si>
  <si>
    <t xml:space="preserve"> Job losses in the oil and gas sector will be replaced by jobs in the renewable energy sectors</t>
  </si>
  <si>
    <t xml:space="preserve"> The economy of areas reliant on the oil and gas sector (e.g. Northeast Scotland) will not recover in the long term</t>
  </si>
  <si>
    <t xml:space="preserve"> The economy of areas reliant on the oil and gas sector (e.g Northeast Scotland) will continue to prosper in the long term</t>
  </si>
  <si>
    <t xml:space="preserve"> UK businesses will experience higher investment</t>
  </si>
  <si>
    <t xml:space="preserve"> UK businesses will experience lower investment</t>
  </si>
  <si>
    <t>This will happen</t>
  </si>
  <si>
    <t>This will not happen</t>
  </si>
  <si>
    <t>Grid Summary: Which, if any, of the following do you think will happen as a result of the phase out of fossil fuels in energy production in the UK?</t>
  </si>
  <si>
    <t>Which, if any, of the following do you think will happen as a result of the phase out of fossil fuels in energy production in the UK?: More jobs will be created in the UK overall</t>
  </si>
  <si>
    <t>Which, if any, of the following do you think will happen as a result of the phase out of fossil fuels in energy production in the UK?: The UK economy will benefit overall</t>
  </si>
  <si>
    <t>Which, if any, of the following do you think will happen as a result of the phase out of fossil fuels in energy production in the UK?: Job losses in the oil and gas sector will NOT be replaced by jobs in the renewable energy sectors</t>
  </si>
  <si>
    <t>Which, if any, of the following do you think will happen as a result of the phase out of fossil fuels in energy production in the UK?: Job losses in the oil and gas sector will be replaced by jobs in the renewable energy sectors</t>
  </si>
  <si>
    <t>Which, if any, of the following do you think will happen as a result of the phase out of fossil fuels in energy production in the UK?: The economy of areas reliant on the oil and gas sector (e.g. Northeast Scotland) will not recover in the long term</t>
  </si>
  <si>
    <t>Which, if any, of the following do you think will happen as a result of the phase out of fossil fuels in energy production in the UK?: The economy of areas reliant on the oil and gas sector (e.g Northeast Scotland) will continue to prosper in the long term</t>
  </si>
  <si>
    <t>Which, if any, of the following do you think will happen as a result of the phase out of fossil fuels in energy production in the UK?: UK businesses will experience higher investment</t>
  </si>
  <si>
    <t>Which, if any, of the following do you think will happen as a result of the phase out of fossil fuels in energy production in the UK?: UK businesses will experience lower investment</t>
  </si>
  <si>
    <t>Neither important nor unimportant</t>
  </si>
  <si>
    <t>Somewhat unimportant</t>
  </si>
  <si>
    <t>Very unimportant</t>
  </si>
  <si>
    <t>Total Unimportant:</t>
  </si>
  <si>
    <t xml:space="preserve"> How important or unimportant do you think it is for the government to ensure that the transition away from fossil fuels is a “just transition”?By this, we mean that people and communities reliant on the oil and gas sector are able to pivot to new sectors and careers, so that they are not left permanently poorer as a result of the fossil fuel phase out.</t>
  </si>
  <si>
    <t xml:space="preserve"> And how important do you think it is to ensure that there is a “just transition”, even if this might result in higher energy prices in the medium-term to help pay for this?</t>
  </si>
  <si>
    <t>The Government</t>
  </si>
  <si>
    <t>Oil and gas companies</t>
  </si>
  <si>
    <t>Trade Unions</t>
  </si>
  <si>
    <t>The workers themselves</t>
  </si>
  <si>
    <t>Local businesses</t>
  </si>
  <si>
    <t>The local council</t>
  </si>
  <si>
    <t>Local community</t>
  </si>
  <si>
    <t>Other (please specify)</t>
  </si>
  <si>
    <t>Some have said that the decline in the North Sea oil and gas sector will lead to job losses. Whose responsibility is it to support oil and gas industry workers in the North Sea to transition to other industries and/or sectors?Select all that apply.</t>
  </si>
  <si>
    <t>It is the sole responsibility of the Government</t>
  </si>
  <si>
    <t>It is primarily the responsibility of the Government, but oil and gas companies should also play a role</t>
  </si>
  <si>
    <t>The Government and oil and gas companies share equal responsibility</t>
  </si>
  <si>
    <t>It is primarily the responsibility of oil and gas companies, but the Government should also play a role</t>
  </si>
  <si>
    <t>It is the sole responsibility of the oil and gas companies</t>
  </si>
  <si>
    <t xml:space="preserve"> In your opinion, who holds the most responsibility to support oil and gas industry workers in the North Sea to transition to other industries and/or sectors? </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</si>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</sst>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sz val="12"/>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0" xfId="0" applyFont="1" applyAlignment="1">
      <alignment horizontal="center" vertical="center" wrapText="1"/>
    </xf>
    <xf numFmtId="0" fontId="8" fillId="0" borderId="3" xfId="0" applyFont="1" applyBorder="1" applyAlignment="1">
      <alignment horizontal="center" vertical="center" wrapText="1"/>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8.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0.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1.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2.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3.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4.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5.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6.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17.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18.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4" workbookViewId="0">
      <selection activeCell="K10" sqref="K10"/>
    </sheetView>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575</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1"/>
  <sheetViews>
    <sheetView showGridLines="0" topLeftCell="A46" workbookViewId="0">
      <selection activeCell="D54" sqref="D54"/>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important do you think it is for businesses in general to take steps to reduce their impact on the climate?")</f>
        <v xml:space="preserve"> How important do you think it is for businesses in general to take steps to reduce their impact on the climate?</v>
      </c>
      <c r="E9" s="14" t="str">
        <f>HYPERLINK("#'Full Results'!A11", "11")</f>
        <v>11</v>
      </c>
      <c r="F9" t="s">
        <v>51</v>
      </c>
    </row>
    <row r="10" spans="3:6" x14ac:dyDescent="0.35">
      <c r="C10">
        <v>2</v>
      </c>
      <c r="D10" s="8" t="str">
        <f>HYPERLINK("#'Table 2'!A1", " How important do you think it is for your business to take steps to reduce its impact on the climate?")</f>
        <v xml:space="preserve"> How important do you think it is for your business to take steps to reduce its impact on the climate?</v>
      </c>
      <c r="E10" s="14" t="str">
        <f>HYPERLINK("#'Full Results'!A21", "21")</f>
        <v>21</v>
      </c>
      <c r="F10" t="s">
        <v>51</v>
      </c>
    </row>
    <row r="11" spans="3:6" x14ac:dyDescent="0.35">
      <c r="C11">
        <v>3</v>
      </c>
      <c r="D11" s="8" t="str">
        <f>HYPERLINK("#'Table 3'!A1", "Grid Summary: To what extent do you agree or disagree with the following?")</f>
        <v>Grid Summary: To what extent do you agree or disagree with the following?</v>
      </c>
      <c r="E11" s="7"/>
      <c r="F11" t="s">
        <v>51</v>
      </c>
    </row>
    <row r="12" spans="3:6" x14ac:dyDescent="0.35">
      <c r="C12">
        <v>4</v>
      </c>
      <c r="D12" s="8" t="str">
        <f>HYPERLINK("#'Table 4'!A1", "To what extent do you agree or disagree with the following?: The new Labour government cares more about tackling climate change than the previous Conservative government did")</f>
        <v>To what extent do you agree or disagree with the following?: The new Labour government cares more about tackling climate change than the previous Conservative government did</v>
      </c>
      <c r="E12" s="14" t="str">
        <f>HYPERLINK("#'Full Results'!A31", "31")</f>
        <v>31</v>
      </c>
      <c r="F12" t="s">
        <v>51</v>
      </c>
    </row>
    <row r="13" spans="3:6" x14ac:dyDescent="0.35">
      <c r="C13">
        <v>5</v>
      </c>
      <c r="D13" s="8" t="str">
        <f>HYPERLINK("#'Table 5'!A1", "To what extent do you agree or disagree with the following?: I am clear about the government’s plans to reduce the UK’s carbon emissions")</f>
        <v>To what extent do you agree or disagree with the following?: I am clear about the government’s plans to reduce the UK’s carbon emissions</v>
      </c>
      <c r="E13" s="14" t="str">
        <f>HYPERLINK("#'Full Results'!A43", "43")</f>
        <v>43</v>
      </c>
      <c r="F13" t="s">
        <v>51</v>
      </c>
    </row>
    <row r="14" spans="3:6" x14ac:dyDescent="0.35">
      <c r="C14">
        <v>7</v>
      </c>
      <c r="D14" s="8" t="str">
        <f>HYPERLINK("#'Table 7'!A1", "To what extent do you agree or disagree with the following?: Transitioning away from fossil fuels is in the public interest")</f>
        <v>To what extent do you agree or disagree with the following?: Transitioning away from fossil fuels is in the public interest</v>
      </c>
      <c r="E14" s="14" t="str">
        <f>HYPERLINK("#'Full Results'!A67", "67")</f>
        <v>67</v>
      </c>
      <c r="F14" t="s">
        <v>51</v>
      </c>
    </row>
    <row r="15" spans="3:6" x14ac:dyDescent="0.35">
      <c r="C15">
        <v>8</v>
      </c>
      <c r="D15" s="8" t="str">
        <f>HYPERLINK("#'Table 8'!A1", "To what extent do you agree or disagree with the following?: The government offers positive strategic direction to UK businesses on how the country will phase out fossil fuels")</f>
        <v>To what extent do you agree or disagree with the following?: The government offers positive strategic direction to UK businesses on how the country will phase out fossil fuels</v>
      </c>
      <c r="E15" s="14" t="str">
        <f>HYPERLINK("#'Full Results'!A79", "79")</f>
        <v>79</v>
      </c>
      <c r="F15" t="s">
        <v>51</v>
      </c>
    </row>
    <row r="16" spans="3:6" x14ac:dyDescent="0.35">
      <c r="C16">
        <v>9</v>
      </c>
      <c r="D16" s="8" t="str">
        <f>HYPERLINK("#'Table 9'!A1", " How much would you say you know about the government’s plan to end the role fossil fuels play in generating energy in the UK? Fossil fuels are non-renewable resources, such as oil, gas, and coal.")</f>
        <v xml:space="preserve"> How much would you say you know about the government’s plan to end the role fossil fuels play in generating energy in the UK? Fossil fuels are non-renewable resources, such as oil, gas, and coal.</v>
      </c>
      <c r="E16" s="14" t="str">
        <f>HYPERLINK("#'Full Results'!A91", "91")</f>
        <v>91</v>
      </c>
      <c r="F16" t="s">
        <v>51</v>
      </c>
    </row>
    <row r="17" spans="3:6" x14ac:dyDescent="0.35">
      <c r="C17">
        <v>10</v>
      </c>
      <c r="D17" s="8" t="str">
        <f>HYPERLINK("#'Table 10'!A1", " To what extent do you support or oppose this?  ")</f>
        <v xml:space="preserve"> To what extent do you support or oppose this?  </v>
      </c>
      <c r="E17" s="14" t="str">
        <f>HYPERLINK("#'Full Results'!A98", "98")</f>
        <v>98</v>
      </c>
      <c r="F17" t="s">
        <v>51</v>
      </c>
    </row>
    <row r="18" spans="3:6" x14ac:dyDescent="0.35">
      <c r="C18">
        <v>11</v>
      </c>
      <c r="D18" s="8" t="str">
        <f>HYPERLINK("#'Table 11'!A1", " Labour has pledged to ensure all electricity generated in the UK comes from green sources by 2030. Regardless of whether or not you support this target, do you think this will be met?")</f>
        <v xml:space="preserve"> Labour has pledged to ensure all electricity generated in the UK comes from green sources by 2030. Regardless of whether or not you support this target, do you think this will be met?</v>
      </c>
      <c r="E18" s="14" t="str">
        <f>HYPERLINK("#'Full Results'!A109", "109")</f>
        <v>109</v>
      </c>
      <c r="F18" t="s">
        <v>51</v>
      </c>
    </row>
    <row r="19" spans="3:6" x14ac:dyDescent="0.35">
      <c r="C19">
        <v>12</v>
      </c>
      <c r="D19" s="8" t="str">
        <f>HYPERLINK("#'Table 12'!A1", " When do you think the UK will entirely phase out fossil fuels from having a major role in energy production?")</f>
        <v xml:space="preserve"> When do you think the UK will entirely phase out fossil fuels from having a major role in energy production?</v>
      </c>
      <c r="E19" s="14" t="str">
        <f>HYPERLINK("#'Full Results'!A117", "117")</f>
        <v>117</v>
      </c>
      <c r="F19" t="s">
        <v>51</v>
      </c>
    </row>
    <row r="20" spans="3:6" x14ac:dyDescent="0.35">
      <c r="C20">
        <v>13</v>
      </c>
      <c r="D20" s="8" t="str">
        <f>HYPERLINK("#'Table 13'!A1", " Do you think the government is moving too fast, too slow, or at about the right pace in its efforts to phase out fossil fuels?")</f>
        <v xml:space="preserve"> Do you think the government is moving too fast, too slow, or at about the right pace in its efforts to phase out fossil fuels?</v>
      </c>
      <c r="E20" s="14" t="str">
        <f>HYPERLINK("#'Full Results'!A132", "132")</f>
        <v>132</v>
      </c>
      <c r="F20" t="s">
        <v>51</v>
      </c>
    </row>
    <row r="21" spans="3:6" x14ac:dyDescent="0.35">
      <c r="C21">
        <v>14</v>
      </c>
      <c r="D21" s="8" t="str">
        <f>HYPERLINK("#'Table 14'!A1", "From your perspective, which, if any, pose the biggest threat to the security of the UK’s energy supply?Select up to three")</f>
        <v>From your perspective, which, if any, pose the biggest threat to the security of the UK’s energy supply?Select up to three</v>
      </c>
      <c r="E21" s="14" t="str">
        <f>HYPERLINK("#'Full Results'!A141", "141")</f>
        <v>141</v>
      </c>
      <c r="F21" t="s">
        <v>51</v>
      </c>
    </row>
    <row r="22" spans="3:6" x14ac:dyDescent="0.35">
      <c r="C22">
        <v>15</v>
      </c>
      <c r="D22" s="8" t="str">
        <f>HYPERLINK("#'Table 15'!A1", "Grid Summary: Do you think the government or businesses should have more responsibility for the following?Answer on a scale of 1 to 5, where 1 = entirely the government’s responsibility, and 5 = entirely business’ responsibility.")</f>
        <v>Grid Summary: Do you think the government or businesses should have more responsibility for the following?Answer on a scale of 1 to 5, where 1 = entirely the government’s responsibility, and 5 = entirely business’ responsibility.</v>
      </c>
      <c r="E22" s="7"/>
      <c r="F22" t="s">
        <v>51</v>
      </c>
    </row>
    <row r="23" spans="3:6" x14ac:dyDescent="0.35">
      <c r="C23">
        <v>16</v>
      </c>
      <c r="D23" s="8" t="str">
        <f>HYPERLINK("#'Table 16'!A1", "Do you think the government or businesses should have more responsibility for the following?Answer on a scale of 1 to 5, where 1 = entirely the government’s responsibility, and 5 = entirely business’ responsibility.: Setting specific targets to i...")</f>
        <v>Do you think the government or businesses should have more responsibility for the following?Answer on a scale of 1 to 5, where 1 = entirely the government’s responsibility, and 5 = entirely business’ responsibility.: Setting specific targets to i...</v>
      </c>
      <c r="E23" s="14" t="str">
        <f>HYPERLINK("#'Full Results'!A159", "159")</f>
        <v>159</v>
      </c>
      <c r="F23" t="s">
        <v>51</v>
      </c>
    </row>
    <row r="24" spans="3:6" x14ac:dyDescent="0.35">
      <c r="C24">
        <v>17</v>
      </c>
      <c r="D24" s="8" t="str">
        <f>HYPERLINK("#'Table 17'!A1", "Do you think the government or businesses should have more responsibility for the following?Answer on a scale of 1 to 5, where 1 = entirely the government’s responsibility, and 5 = entirely business’ responsibility.: Setting specific targets to r...")</f>
        <v>Do you think the government or businesses should have more responsibility for the following?Answer on a scale of 1 to 5, where 1 = entirely the government’s responsibility, and 5 = entirely business’ responsibility.: Setting specific targets to r...</v>
      </c>
      <c r="E24" s="14" t="str">
        <f>HYPERLINK("#'Full Results'!A168", "168")</f>
        <v>168</v>
      </c>
      <c r="F24" t="s">
        <v>51</v>
      </c>
    </row>
    <row r="25" spans="3:6" x14ac:dyDescent="0.35">
      <c r="C25">
        <v>18</v>
      </c>
      <c r="D25" s="8" t="str">
        <f>HYPERLINK("#'Table 18'!A1", "Do you think the government or businesses should have more responsibility for the following?Answer on a scale of 1 to 5, where 1 = entirely the government’s responsibility, and 5 = entirely business’ responsibility.: Setting time-bound targets to...")</f>
        <v>Do you think the government or businesses should have more responsibility for the following?Answer on a scale of 1 to 5, where 1 = entirely the government’s responsibility, and 5 = entirely business’ responsibility.: Setting time-bound targets to...</v>
      </c>
      <c r="E25" s="14" t="str">
        <f>HYPERLINK("#'Full Results'!A177", "177")</f>
        <v>177</v>
      </c>
      <c r="F25" t="s">
        <v>51</v>
      </c>
    </row>
    <row r="26" spans="3:6" x14ac:dyDescent="0.35">
      <c r="C26">
        <v>19</v>
      </c>
      <c r="D26" s="8" t="str">
        <f>HYPERLINK("#'Table 19'!A1", "Do you think the government or businesses should have more responsibility for the following?Answer on a scale of 1 to 5, where 1 = entirely the government’s responsibility, and 5 = entirely business’ responsibility.: Offering guidance to business...")</f>
        <v>Do you think the government or businesses should have more responsibility for the following?Answer on a scale of 1 to 5, where 1 = entirely the government’s responsibility, and 5 = entirely business’ responsibility.: Offering guidance to business...</v>
      </c>
      <c r="E26" s="14" t="str">
        <f>HYPERLINK("#'Full Results'!A186", "186")</f>
        <v>186</v>
      </c>
      <c r="F26" t="s">
        <v>51</v>
      </c>
    </row>
    <row r="27" spans="3:6" x14ac:dyDescent="0.35">
      <c r="C27">
        <v>20</v>
      </c>
      <c r="D27" s="8" t="str">
        <f>HYPERLINK("#'Table 20'!A1", "Do you think the government or businesses should have more responsibility for the following?Answer on a scale of 1 to 5, where 1 = entirely the government’s responsibility, and 5 = entirely business’ responsibility.: Setting an overall strategy f...")</f>
        <v>Do you think the government or businesses should have more responsibility for the following?Answer on a scale of 1 to 5, where 1 = entirely the government’s responsibility, and 5 = entirely business’ responsibility.: Setting an overall strategy f...</v>
      </c>
      <c r="E27" s="14" t="str">
        <f>HYPERLINK("#'Full Results'!A195", "195")</f>
        <v>195</v>
      </c>
      <c r="F27" t="s">
        <v>51</v>
      </c>
    </row>
    <row r="28" spans="3:6" x14ac:dyDescent="0.35">
      <c r="C28">
        <v>21</v>
      </c>
      <c r="D28" s="8" t="str">
        <f>HYPERLINK("#'Table 21'!A1", "Do you think the government or businesses should have more responsibility for the following?Answer on a scale of 1 to 5, where 1 = entirely the government’s responsibility, and 5 = entirely business’ responsibility.: Managing the phase out of oil...")</f>
        <v>Do you think the government or businesses should have more responsibility for the following?Answer on a scale of 1 to 5, where 1 = entirely the government’s responsibility, and 5 = entirely business’ responsibility.: Managing the phase out of oil...</v>
      </c>
      <c r="E28" s="14" t="str">
        <f>HYPERLINK("#'Full Results'!A204", "204")</f>
        <v>204</v>
      </c>
      <c r="F28" t="s">
        <v>51</v>
      </c>
    </row>
    <row r="29" spans="3:6" x14ac:dyDescent="0.35">
      <c r="C29">
        <v>22</v>
      </c>
      <c r="D29" s="8" t="str">
        <f>HYPERLINK("#'Table 22'!A1", "Grid Summary: In your view, how clear do you think the government is about the following?")</f>
        <v>Grid Summary: In your view, how clear do you think the government is about the following?</v>
      </c>
      <c r="E29" s="7"/>
      <c r="F29" t="s">
        <v>51</v>
      </c>
    </row>
    <row r="30" spans="3:6" x14ac:dyDescent="0.35">
      <c r="C30">
        <v>23</v>
      </c>
      <c r="D30" s="8" t="str">
        <f>HYPERLINK("#'Table 23'!A1", "In your view, how clear do you think the government is about the following?: Its policy towards North Sea oil and gas exploration and production")</f>
        <v>In your view, how clear do you think the government is about the following?: Its policy towards North Sea oil and gas exploration and production</v>
      </c>
      <c r="E30" s="14" t="str">
        <f>HYPERLINK("#'Full Results'!A213", "213")</f>
        <v>213</v>
      </c>
      <c r="F30" t="s">
        <v>51</v>
      </c>
    </row>
    <row r="31" spans="3:6" x14ac:dyDescent="0.35">
      <c r="C31">
        <v>24</v>
      </c>
      <c r="D31" s="8" t="str">
        <f>HYPERLINK("#'Table 24'!A1", "In your view, how clear do you think the government is about the following?: Its plans to increase the development of renewable energy sources in the UK")</f>
        <v>In your view, how clear do you think the government is about the following?: Its plans to increase the development of renewable energy sources in the UK</v>
      </c>
      <c r="E31" s="14" t="str">
        <f>HYPERLINK("#'Full Results'!A221", "221")</f>
        <v>221</v>
      </c>
      <c r="F31" t="s">
        <v>51</v>
      </c>
    </row>
    <row r="32" spans="3:6" x14ac:dyDescent="0.35">
      <c r="C32">
        <v>25</v>
      </c>
      <c r="D32" s="8" t="str">
        <f>HYPERLINK("#'Table 25'!A1", "In your view, how clear do you think the government is about the following?: Its plans to manage the phase out of fossil fuels in the North Sea")</f>
        <v>In your view, how clear do you think the government is about the following?: Its plans to manage the phase out of fossil fuels in the North Sea</v>
      </c>
      <c r="E32" s="14" t="str">
        <f>HYPERLINK("#'Full Results'!A229", "229")</f>
        <v>229</v>
      </c>
      <c r="F32" t="s">
        <v>51</v>
      </c>
    </row>
    <row r="33" spans="3:6" x14ac:dyDescent="0.35">
      <c r="C33">
        <v>26</v>
      </c>
      <c r="D33" s="8" t="str">
        <f>HYPERLINK("#'Table 26'!A1", "In your view, how clear do you think the government is about the following?: What support businesses need from the government in order to reduce their use of fossil fuels")</f>
        <v>In your view, how clear do you think the government is about the following?: What support businesses need from the government in order to reduce their use of fossil fuels</v>
      </c>
      <c r="E33" s="14" t="str">
        <f>HYPERLINK("#'Full Results'!A237", "237")</f>
        <v>237</v>
      </c>
      <c r="F33" t="s">
        <v>51</v>
      </c>
    </row>
    <row r="34" spans="3:6" x14ac:dyDescent="0.35">
      <c r="C34">
        <v>27</v>
      </c>
      <c r="D34" s="8" t="str">
        <f>HYPERLINK("#'Table 27'!A1", " Before taking this survey, how much did you know about this?  ")</f>
        <v xml:space="preserve"> Before taking this survey, how much did you know about this?  </v>
      </c>
      <c r="E34" s="14" t="str">
        <f>HYPERLINK("#'Full Results'!A245", "245")</f>
        <v>245</v>
      </c>
      <c r="F34" t="s">
        <v>51</v>
      </c>
    </row>
    <row r="35" spans="3:6" x14ac:dyDescent="0.35">
      <c r="C35">
        <v>28</v>
      </c>
      <c r="D35" s="8" t="str">
        <f>HYPERLINK("#'Table 28'!A1", " To what extent do you support or oppose proposals to stop granting new licences for oil and gas exploration in the North Sea?")</f>
        <v xml:space="preserve"> To what extent do you support or oppose proposals to stop granting new licences for oil and gas exploration in the North Sea?</v>
      </c>
      <c r="E35" s="14" t="str">
        <f>HYPERLINK("#'Full Results'!A252", "252")</f>
        <v>252</v>
      </c>
      <c r="F35" t="s">
        <v>51</v>
      </c>
    </row>
    <row r="36" spans="3:6" x14ac:dyDescent="0.35">
      <c r="C36">
        <v>29</v>
      </c>
      <c r="D36" s="8" t="str">
        <f>HYPERLINK("#'Table 29'!A1", "You said you were supportive of proposals to stop granting new licences for oil and gas exploration in the North Sea. Why is this? Select all that apply.")</f>
        <v>You said you were supportive of proposals to stop granting new licences for oil and gas exploration in the North Sea. Why is this? Select all that apply.</v>
      </c>
      <c r="E36" s="14" t="str">
        <f>HYPERLINK("#'Full Results'!A263", "263")</f>
        <v>263</v>
      </c>
      <c r="F36" t="s">
        <v>173</v>
      </c>
    </row>
    <row r="37" spans="3:6" x14ac:dyDescent="0.35">
      <c r="C37">
        <v>30</v>
      </c>
      <c r="D37" s="8" t="str">
        <f>HYPERLINK("#'Table 30'!A1", "You said you would oppose proposals to stop granting new licences for oil and gas exploration in the North Sea. Why is this?Select all that apply.")</f>
        <v>You said you would oppose proposals to stop granting new licences for oil and gas exploration in the North Sea. Why is this?Select all that apply.</v>
      </c>
      <c r="E37" s="14" t="str">
        <f>HYPERLINK("#'Full Results'!A281", "281")</f>
        <v>281</v>
      </c>
      <c r="F37" t="s">
        <v>184</v>
      </c>
    </row>
    <row r="38" spans="3:6" x14ac:dyDescent="0.35">
      <c r="C38">
        <v>31</v>
      </c>
      <c r="D38" s="8" t="str">
        <f>HYPERLINK("#'Table 31'!A1", "Grid Summary: What impact do you think that Labour’s decision to stop new licences for oil and gas exploration in the North Sea will have on your business over the following time periods?")</f>
        <v>Grid Summary: What impact do you think that Labour’s decision to stop new licences for oil and gas exploration in the North Sea will have on your business over the following time periods?</v>
      </c>
      <c r="E38" s="7"/>
      <c r="F38" t="s">
        <v>51</v>
      </c>
    </row>
    <row r="39" spans="3:6" x14ac:dyDescent="0.35">
      <c r="C39">
        <v>32</v>
      </c>
      <c r="D39" s="8" t="str">
        <f>HYPERLINK("#'Table 32'!A1", "What impact do you think that Labour’s decision to stop new licences for oil and gas exploration in the North Sea will have on your business over the following time periods?: Next year")</f>
        <v>What impact do you think that Labour’s decision to stop new licences for oil and gas exploration in the North Sea will have on your business over the following time periods?: Next year</v>
      </c>
      <c r="E39" s="14" t="str">
        <f>HYPERLINK("#'Full Results'!A295", "295")</f>
        <v>295</v>
      </c>
      <c r="F39" t="s">
        <v>51</v>
      </c>
    </row>
    <row r="40" spans="3:6" x14ac:dyDescent="0.35">
      <c r="C40">
        <v>33</v>
      </c>
      <c r="D40" s="8" t="str">
        <f>HYPERLINK("#'Table 33'!A1", "What impact do you think that Labour’s decision to stop new licences for oil and gas exploration in the North Sea will have on your business over the following time periods?: Next five years")</f>
        <v>What impact do you think that Labour’s decision to stop new licences for oil and gas exploration in the North Sea will have on your business over the following time periods?: Next five years</v>
      </c>
      <c r="E40" s="14" t="str">
        <f>HYPERLINK("#'Full Results'!A304", "304")</f>
        <v>304</v>
      </c>
      <c r="F40" t="s">
        <v>51</v>
      </c>
    </row>
    <row r="41" spans="3:6" x14ac:dyDescent="0.35">
      <c r="C41">
        <v>34</v>
      </c>
      <c r="D41" s="8" t="str">
        <f>HYPERLINK("#'Table 34'!A1", "What impact do you think that Labour’s decision to stop new licences for oil and gas exploration in the North Sea will have on your business over the following time periods?: Next ten years")</f>
        <v>What impact do you think that Labour’s decision to stop new licences for oil and gas exploration in the North Sea will have on your business over the following time periods?: Next ten years</v>
      </c>
      <c r="E41" s="14" t="str">
        <f>HYPERLINK("#'Full Results'!A313", "313")</f>
        <v>313</v>
      </c>
      <c r="F41" t="s">
        <v>51</v>
      </c>
    </row>
    <row r="42" spans="3:6" x14ac:dyDescent="0.35">
      <c r="C42">
        <v>35</v>
      </c>
      <c r="D42" s="8" t="str">
        <f>HYPERLINK("#'Table 35'!A1", "What, if any, of the following do you think will be the main drawbacks of this decision for your business?Select all that apply.")</f>
        <v>What, if any, of the following do you think will be the main drawbacks of this decision for your business?Select all that apply.</v>
      </c>
      <c r="E42" s="14" t="str">
        <f>HYPERLINK("#'Full Results'!A322", "322")</f>
        <v>322</v>
      </c>
      <c r="F42" t="s">
        <v>51</v>
      </c>
    </row>
    <row r="43" spans="3:6" x14ac:dyDescent="0.35">
      <c r="C43">
        <v>36</v>
      </c>
      <c r="D43" s="8" t="str">
        <f>HYPERLINK("#'Table 36'!A1", "Which, if any, of the following do you think will be the main benefits for your business?Select all that apply.")</f>
        <v>Which, if any, of the following do you think will be the main benefits for your business?Select all that apply.</v>
      </c>
      <c r="E43" s="14" t="str">
        <f>HYPERLINK("#'Full Results'!A334", "334")</f>
        <v>334</v>
      </c>
      <c r="F43" t="s">
        <v>51</v>
      </c>
    </row>
    <row r="44" spans="3:6" x14ac:dyDescent="0.35">
      <c r="C44">
        <v>37</v>
      </c>
      <c r="D44" s="8" t="str">
        <f>HYPERLINK("#'Table 37'!A1", " To what extent do you agree or disagree with the following? “A government decision to no longer grant new licences for oil and gas exploration in the North Sea would send a clear message about the government’s climate ambitions”  ")</f>
        <v xml:space="preserve"> To what extent do you agree or disagree with the following? “A government decision to no longer grant new licences for oil and gas exploration in the North Sea would send a clear message about the government’s climate ambitions”  </v>
      </c>
      <c r="E44" s="14" t="str">
        <f>HYPERLINK("#'Full Results'!A347", "347")</f>
        <v>347</v>
      </c>
      <c r="F44" t="s">
        <v>51</v>
      </c>
    </row>
    <row r="45" spans="3:6" x14ac:dyDescent="0.35">
      <c r="C45">
        <v>38</v>
      </c>
      <c r="D45" s="8" t="str">
        <f>HYPERLINK("#'Table 38'!A1", " To what extent do you agree or disagree with the following? “A government decision to no longer grant new licences for oil and gas exploration in the North Sea would send a clear message to businesses about the government's commitment to the ene...")</f>
        <v xml:space="preserve"> To what extent do you agree or disagree with the following? “A government decision to no longer grant new licences for oil and gas exploration in the North Sea would send a clear message to businesses about the government's commitment to the ene...</v>
      </c>
      <c r="E45" s="14" t="str">
        <f>HYPERLINK("#'Full Results'!A359", "359")</f>
        <v>359</v>
      </c>
      <c r="F45" t="s">
        <v>51</v>
      </c>
    </row>
    <row r="46" spans="3:6" x14ac:dyDescent="0.35">
      <c r="C46">
        <v>39</v>
      </c>
      <c r="D46" s="8" t="str">
        <f>HYPERLINK("#'Table 39'!A1", " Which of the following comes closest to your view?  ")</f>
        <v xml:space="preserve"> Which of the following comes closest to your view?  </v>
      </c>
      <c r="E46" s="14" t="str">
        <f>HYPERLINK("#'Full Results'!A371", "371")</f>
        <v>371</v>
      </c>
      <c r="F46" t="s">
        <v>51</v>
      </c>
    </row>
    <row r="47" spans="3:6" x14ac:dyDescent="0.35">
      <c r="C47">
        <v>40</v>
      </c>
      <c r="D47" s="8" t="str">
        <f>HYPERLINK("#'Table 40'!A1", " To what extent do you agree or disagree with the following? “Preventing new oil and gas licensing in the North Sea speeds up the inevitable decline of oil and gas production in the UK”  ")</f>
        <v xml:space="preserve"> To what extent do you agree or disagree with the following? “Preventing new oil and gas licensing in the North Sea speeds up the inevitable decline of oil and gas production in the UK”  </v>
      </c>
      <c r="E47" s="14" t="str">
        <f>HYPERLINK("#'Full Results'!A379", "379")</f>
        <v>379</v>
      </c>
      <c r="F47" t="s">
        <v>51</v>
      </c>
    </row>
    <row r="48" spans="3:6" x14ac:dyDescent="0.35">
      <c r="C48">
        <v>41</v>
      </c>
      <c r="D48" s="8" t="str">
        <f>HYPERLINK("#'Table 41'!A1", " Without government intervention, do you think North Sea oil and gas production would begin to wind down?")</f>
        <v xml:space="preserve"> Without government intervention, do you think North Sea oil and gas production would begin to wind down?</v>
      </c>
      <c r="E48" s="14" t="str">
        <f>HYPERLINK("#'Full Results'!A391", "391")</f>
        <v>391</v>
      </c>
      <c r="F48" t="s">
        <v>51</v>
      </c>
    </row>
    <row r="49" spans="3:6" x14ac:dyDescent="0.35">
      <c r="C49">
        <v>42</v>
      </c>
      <c r="D49" s="8" t="str">
        <f>HYPERLINK("#'Table 42'!A1", " Which of the following comes closest to your view?  ")</f>
        <v xml:space="preserve"> Which of the following comes closest to your view?  </v>
      </c>
      <c r="E49" s="14" t="str">
        <f>HYPERLINK("#'Full Results'!A397", "397")</f>
        <v>397</v>
      </c>
      <c r="F49" t="s">
        <v>51</v>
      </c>
    </row>
    <row r="50" spans="3:6" x14ac:dyDescent="0.35">
      <c r="C50">
        <v>43</v>
      </c>
      <c r="D50" s="8" t="str">
        <f>HYPERLINK("#'Table 43'!A1", "Grid Summary: To what extent do you agree or disagree with the following?")</f>
        <v>Grid Summary: To what extent do you agree or disagree with the following?</v>
      </c>
      <c r="E50" s="7"/>
      <c r="F50" t="s">
        <v>51</v>
      </c>
    </row>
    <row r="51" spans="3:6" x14ac:dyDescent="0.35">
      <c r="C51">
        <v>44</v>
      </c>
      <c r="D51" s="8" t="str">
        <f>HYPERLINK("#'Table 44'!A1", "To what extent do you agree or disagree with the following?: Private companies have an important role to play in funding the energy transition")</f>
        <v>To what extent do you agree or disagree with the following?: Private companies have an important role to play in funding the energy transition</v>
      </c>
      <c r="E51" s="14" t="str">
        <f>HYPERLINK("#'Full Results'!A403", "403")</f>
        <v>403</v>
      </c>
      <c r="F51" t="s">
        <v>51</v>
      </c>
    </row>
    <row r="52" spans="3:6" x14ac:dyDescent="0.35">
      <c r="C52">
        <v>45</v>
      </c>
      <c r="D52" s="8" t="str">
        <f>HYPERLINK("#'Table 45'!A1", "To what extent do you agree or disagree with the following?: The government should partner with business to help speed up the transition to renewable energy in the UK")</f>
        <v>To what extent do you agree or disagree with the following?: The government should partner with business to help speed up the transition to renewable energy in the UK</v>
      </c>
      <c r="E52" s="14" t="str">
        <f>HYPERLINK("#'Full Results'!A415", "415")</f>
        <v>415</v>
      </c>
      <c r="F52" t="s">
        <v>51</v>
      </c>
    </row>
    <row r="53" spans="3:6" x14ac:dyDescent="0.35">
      <c r="C53">
        <v>46</v>
      </c>
      <c r="D53" s="8" t="str">
        <f>HYPERLINK("#'Table 46'!A1", "To what extent do you agree or disagree with the following?: Government should not support the UK oil and gas industry in the long term")</f>
        <v>To what extent do you agree or disagree with the following?: Government should not support the UK oil and gas industry in the long term</v>
      </c>
      <c r="E53" s="14" t="str">
        <f>HYPERLINK("#'Full Results'!A427", "427")</f>
        <v>427</v>
      </c>
      <c r="F53" t="s">
        <v>51</v>
      </c>
    </row>
    <row r="54" spans="3:6" x14ac:dyDescent="0.35">
      <c r="C54">
        <v>47</v>
      </c>
      <c r="D54" s="8" t="str">
        <f>HYPERLINK("#'Table 47'!A1", "To what extent do you agree or disagree with the following?: Private companies need more clarity from government on the future sources of UK energy generation")</f>
        <v>To what extent do you agree or disagree with the following?: Private companies need more clarity from government on the future sources of UK energy generation</v>
      </c>
      <c r="E54" s="14" t="str">
        <f>HYPERLINK("#'Full Results'!A439", "439")</f>
        <v>439</v>
      </c>
      <c r="F54" t="s">
        <v>51</v>
      </c>
    </row>
    <row r="55" spans="3:6" x14ac:dyDescent="0.35">
      <c r="C55">
        <v>48</v>
      </c>
      <c r="D55" s="8" t="str">
        <f>HYPERLINK("#'Table 48'!A1", "To what extent do you agree or disagree with the following?: Private companies are more ambitious than the government on reducing their use of fossil fuels")</f>
        <v>To what extent do you agree or disagree with the following?: Private companies are more ambitious than the government on reducing their use of fossil fuels</v>
      </c>
      <c r="E55" s="14" t="str">
        <f>HYPERLINK("#'Full Results'!A451", "451")</f>
        <v>451</v>
      </c>
      <c r="F55" t="s">
        <v>51</v>
      </c>
    </row>
    <row r="56" spans="3:6" x14ac:dyDescent="0.35">
      <c r="C56">
        <v>49</v>
      </c>
      <c r="D56" s="8" t="str">
        <f>HYPERLINK("#'Table 49'!A1", "Which of the following, if any, do you think would be the most effective ways for the UK to make its energy supply more secure?Select up to three")</f>
        <v>Which of the following, if any, do you think would be the most effective ways for the UK to make its energy supply more secure?Select up to three</v>
      </c>
      <c r="E56" s="14" t="str">
        <f>HYPERLINK("#'Full Results'!A463", "463")</f>
        <v>463</v>
      </c>
      <c r="F56" t="s">
        <v>51</v>
      </c>
    </row>
    <row r="57" spans="3:6" x14ac:dyDescent="0.35">
      <c r="C57">
        <v>50</v>
      </c>
      <c r="D57" s="8" t="str">
        <f>HYPERLINK("#'Table 50'!A1", "Which of the following, if any, do you think would be the most effective ways for the UK to make its energy supply cheaper?Select up to three")</f>
        <v>Which of the following, if any, do you think would be the most effective ways for the UK to make its energy supply cheaper?Select up to three</v>
      </c>
      <c r="E57" s="14" t="str">
        <f>HYPERLINK("#'Full Results'!A483", "483")</f>
        <v>483</v>
      </c>
      <c r="F57" t="s">
        <v>51</v>
      </c>
    </row>
    <row r="58" spans="3:6" x14ac:dyDescent="0.35">
      <c r="C58">
        <v>51</v>
      </c>
      <c r="D58" s="8" t="str">
        <f>HYPERLINK("#'Table 51'!A1", "Which, if any, of the following do you think are the main benefits of investments in renewable energy?Select all that apply.")</f>
        <v>Which, if any, of the following do you think are the main benefits of investments in renewable energy?Select all that apply.</v>
      </c>
      <c r="E58" s="14" t="str">
        <f>HYPERLINK("#'Full Results'!A503", "503")</f>
        <v>503</v>
      </c>
      <c r="F58" t="s">
        <v>51</v>
      </c>
    </row>
    <row r="59" spans="3:6" x14ac:dyDescent="0.35">
      <c r="C59">
        <v>52</v>
      </c>
      <c r="D59" s="8" t="str">
        <f>HYPERLINK("#'Table 52'!A1", "Grid Summary: Which, if any, of the following do you think will happen as a result of the phase out of fossil fuels in energy production in the UK?")</f>
        <v>Grid Summary: Which, if any, of the following do you think will happen as a result of the phase out of fossil fuels in energy production in the UK?</v>
      </c>
      <c r="E59" s="7"/>
      <c r="F59" t="s">
        <v>51</v>
      </c>
    </row>
    <row r="60" spans="3:6" x14ac:dyDescent="0.35">
      <c r="C60">
        <v>53</v>
      </c>
      <c r="D60" s="8" t="str">
        <f>HYPERLINK("#'Table 53'!A1", "Which, if any, of the following do you think will happen as a result of the phase out of fossil fuels in energy production in the UK?: More jobs will be created in the UK overall")</f>
        <v>Which, if any, of the following do you think will happen as a result of the phase out of fossil fuels in energy production in the UK?: More jobs will be created in the UK overall</v>
      </c>
      <c r="E60" s="14" t="str">
        <f>HYPERLINK("#'Full Results'!A513", "513")</f>
        <v>513</v>
      </c>
      <c r="F60" t="s">
        <v>51</v>
      </c>
    </row>
    <row r="61" spans="3:6" x14ac:dyDescent="0.35">
      <c r="C61">
        <v>54</v>
      </c>
      <c r="D61" s="8" t="str">
        <f>HYPERLINK("#'Table 54'!A1", "Which, if any, of the following do you think will happen as a result of the phase out of fossil fuels in energy production in the UK?: The UK economy will benefit overall")</f>
        <v>Which, if any, of the following do you think will happen as a result of the phase out of fossil fuels in energy production in the UK?: The UK economy will benefit overall</v>
      </c>
      <c r="E61" s="14" t="str">
        <f>HYPERLINK("#'Full Results'!A519", "519")</f>
        <v>519</v>
      </c>
      <c r="F61" t="s">
        <v>51</v>
      </c>
    </row>
    <row r="62" spans="3:6" x14ac:dyDescent="0.35">
      <c r="C62">
        <v>55</v>
      </c>
      <c r="D62" s="8" t="str">
        <f>HYPERLINK("#'Table 55'!A1", "Which, if any, of the following do you think will happen as a result of the phase out of fossil fuels in energy production in the UK?: Job losses in the oil and gas sector will NOT be replaced by jobs in the renewable energy sectors")</f>
        <v>Which, if any, of the following do you think will happen as a result of the phase out of fossil fuels in energy production in the UK?: Job losses in the oil and gas sector will NOT be replaced by jobs in the renewable energy sectors</v>
      </c>
      <c r="E62" s="14" t="str">
        <f>HYPERLINK("#'Full Results'!A525", "525")</f>
        <v>525</v>
      </c>
      <c r="F62" t="s">
        <v>51</v>
      </c>
    </row>
    <row r="63" spans="3:6" x14ac:dyDescent="0.35">
      <c r="C63">
        <v>56</v>
      </c>
      <c r="D63" s="8" t="str">
        <f>HYPERLINK("#'Table 56'!A1", "Which, if any, of the following do you think will happen as a result of the phase out of fossil fuels in energy production in the UK?: Job losses in the oil and gas sector will be replaced by jobs in the renewable energy sectors")</f>
        <v>Which, if any, of the following do you think will happen as a result of the phase out of fossil fuels in energy production in the UK?: Job losses in the oil and gas sector will be replaced by jobs in the renewable energy sectors</v>
      </c>
      <c r="E63" s="14" t="str">
        <f>HYPERLINK("#'Full Results'!A531", "531")</f>
        <v>531</v>
      </c>
      <c r="F63" t="s">
        <v>51</v>
      </c>
    </row>
    <row r="64" spans="3:6" x14ac:dyDescent="0.35">
      <c r="C64">
        <v>57</v>
      </c>
      <c r="D64" s="8" t="str">
        <f>HYPERLINK("#'Table 57'!A1", "Which, if any, of the following do you think will happen as a result of the phase out of fossil fuels in energy production in the UK?: The economy of areas reliant on the oil and gas sector (e.g. Northeast Scotland) will not recover in the long term")</f>
        <v>Which, if any, of the following do you think will happen as a result of the phase out of fossil fuels in energy production in the UK?: The economy of areas reliant on the oil and gas sector (e.g. Northeast Scotland) will not recover in the long term</v>
      </c>
      <c r="E64" s="14" t="str">
        <f>HYPERLINK("#'Full Results'!A537", "537")</f>
        <v>537</v>
      </c>
      <c r="F64" t="s">
        <v>51</v>
      </c>
    </row>
    <row r="65" spans="3:6" x14ac:dyDescent="0.35">
      <c r="C65">
        <v>58</v>
      </c>
      <c r="D65" s="8" t="str">
        <f>HYPERLINK("#'Table 58'!A1", "Which, if any, of the following do you think will happen as a result of the phase out of fossil fuels in energy production in the UK?: The economy of areas reliant on the oil and gas sector (e.g Northeast Scotland) will continue to prosper in the...")</f>
        <v>Which, if any, of the following do you think will happen as a result of the phase out of fossil fuels in energy production in the UK?: The economy of areas reliant on the oil and gas sector (e.g Northeast Scotland) will continue to prosper in the...</v>
      </c>
      <c r="E65" s="14" t="str">
        <f>HYPERLINK("#'Full Results'!A543", "543")</f>
        <v>543</v>
      </c>
      <c r="F65" t="s">
        <v>51</v>
      </c>
    </row>
    <row r="66" spans="3:6" x14ac:dyDescent="0.35">
      <c r="C66">
        <v>59</v>
      </c>
      <c r="D66" s="8" t="str">
        <f>HYPERLINK("#'Table 59'!A1", "Which, if any, of the following do you think will happen as a result of the phase out of fossil fuels in energy production in the UK?: UK businesses will experience higher investment")</f>
        <v>Which, if any, of the following do you think will happen as a result of the phase out of fossil fuels in energy production in the UK?: UK businesses will experience higher investment</v>
      </c>
      <c r="E66" s="14" t="str">
        <f>HYPERLINK("#'Full Results'!A549", "549")</f>
        <v>549</v>
      </c>
      <c r="F66" t="s">
        <v>51</v>
      </c>
    </row>
    <row r="67" spans="3:6" x14ac:dyDescent="0.35">
      <c r="C67">
        <v>60</v>
      </c>
      <c r="D67" s="8" t="str">
        <f>HYPERLINK("#'Table 60'!A1", "Which, if any, of the following do you think will happen as a result of the phase out of fossil fuels in energy production in the UK?: UK businesses will experience lower investment")</f>
        <v>Which, if any, of the following do you think will happen as a result of the phase out of fossil fuels in energy production in the UK?: UK businesses will experience lower investment</v>
      </c>
      <c r="E67" s="14" t="str">
        <f>HYPERLINK("#'Full Results'!A555", "555")</f>
        <v>555</v>
      </c>
      <c r="F67" t="s">
        <v>51</v>
      </c>
    </row>
    <row r="68" spans="3:6" x14ac:dyDescent="0.35">
      <c r="C68">
        <v>61</v>
      </c>
      <c r="D68" s="8" t="str">
        <f>HYPERLINK("#'Table 61'!A1", " How important or unimportant do you think it is for the government to ensure that the transition away from fossil fuels is a “just transition”?By this, we mean that people and communities reliant on the oil and gas sector are able to pivot to ne...")</f>
        <v xml:space="preserve"> How important or unimportant do you think it is for the government to ensure that the transition away from fossil fuels is a “just transition”?By this, we mean that people and communities reliant on the oil and gas sector are able to pivot to ne...</v>
      </c>
      <c r="E68" s="14" t="str">
        <f>HYPERLINK("#'Full Results'!A561", "561")</f>
        <v>561</v>
      </c>
      <c r="F68" t="s">
        <v>51</v>
      </c>
    </row>
    <row r="69" spans="3:6" x14ac:dyDescent="0.35">
      <c r="C69">
        <v>62</v>
      </c>
      <c r="D69" s="8" t="str">
        <f>HYPERLINK("#'Table 62'!A1", " And how important do you think it is to ensure that there is a “just transition”, even if this might result in higher energy prices in the medium-term to help pay for this?")</f>
        <v xml:space="preserve"> And how important do you think it is to ensure that there is a “just transition”, even if this might result in higher energy prices in the medium-term to help pay for this?</v>
      </c>
      <c r="E69" s="14" t="str">
        <f>HYPERLINK("#'Full Results'!A573", "573")</f>
        <v>573</v>
      </c>
      <c r="F69" t="s">
        <v>51</v>
      </c>
    </row>
    <row r="70" spans="3:6" x14ac:dyDescent="0.35">
      <c r="C70">
        <v>63</v>
      </c>
      <c r="D70" s="8" t="str">
        <f>HYPERLINK("#'Table 63'!A1", "Some have said that the decline in the North Sea oil and gas sector will lead to job losses. Whose responsibility is it to support oil and gas industry workers in the North Sea to transition to other industries and/or sectors?Select all that apply.")</f>
        <v>Some have said that the decline in the North Sea oil and gas sector will lead to job losses. Whose responsibility is it to support oil and gas industry workers in the North Sea to transition to other industries and/or sectors?Select all that apply.</v>
      </c>
      <c r="E70" s="14" t="str">
        <f>HYPERLINK("#'Full Results'!A585", "585")</f>
        <v>585</v>
      </c>
      <c r="F70" t="s">
        <v>51</v>
      </c>
    </row>
    <row r="71" spans="3:6" x14ac:dyDescent="0.35">
      <c r="C71">
        <v>64</v>
      </c>
      <c r="D71" s="8" t="str">
        <f>HYPERLINK("#'Table 64'!A1", " In your opinion, who holds the most responsibility to support oil and gas industry workers in the North Sea to transition to other industries and/or sectors? ")</f>
        <v xml:space="preserve"> In your opinion, who holds the most responsibility to support oil and gas industry workers in the North Sea to transition to other industries and/or sectors? </v>
      </c>
      <c r="E71" s="14" t="str">
        <f>HYPERLINK("#'Full Results'!A597", "597")</f>
        <v>597</v>
      </c>
      <c r="F71" t="s">
        <v>51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A594"/>
  <sheetViews>
    <sheetView showGridLines="0" workbookViewId="0">
      <pane xSplit="2" ySplit="8" topLeftCell="G124" activePane="bottomRight" state="frozen"/>
      <selection pane="topRight"/>
      <selection pane="bottomLeft"/>
      <selection pane="bottomRight" activeCell="S125" sqref="S125:S126"/>
    </sheetView>
  </sheetViews>
  <sheetFormatPr defaultColWidth="10.90625" defaultRowHeight="14.5" x14ac:dyDescent="0.35"/>
  <cols>
    <col min="2" max="2" width="20.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25" t="s">
        <v>301</v>
      </c>
      <c r="E2" s="26"/>
      <c r="F2" s="26"/>
      <c r="G2" s="26"/>
      <c r="H2" s="26"/>
      <c r="I2" s="26"/>
      <c r="J2" s="26"/>
      <c r="K2" s="26"/>
      <c r="L2" s="26"/>
      <c r="M2" s="26"/>
      <c r="N2" s="26"/>
      <c r="O2" s="26"/>
      <c r="P2" s="26"/>
      <c r="Q2" s="26"/>
      <c r="R2" s="26"/>
      <c r="S2" s="26"/>
      <c r="T2" s="26"/>
      <c r="U2" s="26"/>
      <c r="V2" s="26"/>
      <c r="W2" s="26"/>
      <c r="X2" s="26"/>
      <c r="Y2" s="26"/>
    </row>
    <row r="5" spans="2:27" ht="30" customHeight="1" x14ac:dyDescent="0.35">
      <c r="B5" s="13"/>
      <c r="C5" s="13"/>
      <c r="D5" s="28" t="s">
        <v>40</v>
      </c>
      <c r="E5" s="28"/>
      <c r="F5" s="28"/>
      <c r="G5" s="28"/>
      <c r="H5" s="28"/>
      <c r="I5" s="13"/>
      <c r="J5" s="28" t="s">
        <v>41</v>
      </c>
      <c r="K5" s="28"/>
      <c r="L5" s="28"/>
      <c r="M5" s="28"/>
      <c r="N5" s="28"/>
      <c r="O5" s="28"/>
      <c r="P5" s="28"/>
      <c r="Q5" s="28"/>
      <c r="R5" s="28"/>
      <c r="S5" s="28"/>
      <c r="T5" s="28"/>
      <c r="U5" s="28"/>
      <c r="V5" s="13"/>
      <c r="W5" s="28" t="s">
        <v>42</v>
      </c>
      <c r="X5" s="28"/>
      <c r="Y5" s="13"/>
      <c r="Z5" s="28" t="s">
        <v>38</v>
      </c>
      <c r="AA5" s="28"/>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2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2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11" spans="2:27" x14ac:dyDescent="0.35">
      <c r="B11" s="6" t="s">
        <v>50</v>
      </c>
    </row>
    <row r="12" spans="2:27" x14ac:dyDescent="0.35">
      <c r="B12" s="24" t="s">
        <v>51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row>
    <row r="13" spans="2:27" x14ac:dyDescent="0.35">
      <c r="B13" t="s">
        <v>43</v>
      </c>
      <c r="C13" s="17">
        <v>0.66301620794659299</v>
      </c>
      <c r="D13" s="17">
        <v>0.54452579608912799</v>
      </c>
      <c r="E13" s="17">
        <v>0.58993262895257703</v>
      </c>
      <c r="F13" s="17">
        <v>0.69112998066608</v>
      </c>
      <c r="G13" s="17">
        <v>0.70222641408368502</v>
      </c>
      <c r="H13" s="17">
        <v>0.69806393528108701</v>
      </c>
      <c r="I13" s="17"/>
      <c r="J13" s="17">
        <v>0.71188753453152698</v>
      </c>
      <c r="K13" s="17">
        <v>0.58515781015790802</v>
      </c>
      <c r="L13" s="17">
        <v>0.72518881701816396</v>
      </c>
      <c r="M13" s="17">
        <v>0.665634540971623</v>
      </c>
      <c r="N13" s="17">
        <v>0.55973108471861799</v>
      </c>
      <c r="O13" s="17">
        <v>0.68571770670134902</v>
      </c>
      <c r="P13" s="17">
        <v>0.59874615147680699</v>
      </c>
      <c r="Q13" s="17">
        <v>0.57533216311598101</v>
      </c>
      <c r="R13" s="17">
        <v>0.69361612582001198</v>
      </c>
      <c r="S13" s="17">
        <v>0.71310760069864099</v>
      </c>
      <c r="T13" s="17">
        <v>0.70879407192402999</v>
      </c>
      <c r="U13" s="17">
        <v>0.69108398194262299</v>
      </c>
      <c r="V13" s="17"/>
      <c r="W13" s="17">
        <v>0.59237982968835901</v>
      </c>
      <c r="X13" s="17">
        <v>0.74445747619779801</v>
      </c>
      <c r="Y13" s="17"/>
      <c r="Z13" s="17">
        <v>0.74708275763148202</v>
      </c>
      <c r="AA13" s="17">
        <v>0.595053462463079</v>
      </c>
    </row>
    <row r="14" spans="2:27" x14ac:dyDescent="0.35">
      <c r="B14" t="s">
        <v>44</v>
      </c>
      <c r="C14" s="17">
        <v>0.26299882271181702</v>
      </c>
      <c r="D14" s="17">
        <v>0.31504213714471602</v>
      </c>
      <c r="E14" s="17">
        <v>0.26514062695454899</v>
      </c>
      <c r="F14" s="17">
        <v>0.25656288830300999</v>
      </c>
      <c r="G14" s="17">
        <v>0.25200733749454202</v>
      </c>
      <c r="H14" s="17">
        <v>0.25515191354217198</v>
      </c>
      <c r="I14" s="17"/>
      <c r="J14" s="17">
        <v>0.20049965844568299</v>
      </c>
      <c r="K14" s="17">
        <v>0.31472060282078801</v>
      </c>
      <c r="L14" s="17">
        <v>0.193163167187374</v>
      </c>
      <c r="M14" s="17">
        <v>0.30941800166869998</v>
      </c>
      <c r="N14" s="17">
        <v>0.39298230272575602</v>
      </c>
      <c r="O14" s="17">
        <v>0.29234623482362598</v>
      </c>
      <c r="P14" s="17">
        <v>0.26795097750508001</v>
      </c>
      <c r="Q14" s="17">
        <v>0.32247117179220902</v>
      </c>
      <c r="R14" s="17">
        <v>0.22513254074462</v>
      </c>
      <c r="S14" s="17">
        <v>0.24781185676636699</v>
      </c>
      <c r="T14" s="17">
        <v>0.199129992739142</v>
      </c>
      <c r="U14" s="17">
        <v>0.249980195720333</v>
      </c>
      <c r="V14" s="17"/>
      <c r="W14" s="17">
        <v>0.29539348793689602</v>
      </c>
      <c r="X14" s="17">
        <v>0.22564890917493399</v>
      </c>
      <c r="Y14" s="17"/>
      <c r="Z14" s="17">
        <v>0.219493684341136</v>
      </c>
      <c r="AA14" s="17">
        <v>0.294987468666907</v>
      </c>
    </row>
    <row r="15" spans="2:27" x14ac:dyDescent="0.35">
      <c r="B15" t="s">
        <v>45</v>
      </c>
      <c r="C15" s="17">
        <v>4.9527174441117802E-2</v>
      </c>
      <c r="D15" s="17">
        <v>0.102650679344961</v>
      </c>
      <c r="E15" s="17">
        <v>7.3966608892136299E-2</v>
      </c>
      <c r="F15" s="17">
        <v>5.2307131030910198E-2</v>
      </c>
      <c r="G15" s="17">
        <v>2.1043878078082098E-2</v>
      </c>
      <c r="H15" s="17">
        <v>3.6291338622299697E-2</v>
      </c>
      <c r="I15" s="17"/>
      <c r="J15" s="17">
        <v>6.4824043369328899E-2</v>
      </c>
      <c r="K15" s="17">
        <v>8.4686269912887802E-2</v>
      </c>
      <c r="L15" s="17">
        <v>2.7216005264820799E-2</v>
      </c>
      <c r="M15" s="17">
        <v>2.4947457359676298E-2</v>
      </c>
      <c r="N15" s="17">
        <v>2.1806776302951799E-2</v>
      </c>
      <c r="O15" s="17">
        <v>2.1936058475025302E-2</v>
      </c>
      <c r="P15" s="17">
        <v>0.106028172038814</v>
      </c>
      <c r="Q15" s="17">
        <v>5.1098332545905102E-2</v>
      </c>
      <c r="R15" s="17">
        <v>2.1706017593699799E-2</v>
      </c>
      <c r="S15" s="17">
        <v>2.8067884909071202E-2</v>
      </c>
      <c r="T15" s="17">
        <v>4.9782498184785397E-2</v>
      </c>
      <c r="U15" s="17">
        <v>5.89358223370436E-2</v>
      </c>
      <c r="V15" s="17"/>
      <c r="W15" s="17">
        <v>7.6093991904658501E-2</v>
      </c>
      <c r="X15" s="17">
        <v>1.8896565100996601E-2</v>
      </c>
      <c r="Y15" s="17"/>
      <c r="Z15" s="17">
        <v>2.8726368603680399E-2</v>
      </c>
      <c r="AA15" s="17">
        <v>7.2334957649393197E-2</v>
      </c>
    </row>
    <row r="16" spans="2:27" x14ac:dyDescent="0.35">
      <c r="B16" t="s">
        <v>46</v>
      </c>
      <c r="C16" s="17">
        <v>1.6987723167816202E-2</v>
      </c>
      <c r="D16" s="17">
        <v>3.7781387421194801E-2</v>
      </c>
      <c r="E16" s="17">
        <v>4.8830183019189601E-2</v>
      </c>
      <c r="F16" s="17">
        <v>0</v>
      </c>
      <c r="G16" s="17">
        <v>1.3355954218007801E-2</v>
      </c>
      <c r="H16" s="17">
        <v>6.0454027214354696E-3</v>
      </c>
      <c r="I16" s="17"/>
      <c r="J16" s="17">
        <v>1.13943818267305E-2</v>
      </c>
      <c r="K16" s="17">
        <v>1.54353171084168E-2</v>
      </c>
      <c r="L16" s="17">
        <v>2.7216005264820799E-2</v>
      </c>
      <c r="M16" s="17">
        <v>0</v>
      </c>
      <c r="N16" s="17">
        <v>2.54798362526743E-2</v>
      </c>
      <c r="O16" s="17">
        <v>0</v>
      </c>
      <c r="P16" s="17">
        <v>2.7274698979298798E-2</v>
      </c>
      <c r="Q16" s="17">
        <v>0</v>
      </c>
      <c r="R16" s="17">
        <v>5.9545315841667897E-2</v>
      </c>
      <c r="S16" s="17">
        <v>1.1012657625921201E-2</v>
      </c>
      <c r="T16" s="17">
        <v>0</v>
      </c>
      <c r="U16" s="17">
        <v>0</v>
      </c>
      <c r="V16" s="17"/>
      <c r="W16" s="17">
        <v>2.6291006196556499E-2</v>
      </c>
      <c r="X16" s="17">
        <v>6.2613639256901598E-3</v>
      </c>
      <c r="Y16" s="17"/>
      <c r="Z16" s="17">
        <v>4.6971894237014204E-3</v>
      </c>
      <c r="AA16" s="17">
        <v>2.5890371933611999E-2</v>
      </c>
    </row>
    <row r="17" spans="2:27" x14ac:dyDescent="0.35">
      <c r="B17" t="s">
        <v>47</v>
      </c>
      <c r="C17" s="17">
        <v>7.47007173265536E-3</v>
      </c>
      <c r="D17" s="17">
        <v>0</v>
      </c>
      <c r="E17" s="17">
        <v>2.2129952181547501E-2</v>
      </c>
      <c r="F17" s="17">
        <v>0</v>
      </c>
      <c r="G17" s="17">
        <v>1.13664161256836E-2</v>
      </c>
      <c r="H17" s="17">
        <v>4.4474098330059804E-3</v>
      </c>
      <c r="I17" s="17"/>
      <c r="J17" s="17">
        <v>1.13943818267305E-2</v>
      </c>
      <c r="K17" s="17">
        <v>0</v>
      </c>
      <c r="L17" s="17">
        <v>2.7216005264820799E-2</v>
      </c>
      <c r="M17" s="17">
        <v>0</v>
      </c>
      <c r="N17" s="17">
        <v>0</v>
      </c>
      <c r="O17" s="17">
        <v>0</v>
      </c>
      <c r="P17" s="17">
        <v>0</v>
      </c>
      <c r="Q17" s="17">
        <v>5.1098332545905102E-2</v>
      </c>
      <c r="R17" s="17">
        <v>0</v>
      </c>
      <c r="S17" s="17">
        <v>0</v>
      </c>
      <c r="T17" s="17">
        <v>4.2293437152043201E-2</v>
      </c>
      <c r="U17" s="17">
        <v>0</v>
      </c>
      <c r="V17" s="17"/>
      <c r="W17" s="17">
        <v>9.8416842735302105E-3</v>
      </c>
      <c r="X17" s="17">
        <v>4.7356856005805097E-3</v>
      </c>
      <c r="Y17" s="17"/>
      <c r="Z17" s="17">
        <v>0</v>
      </c>
      <c r="AA17" s="17">
        <v>1.1733739287008599E-2</v>
      </c>
    </row>
    <row r="18" spans="2:27" x14ac:dyDescent="0.35">
      <c r="B18" t="s">
        <v>48</v>
      </c>
      <c r="C18" s="17">
        <v>0.92601503065841095</v>
      </c>
      <c r="D18" s="17">
        <v>0.85956793323384395</v>
      </c>
      <c r="E18" s="17">
        <v>0.85507325590712702</v>
      </c>
      <c r="F18" s="17">
        <v>0.94769286896909</v>
      </c>
      <c r="G18" s="17">
        <v>0.95423375157822599</v>
      </c>
      <c r="H18" s="17">
        <v>0.95321584882325905</v>
      </c>
      <c r="I18" s="17"/>
      <c r="J18" s="17">
        <v>0.91238719297721005</v>
      </c>
      <c r="K18" s="17">
        <v>0.89987841297869497</v>
      </c>
      <c r="L18" s="17">
        <v>0.91835198420553699</v>
      </c>
      <c r="M18" s="17">
        <v>0.97505254264032404</v>
      </c>
      <c r="N18" s="17">
        <v>0.95271338744437395</v>
      </c>
      <c r="O18" s="17">
        <v>0.978063941524975</v>
      </c>
      <c r="P18" s="17">
        <v>0.866697128981887</v>
      </c>
      <c r="Q18" s="17">
        <v>0.89780333490818998</v>
      </c>
      <c r="R18" s="17">
        <v>0.91874866656463205</v>
      </c>
      <c r="S18" s="17">
        <v>0.96091945746500795</v>
      </c>
      <c r="T18" s="17">
        <v>0.90792406466317099</v>
      </c>
      <c r="U18" s="17">
        <v>0.94106417766295603</v>
      </c>
      <c r="V18" s="17"/>
      <c r="W18" s="17">
        <v>0.88777331762525502</v>
      </c>
      <c r="X18" s="17">
        <v>0.97010638537273297</v>
      </c>
      <c r="Y18" s="17"/>
      <c r="Z18" s="17">
        <v>0.96657644197261805</v>
      </c>
      <c r="AA18" s="17">
        <v>0.89004093112998595</v>
      </c>
    </row>
    <row r="19" spans="2:27" x14ac:dyDescent="0.35">
      <c r="B19" t="s">
        <v>49</v>
      </c>
      <c r="C19" s="17">
        <v>-0.91854495892575505</v>
      </c>
      <c r="D19" s="17">
        <v>-0.85956793323384395</v>
      </c>
      <c r="E19" s="17">
        <v>-0.83294330372557901</v>
      </c>
      <c r="F19" s="17">
        <v>-0.94769286896909</v>
      </c>
      <c r="G19" s="17">
        <v>-0.94286733545254298</v>
      </c>
      <c r="H19" s="17">
        <v>-0.94876843899025298</v>
      </c>
      <c r="I19" s="17"/>
      <c r="J19" s="17">
        <v>-0.90099281115048002</v>
      </c>
      <c r="K19" s="17">
        <v>-0.89987841297869497</v>
      </c>
      <c r="L19" s="17">
        <v>-0.89113597894071594</v>
      </c>
      <c r="M19" s="17">
        <v>-0.97505254264032404</v>
      </c>
      <c r="N19" s="17">
        <v>-0.95271338744437395</v>
      </c>
      <c r="O19" s="17">
        <v>-0.978063941524975</v>
      </c>
      <c r="P19" s="17">
        <v>-0.866697128981887</v>
      </c>
      <c r="Q19" s="17">
        <v>-0.84670500236228496</v>
      </c>
      <c r="R19" s="17">
        <v>-0.91874866656463205</v>
      </c>
      <c r="S19" s="17">
        <v>-0.96091945746500795</v>
      </c>
      <c r="T19" s="17">
        <v>-0.86563062751112796</v>
      </c>
      <c r="U19" s="17">
        <v>-0.94106417766295603</v>
      </c>
      <c r="V19" s="17"/>
      <c r="W19" s="17">
        <v>-0.87793163335172497</v>
      </c>
      <c r="X19" s="17">
        <v>-0.96537069977215195</v>
      </c>
      <c r="Y19" s="17"/>
      <c r="Z19" s="17">
        <v>-0.96657644197261805</v>
      </c>
      <c r="AA19" s="17">
        <v>-0.87830719184297801</v>
      </c>
    </row>
    <row r="20" spans="2:27" x14ac:dyDescent="0.35">
      <c r="C20" s="17"/>
      <c r="D20" s="17"/>
      <c r="E20" s="17"/>
      <c r="F20" s="17"/>
      <c r="G20" s="17"/>
      <c r="H20" s="17"/>
      <c r="I20" s="17"/>
      <c r="J20" s="17"/>
      <c r="K20" s="17"/>
      <c r="L20" s="17"/>
      <c r="M20" s="17"/>
      <c r="N20" s="17"/>
      <c r="O20" s="17"/>
      <c r="P20" s="17"/>
      <c r="Q20" s="17"/>
      <c r="R20" s="17"/>
      <c r="S20" s="17"/>
      <c r="T20" s="17"/>
      <c r="U20" s="17"/>
      <c r="V20" s="17"/>
      <c r="W20" s="17"/>
      <c r="X20" s="17"/>
      <c r="Y20" s="17"/>
      <c r="Z20" s="17"/>
      <c r="AA20" s="17"/>
    </row>
    <row r="21" spans="2:27" x14ac:dyDescent="0.35">
      <c r="B21" s="6" t="s">
        <v>54</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2:27" x14ac:dyDescent="0.35">
      <c r="B22" s="24" t="s">
        <v>51</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2:27" x14ac:dyDescent="0.35">
      <c r="B23" t="s">
        <v>43</v>
      </c>
      <c r="C23" s="17">
        <v>0.56894845182939802</v>
      </c>
      <c r="D23" s="17">
        <v>0.42363240912659</v>
      </c>
      <c r="E23" s="17">
        <v>0.45885659381088101</v>
      </c>
      <c r="F23" s="17">
        <v>0.68939916903512799</v>
      </c>
      <c r="G23" s="17">
        <v>0.65063829110088001</v>
      </c>
      <c r="H23" s="17">
        <v>0.56366939378466396</v>
      </c>
      <c r="I23" s="17"/>
      <c r="J23" s="17">
        <v>0.56136945678495898</v>
      </c>
      <c r="K23" s="17">
        <v>0.53632119893760299</v>
      </c>
      <c r="L23" s="17">
        <v>0.58821288667749505</v>
      </c>
      <c r="M23" s="17">
        <v>0.57335068401685596</v>
      </c>
      <c r="N23" s="17">
        <v>0.55032091334016198</v>
      </c>
      <c r="O23" s="17">
        <v>0.59198184867011105</v>
      </c>
      <c r="P23" s="17">
        <v>0.51602421842636004</v>
      </c>
      <c r="Q23" s="17">
        <v>0.610016209536826</v>
      </c>
      <c r="R23" s="17">
        <v>0.60467765691005004</v>
      </c>
      <c r="S23" s="17">
        <v>0.61378928756488804</v>
      </c>
      <c r="T23" s="17">
        <v>0.56693563840241601</v>
      </c>
      <c r="U23" s="17">
        <v>0.57127227150805904</v>
      </c>
      <c r="V23" s="17"/>
      <c r="W23" s="17">
        <v>0.48290832564584801</v>
      </c>
      <c r="X23" s="17">
        <v>0.66814970152066799</v>
      </c>
      <c r="Y23" s="17"/>
      <c r="Z23" s="17">
        <v>0.65992759984975102</v>
      </c>
      <c r="AA23" s="17">
        <v>0.491265016794597</v>
      </c>
    </row>
    <row r="24" spans="2:27" x14ac:dyDescent="0.35">
      <c r="B24" t="s">
        <v>44</v>
      </c>
      <c r="C24" s="17">
        <v>0.31026143982938198</v>
      </c>
      <c r="D24" s="17">
        <v>0.33220784339214399</v>
      </c>
      <c r="E24" s="17">
        <v>0.29051165036127002</v>
      </c>
      <c r="F24" s="17">
        <v>0.24971722737368399</v>
      </c>
      <c r="G24" s="17">
        <v>0.269434021617387</v>
      </c>
      <c r="H24" s="17">
        <v>0.36225499376749798</v>
      </c>
      <c r="I24" s="17"/>
      <c r="J24" s="17">
        <v>0.31856172310061998</v>
      </c>
      <c r="K24" s="17">
        <v>0.349859626588994</v>
      </c>
      <c r="L24" s="17">
        <v>0.25155509779123503</v>
      </c>
      <c r="M24" s="17">
        <v>0.28822353055099298</v>
      </c>
      <c r="N24" s="17">
        <v>0.35430135731322998</v>
      </c>
      <c r="O24" s="17">
        <v>0.342209975904813</v>
      </c>
      <c r="P24" s="17">
        <v>0.30312593585848302</v>
      </c>
      <c r="Q24" s="17">
        <v>0.24244151479610301</v>
      </c>
      <c r="R24" s="17">
        <v>0.31407100965458201</v>
      </c>
      <c r="S24" s="17">
        <v>0.31346963391973498</v>
      </c>
      <c r="T24" s="17">
        <v>0.248912490923927</v>
      </c>
      <c r="U24" s="17">
        <v>0.24148426951093899</v>
      </c>
      <c r="V24" s="17"/>
      <c r="W24" s="17">
        <v>0.33664586691984999</v>
      </c>
      <c r="X24" s="17">
        <v>0.27984112019643798</v>
      </c>
      <c r="Y24" s="17"/>
      <c r="Z24" s="17">
        <v>0.28544617682164902</v>
      </c>
      <c r="AA24" s="17">
        <v>0.34024154184357502</v>
      </c>
    </row>
    <row r="25" spans="2:27" x14ac:dyDescent="0.35">
      <c r="B25" t="s">
        <v>45</v>
      </c>
      <c r="C25" s="17">
        <v>7.4018108348771094E-2</v>
      </c>
      <c r="D25" s="17">
        <v>0.16271410912443099</v>
      </c>
      <c r="E25" s="17">
        <v>0.112041547487841</v>
      </c>
      <c r="F25" s="17">
        <v>6.0883603591187899E-2</v>
      </c>
      <c r="G25" s="17">
        <v>6.8561271156048501E-2</v>
      </c>
      <c r="H25" s="17">
        <v>3.8992099251593602E-2</v>
      </c>
      <c r="I25" s="17"/>
      <c r="J25" s="17">
        <v>7.7919534621077494E-2</v>
      </c>
      <c r="K25" s="17">
        <v>7.1476039516958995E-2</v>
      </c>
      <c r="L25" s="17">
        <v>5.1367994471985902E-2</v>
      </c>
      <c r="M25" s="17">
        <v>9.2283856954766902E-2</v>
      </c>
      <c r="N25" s="17">
        <v>4.44180568412594E-2</v>
      </c>
      <c r="O25" s="17">
        <v>4.3872116950050603E-2</v>
      </c>
      <c r="P25" s="17">
        <v>0.15357514673585801</v>
      </c>
      <c r="Q25" s="17">
        <v>9.6443943121166498E-2</v>
      </c>
      <c r="R25" s="17">
        <v>4.0968341272450803E-2</v>
      </c>
      <c r="S25" s="17">
        <v>5.50824625304022E-2</v>
      </c>
      <c r="T25" s="17">
        <v>9.9564996369570904E-2</v>
      </c>
      <c r="U25" s="17">
        <v>0.128307636643958</v>
      </c>
      <c r="V25" s="17"/>
      <c r="W25" s="17">
        <v>0.10593989071405099</v>
      </c>
      <c r="X25" s="17">
        <v>3.7213412174186701E-2</v>
      </c>
      <c r="Y25" s="17"/>
      <c r="Z25" s="17">
        <v>3.97786575392262E-2</v>
      </c>
      <c r="AA25" s="17">
        <v>9.56429079124059E-2</v>
      </c>
    </row>
    <row r="26" spans="2:27" x14ac:dyDescent="0.35">
      <c r="B26" t="s">
        <v>46</v>
      </c>
      <c r="C26" s="17">
        <v>3.82319592427081E-2</v>
      </c>
      <c r="D26" s="17">
        <v>8.14456383568362E-2</v>
      </c>
      <c r="E26" s="17">
        <v>0.12453719725807</v>
      </c>
      <c r="F26" s="17">
        <v>0</v>
      </c>
      <c r="G26" s="17">
        <v>0</v>
      </c>
      <c r="H26" s="17">
        <v>2.4031792579318902E-2</v>
      </c>
      <c r="I26" s="17"/>
      <c r="J26" s="17">
        <v>2.10746427466715E-2</v>
      </c>
      <c r="K26" s="17">
        <v>4.2343134956443901E-2</v>
      </c>
      <c r="L26" s="17">
        <v>8.16480157944625E-2</v>
      </c>
      <c r="M26" s="17">
        <v>4.6141928477383402E-2</v>
      </c>
      <c r="N26" s="17">
        <v>5.0959672505348601E-2</v>
      </c>
      <c r="O26" s="17">
        <v>2.1936058475025302E-2</v>
      </c>
      <c r="P26" s="17">
        <v>2.7274698979298798E-2</v>
      </c>
      <c r="Q26" s="17">
        <v>5.1098332545905102E-2</v>
      </c>
      <c r="R26" s="17">
        <v>4.0282992162916899E-2</v>
      </c>
      <c r="S26" s="17">
        <v>9.3559616363570498E-3</v>
      </c>
      <c r="T26" s="17">
        <v>4.2293437152043201E-2</v>
      </c>
      <c r="U26" s="17">
        <v>5.89358223370436E-2</v>
      </c>
      <c r="V26" s="17"/>
      <c r="W26" s="17">
        <v>6.2666248212802797E-2</v>
      </c>
      <c r="X26" s="17">
        <v>1.00600805081276E-2</v>
      </c>
      <c r="Y26" s="17"/>
      <c r="Z26" s="17">
        <v>1.3706677797730001E-2</v>
      </c>
      <c r="AA26" s="17">
        <v>6.3789619427365302E-2</v>
      </c>
    </row>
    <row r="27" spans="2:27" x14ac:dyDescent="0.35">
      <c r="B27" t="s">
        <v>47</v>
      </c>
      <c r="C27" s="17">
        <v>8.54004074974005E-3</v>
      </c>
      <c r="D27" s="17">
        <v>0</v>
      </c>
      <c r="E27" s="17">
        <v>1.4053011081937E-2</v>
      </c>
      <c r="F27" s="17">
        <v>0</v>
      </c>
      <c r="G27" s="17">
        <v>1.13664161256836E-2</v>
      </c>
      <c r="H27" s="17">
        <v>1.1051720616925401E-2</v>
      </c>
      <c r="I27" s="17"/>
      <c r="J27" s="17">
        <v>2.10746427466715E-2</v>
      </c>
      <c r="K27" s="17">
        <v>0</v>
      </c>
      <c r="L27" s="17">
        <v>2.7216005264820799E-2</v>
      </c>
      <c r="M27" s="17">
        <v>0</v>
      </c>
      <c r="N27" s="17">
        <v>0</v>
      </c>
      <c r="O27" s="17">
        <v>0</v>
      </c>
      <c r="P27" s="17">
        <v>0</v>
      </c>
      <c r="Q27" s="17">
        <v>0</v>
      </c>
      <c r="R27" s="17">
        <v>0</v>
      </c>
      <c r="S27" s="17">
        <v>8.3026543486169092E-3</v>
      </c>
      <c r="T27" s="17">
        <v>4.2293437152043201E-2</v>
      </c>
      <c r="U27" s="17">
        <v>0</v>
      </c>
      <c r="V27" s="17"/>
      <c r="W27" s="17">
        <v>1.1839668507449001E-2</v>
      </c>
      <c r="X27" s="17">
        <v>4.7356856005805097E-3</v>
      </c>
      <c r="Y27" s="17"/>
      <c r="Z27" s="17">
        <v>1.14088799164405E-3</v>
      </c>
      <c r="AA27" s="17">
        <v>9.0609140220572308E-3</v>
      </c>
    </row>
    <row r="28" spans="2:27" x14ac:dyDescent="0.35">
      <c r="B28" t="s">
        <v>48</v>
      </c>
      <c r="C28" s="17">
        <v>0.87920989165878105</v>
      </c>
      <c r="D28" s="17">
        <v>0.75584025251873299</v>
      </c>
      <c r="E28" s="17">
        <v>0.74936824417215198</v>
      </c>
      <c r="F28" s="17">
        <v>0.93911639640881195</v>
      </c>
      <c r="G28" s="17">
        <v>0.92007231271826795</v>
      </c>
      <c r="H28" s="17">
        <v>0.925924387552162</v>
      </c>
      <c r="I28" s="17"/>
      <c r="J28" s="17">
        <v>0.87993117988558001</v>
      </c>
      <c r="K28" s="17">
        <v>0.88618082552659705</v>
      </c>
      <c r="L28" s="17">
        <v>0.83976798446873102</v>
      </c>
      <c r="M28" s="17">
        <v>0.86157421456784999</v>
      </c>
      <c r="N28" s="17">
        <v>0.90462227065339196</v>
      </c>
      <c r="O28" s="17">
        <v>0.934191824574924</v>
      </c>
      <c r="P28" s="17">
        <v>0.81915015428484295</v>
      </c>
      <c r="Q28" s="17">
        <v>0.85245772433292799</v>
      </c>
      <c r="R28" s="17">
        <v>0.91874866656463205</v>
      </c>
      <c r="S28" s="17">
        <v>0.92725892148462397</v>
      </c>
      <c r="T28" s="17">
        <v>0.81584812932634299</v>
      </c>
      <c r="U28" s="17">
        <v>0.81275654101899797</v>
      </c>
      <c r="V28" s="17"/>
      <c r="W28" s="17">
        <v>0.81955419256569795</v>
      </c>
      <c r="X28" s="17">
        <v>0.94799082171710503</v>
      </c>
      <c r="Y28" s="17"/>
      <c r="Z28" s="17">
        <v>0.94537377667139999</v>
      </c>
      <c r="AA28" s="17">
        <v>0.83150655863817102</v>
      </c>
    </row>
    <row r="29" spans="2:27" x14ac:dyDescent="0.35">
      <c r="B29" t="s">
        <v>49</v>
      </c>
      <c r="C29" s="17">
        <v>-0.87066985090904103</v>
      </c>
      <c r="D29" s="17">
        <v>-0.75584025251873299</v>
      </c>
      <c r="E29" s="17">
        <v>-0.73531523309021496</v>
      </c>
      <c r="F29" s="17">
        <v>-0.93911639640881195</v>
      </c>
      <c r="G29" s="17">
        <v>-0.90870589659258405</v>
      </c>
      <c r="H29" s="17">
        <v>-0.91487266693523694</v>
      </c>
      <c r="I29" s="17"/>
      <c r="J29" s="17">
        <v>-0.85885653713890797</v>
      </c>
      <c r="K29" s="17">
        <v>-0.88618082552659705</v>
      </c>
      <c r="L29" s="17">
        <v>-0.81255197920390998</v>
      </c>
      <c r="M29" s="17">
        <v>-0.86157421456784999</v>
      </c>
      <c r="N29" s="17">
        <v>-0.90462227065339196</v>
      </c>
      <c r="O29" s="17">
        <v>-0.934191824574924</v>
      </c>
      <c r="P29" s="17">
        <v>-0.81915015428484295</v>
      </c>
      <c r="Q29" s="17">
        <v>-0.85245772433292799</v>
      </c>
      <c r="R29" s="17">
        <v>-0.91874866656463205</v>
      </c>
      <c r="S29" s="17">
        <v>-0.91895626713600698</v>
      </c>
      <c r="T29" s="17">
        <v>-0.77355469217429995</v>
      </c>
      <c r="U29" s="17">
        <v>-0.81275654101899797</v>
      </c>
      <c r="V29" s="17"/>
      <c r="W29" s="17">
        <v>-0.80771452405824895</v>
      </c>
      <c r="X29" s="17">
        <v>-0.94325513611652501</v>
      </c>
      <c r="Y29" s="17"/>
      <c r="Z29" s="17">
        <v>-0.94423288867975597</v>
      </c>
      <c r="AA29" s="17">
        <v>-0.82244564461611402</v>
      </c>
    </row>
    <row r="30" spans="2:27"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2:27" x14ac:dyDescent="0.35">
      <c r="B31" s="6" t="s">
        <v>68</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2:27" x14ac:dyDescent="0.35">
      <c r="B32" s="24" t="s">
        <v>51</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2:27" x14ac:dyDescent="0.35">
      <c r="B33" t="s">
        <v>60</v>
      </c>
      <c r="C33" s="17">
        <v>0.25246575722289999</v>
      </c>
      <c r="D33" s="17">
        <v>0.308125093971158</v>
      </c>
      <c r="E33" s="17">
        <v>0.173102192033596</v>
      </c>
      <c r="F33" s="17">
        <v>0.431669207688195</v>
      </c>
      <c r="G33" s="17">
        <v>0.242949725821931</v>
      </c>
      <c r="H33" s="17">
        <v>0.19405251537831</v>
      </c>
      <c r="I33" s="17"/>
      <c r="J33" s="17">
        <v>0.30304909488625698</v>
      </c>
      <c r="K33" s="17">
        <v>0.16454366560132899</v>
      </c>
      <c r="L33" s="17">
        <v>0.36703016925836601</v>
      </c>
      <c r="M33" s="17">
        <v>7.1089385837059704E-2</v>
      </c>
      <c r="N33" s="17">
        <v>0.100694045854742</v>
      </c>
      <c r="O33" s="17">
        <v>0.27458230712118797</v>
      </c>
      <c r="P33" s="17">
        <v>0.179896111980304</v>
      </c>
      <c r="Q33" s="17">
        <v>0.40969353222803001</v>
      </c>
      <c r="R33" s="17">
        <v>0.37433085020906498</v>
      </c>
      <c r="S33" s="17">
        <v>0.26472514760599303</v>
      </c>
      <c r="T33" s="17">
        <v>0.47065319192683402</v>
      </c>
      <c r="U33" s="17">
        <v>0.26041618769020403</v>
      </c>
      <c r="V33" s="17"/>
      <c r="W33" s="17">
        <v>0.184498840735771</v>
      </c>
      <c r="X33" s="17">
        <v>0.330829229619509</v>
      </c>
      <c r="Y33" s="17"/>
      <c r="Z33" s="17">
        <v>0.37161094134082201</v>
      </c>
      <c r="AA33" s="17">
        <v>0.149544537671849</v>
      </c>
    </row>
    <row r="34" spans="2:27" x14ac:dyDescent="0.35">
      <c r="B34" t="s">
        <v>61</v>
      </c>
      <c r="C34" s="17">
        <v>0.26516093479700398</v>
      </c>
      <c r="D34" s="17">
        <v>0.198915405541115</v>
      </c>
      <c r="E34" s="17">
        <v>0.28206685609226101</v>
      </c>
      <c r="F34" s="17">
        <v>0.25130112484809197</v>
      </c>
      <c r="G34" s="17">
        <v>0.27298100489504501</v>
      </c>
      <c r="H34" s="17">
        <v>0.27970202664225202</v>
      </c>
      <c r="I34" s="17"/>
      <c r="J34" s="17">
        <v>0.28500288117112998</v>
      </c>
      <c r="K34" s="17">
        <v>0.322972555738269</v>
      </c>
      <c r="L34" s="17">
        <v>0.23308167325929</v>
      </c>
      <c r="M34" s="17">
        <v>0.261518091032374</v>
      </c>
      <c r="N34" s="17">
        <v>0.30540573628689199</v>
      </c>
      <c r="O34" s="17">
        <v>0.26434411096520499</v>
      </c>
      <c r="P34" s="17">
        <v>0.158441442839341</v>
      </c>
      <c r="Q34" s="17">
        <v>0.103878734187629</v>
      </c>
      <c r="R34" s="17">
        <v>0.31231266484916698</v>
      </c>
      <c r="S34" s="17">
        <v>0.24115332282435301</v>
      </c>
      <c r="T34" s="17">
        <v>0.26397729048409602</v>
      </c>
      <c r="U34" s="17">
        <v>0.13874362861382999</v>
      </c>
      <c r="V34" s="17"/>
      <c r="W34" s="17">
        <v>0.26877500478212402</v>
      </c>
      <c r="X34" s="17">
        <v>0.260994038781176</v>
      </c>
      <c r="Y34" s="17"/>
      <c r="Z34" s="17">
        <v>0.29264687137826301</v>
      </c>
      <c r="AA34" s="17">
        <v>0.24890440918559101</v>
      </c>
    </row>
    <row r="35" spans="2:27" x14ac:dyDescent="0.35">
      <c r="B35" t="s">
        <v>62</v>
      </c>
      <c r="C35" s="17">
        <v>0.246343462695881</v>
      </c>
      <c r="D35" s="17">
        <v>0.28740690163865801</v>
      </c>
      <c r="E35" s="17">
        <v>0.23365551380532101</v>
      </c>
      <c r="F35" s="17">
        <v>0.169801532699417</v>
      </c>
      <c r="G35" s="17">
        <v>0.235698809675677</v>
      </c>
      <c r="H35" s="17">
        <v>0.28069881567879501</v>
      </c>
      <c r="I35" s="17"/>
      <c r="J35" s="17">
        <v>0.20457204283986699</v>
      </c>
      <c r="K35" s="17">
        <v>0.29256853158030299</v>
      </c>
      <c r="L35" s="17">
        <v>0.179508985030149</v>
      </c>
      <c r="M35" s="17">
        <v>0.36239670516692901</v>
      </c>
      <c r="N35" s="17">
        <v>0.27786184855520701</v>
      </c>
      <c r="O35" s="17">
        <v>0.20416773247577599</v>
      </c>
      <c r="P35" s="17">
        <v>0.33433243422095399</v>
      </c>
      <c r="Q35" s="17">
        <v>0.13856278060847399</v>
      </c>
      <c r="R35" s="17">
        <v>0.177847762216643</v>
      </c>
      <c r="S35" s="17">
        <v>0.27089047930594901</v>
      </c>
      <c r="T35" s="17">
        <v>8.7314480843180997E-2</v>
      </c>
      <c r="U35" s="17">
        <v>0.40316073274509301</v>
      </c>
      <c r="V35" s="17"/>
      <c r="W35" s="17">
        <v>0.26415611539698702</v>
      </c>
      <c r="X35" s="17">
        <v>0.225806098484017</v>
      </c>
      <c r="Y35" s="17"/>
      <c r="Z35" s="17">
        <v>0.195272581401298</v>
      </c>
      <c r="AA35" s="17">
        <v>0.29359002360184999</v>
      </c>
    </row>
    <row r="36" spans="2:27" x14ac:dyDescent="0.35">
      <c r="B36" t="s">
        <v>63</v>
      </c>
      <c r="C36" s="17">
        <v>0.100474460725794</v>
      </c>
      <c r="D36" s="17">
        <v>7.0057675454392093E-2</v>
      </c>
      <c r="E36" s="17">
        <v>7.0943497425980606E-2</v>
      </c>
      <c r="F36" s="17">
        <v>7.4908563277153797E-2</v>
      </c>
      <c r="G36" s="17">
        <v>0.125432365963664</v>
      </c>
      <c r="H36" s="17">
        <v>0.121562984199118</v>
      </c>
      <c r="I36" s="17"/>
      <c r="J36" s="17">
        <v>9.5273301001476504E-2</v>
      </c>
      <c r="K36" s="17">
        <v>0.103362881840736</v>
      </c>
      <c r="L36" s="17">
        <v>8.7363162185746301E-2</v>
      </c>
      <c r="M36" s="17">
        <v>7.6950377122839905E-2</v>
      </c>
      <c r="N36" s="17">
        <v>0.16438465094306901</v>
      </c>
      <c r="O36" s="17">
        <v>0.125622283847589</v>
      </c>
      <c r="P36" s="17">
        <v>0.107787183656156</v>
      </c>
      <c r="Q36" s="17">
        <v>0.103878734187629</v>
      </c>
      <c r="R36" s="17">
        <v>3.71539491384342E-2</v>
      </c>
      <c r="S36" s="17">
        <v>0.13480263271314599</v>
      </c>
      <c r="T36" s="17">
        <v>9.9564996369570904E-2</v>
      </c>
      <c r="U36" s="17">
        <v>0.13874362861382999</v>
      </c>
      <c r="V36" s="17"/>
      <c r="W36" s="17">
        <v>0.111713826873604</v>
      </c>
      <c r="X36" s="17">
        <v>8.7515865509162002E-2</v>
      </c>
      <c r="Y36" s="17"/>
      <c r="Z36" s="17">
        <v>7.1543614769925004E-2</v>
      </c>
      <c r="AA36" s="17">
        <v>0.12598928320473099</v>
      </c>
    </row>
    <row r="37" spans="2:27" x14ac:dyDescent="0.35">
      <c r="B37" t="s">
        <v>64</v>
      </c>
      <c r="C37" s="17">
        <v>8.0579072409007205E-2</v>
      </c>
      <c r="D37" s="17">
        <v>7.2773411863067197E-2</v>
      </c>
      <c r="E37" s="17">
        <v>0.13570383226181301</v>
      </c>
      <c r="F37" s="17">
        <v>5.4796696196100697E-2</v>
      </c>
      <c r="G37" s="17">
        <v>7.6541931055407894E-2</v>
      </c>
      <c r="H37" s="17">
        <v>7.1972726762325898E-2</v>
      </c>
      <c r="I37" s="17"/>
      <c r="J37" s="17">
        <v>5.9648830137284101E-2</v>
      </c>
      <c r="K37" s="17">
        <v>6.2736729543308306E-2</v>
      </c>
      <c r="L37" s="17">
        <v>2.7216005264820799E-2</v>
      </c>
      <c r="M37" s="17">
        <v>0.18428961565838001</v>
      </c>
      <c r="N37" s="17">
        <v>7.8082765316434405E-2</v>
      </c>
      <c r="O37" s="17">
        <v>0.13128356559024101</v>
      </c>
      <c r="P37" s="17">
        <v>7.1751049797961999E-2</v>
      </c>
      <c r="Q37" s="17">
        <v>0.14178955369642801</v>
      </c>
      <c r="R37" s="17">
        <v>7.2805188255693501E-2</v>
      </c>
      <c r="S37" s="17">
        <v>6.8059798288280196E-2</v>
      </c>
      <c r="T37" s="17">
        <v>3.6196603224275203E-2</v>
      </c>
      <c r="U37" s="17">
        <v>5.89358223370436E-2</v>
      </c>
      <c r="V37" s="17"/>
      <c r="W37" s="17">
        <v>0.103618466729655</v>
      </c>
      <c r="X37" s="17">
        <v>5.4015458312691E-2</v>
      </c>
      <c r="Y37" s="17"/>
      <c r="Z37" s="17">
        <v>4.4711817587167399E-2</v>
      </c>
      <c r="AA37" s="17">
        <v>0.10222858579202</v>
      </c>
    </row>
    <row r="38" spans="2:27" x14ac:dyDescent="0.35">
      <c r="B38" t="s">
        <v>47</v>
      </c>
      <c r="C38" s="17">
        <v>5.4976312149413502E-2</v>
      </c>
      <c r="D38" s="17">
        <v>6.2721511531609694E-2</v>
      </c>
      <c r="E38" s="17">
        <v>0.104528108381028</v>
      </c>
      <c r="F38" s="17">
        <v>1.7522875291041198E-2</v>
      </c>
      <c r="G38" s="17">
        <v>4.63961625882746E-2</v>
      </c>
      <c r="H38" s="17">
        <v>5.2010931339198103E-2</v>
      </c>
      <c r="I38" s="17"/>
      <c r="J38" s="17">
        <v>5.2453849963984903E-2</v>
      </c>
      <c r="K38" s="17">
        <v>5.3815635696054298E-2</v>
      </c>
      <c r="L38" s="17">
        <v>0.10580000500162801</v>
      </c>
      <c r="M38" s="17">
        <v>4.3755825182418301E-2</v>
      </c>
      <c r="N38" s="17">
        <v>7.3570953043656295E-2</v>
      </c>
      <c r="O38" s="17">
        <v>0</v>
      </c>
      <c r="P38" s="17">
        <v>0.147791777505282</v>
      </c>
      <c r="Q38" s="17">
        <v>0.10219666509181</v>
      </c>
      <c r="R38" s="17">
        <v>2.55495853309969E-2</v>
      </c>
      <c r="S38" s="17">
        <v>2.0368619262278301E-2</v>
      </c>
      <c r="T38" s="17">
        <v>4.2293437152043201E-2</v>
      </c>
      <c r="U38" s="17">
        <v>0</v>
      </c>
      <c r="V38" s="17"/>
      <c r="W38" s="17">
        <v>6.7237745481858902E-2</v>
      </c>
      <c r="X38" s="17">
        <v>4.08393092934448E-2</v>
      </c>
      <c r="Y38" s="17"/>
      <c r="Z38" s="17">
        <v>2.4214173522524099E-2</v>
      </c>
      <c r="AA38" s="17">
        <v>7.9743160543959302E-2</v>
      </c>
    </row>
    <row r="39" spans="2:27" x14ac:dyDescent="0.35">
      <c r="B39" t="s">
        <v>65</v>
      </c>
      <c r="C39" s="17">
        <v>0.51762669201990497</v>
      </c>
      <c r="D39" s="17">
        <v>0.50704049951227304</v>
      </c>
      <c r="E39" s="17">
        <v>0.45516904812585701</v>
      </c>
      <c r="F39" s="17">
        <v>0.68297033253628703</v>
      </c>
      <c r="G39" s="17">
        <v>0.51593073071697604</v>
      </c>
      <c r="H39" s="17">
        <v>0.473754542020563</v>
      </c>
      <c r="I39" s="17"/>
      <c r="J39" s="17">
        <v>0.58805197605738702</v>
      </c>
      <c r="K39" s="17">
        <v>0.48751622133959899</v>
      </c>
      <c r="L39" s="17">
        <v>0.60011184251765604</v>
      </c>
      <c r="M39" s="17">
        <v>0.33260747686943298</v>
      </c>
      <c r="N39" s="17">
        <v>0.406099782141634</v>
      </c>
      <c r="O39" s="17">
        <v>0.53892641808639397</v>
      </c>
      <c r="P39" s="17">
        <v>0.338337554819645</v>
      </c>
      <c r="Q39" s="17">
        <v>0.51357226641565901</v>
      </c>
      <c r="R39" s="17">
        <v>0.68664351505823196</v>
      </c>
      <c r="S39" s="17">
        <v>0.50587847043034595</v>
      </c>
      <c r="T39" s="17">
        <v>0.73463048241092999</v>
      </c>
      <c r="U39" s="17">
        <v>0.39915981630403402</v>
      </c>
      <c r="V39" s="17"/>
      <c r="W39" s="17">
        <v>0.45327384551789501</v>
      </c>
      <c r="X39" s="17">
        <v>0.591823268400685</v>
      </c>
      <c r="Y39" s="17"/>
      <c r="Z39" s="17">
        <v>0.66425781271908602</v>
      </c>
      <c r="AA39" s="17">
        <v>0.39844894685743998</v>
      </c>
    </row>
    <row r="40" spans="2:27" x14ac:dyDescent="0.35">
      <c r="B40" t="s">
        <v>66</v>
      </c>
      <c r="C40" s="17">
        <v>0.18105353313480099</v>
      </c>
      <c r="D40" s="17">
        <v>0.142831087317459</v>
      </c>
      <c r="E40" s="17">
        <v>0.20664732968779401</v>
      </c>
      <c r="F40" s="17">
        <v>0.12970525947325501</v>
      </c>
      <c r="G40" s="17">
        <v>0.20197429701907199</v>
      </c>
      <c r="H40" s="17">
        <v>0.19353571096144401</v>
      </c>
      <c r="I40" s="17"/>
      <c r="J40" s="17">
        <v>0.15492213113876099</v>
      </c>
      <c r="K40" s="17">
        <v>0.166099611384045</v>
      </c>
      <c r="L40" s="17">
        <v>0.114579167450567</v>
      </c>
      <c r="M40" s="17">
        <v>0.26123999278122001</v>
      </c>
      <c r="N40" s="17">
        <v>0.24246741625950299</v>
      </c>
      <c r="O40" s="17">
        <v>0.25690584943783001</v>
      </c>
      <c r="P40" s="17">
        <v>0.17953823345411801</v>
      </c>
      <c r="Q40" s="17">
        <v>0.24566828788405701</v>
      </c>
      <c r="R40" s="17">
        <v>0.10995913739412801</v>
      </c>
      <c r="S40" s="17">
        <v>0.20286243100142701</v>
      </c>
      <c r="T40" s="17">
        <v>0.13576159959384601</v>
      </c>
      <c r="U40" s="17">
        <v>0.197679450950873</v>
      </c>
      <c r="V40" s="17"/>
      <c r="W40" s="17">
        <v>0.21533229360325901</v>
      </c>
      <c r="X40" s="17">
        <v>0.14153132382185299</v>
      </c>
      <c r="Y40" s="17"/>
      <c r="Z40" s="17">
        <v>0.116255432357092</v>
      </c>
      <c r="AA40" s="17">
        <v>0.22821786899675101</v>
      </c>
    </row>
    <row r="41" spans="2:27" x14ac:dyDescent="0.35">
      <c r="B41" t="s">
        <v>49</v>
      </c>
      <c r="C41" s="17">
        <v>0.33657315888510397</v>
      </c>
      <c r="D41" s="17">
        <v>0.36420941219481401</v>
      </c>
      <c r="E41" s="17">
        <v>0.24852171843806301</v>
      </c>
      <c r="F41" s="17">
        <v>0.55326507306303196</v>
      </c>
      <c r="G41" s="17">
        <v>0.31395643369790399</v>
      </c>
      <c r="H41" s="17">
        <v>0.28021883105911899</v>
      </c>
      <c r="I41" s="17"/>
      <c r="J41" s="17">
        <v>0.43312984491862599</v>
      </c>
      <c r="K41" s="17">
        <v>0.32141660995555399</v>
      </c>
      <c r="L41" s="17">
        <v>0.48553267506708903</v>
      </c>
      <c r="M41" s="17">
        <v>7.1367484088213695E-2</v>
      </c>
      <c r="N41" s="17">
        <v>0.16363236588213001</v>
      </c>
      <c r="O41" s="17">
        <v>0.28202056864856301</v>
      </c>
      <c r="P41" s="17">
        <v>0.15879932136552699</v>
      </c>
      <c r="Q41" s="17">
        <v>0.26790397853160203</v>
      </c>
      <c r="R41" s="17">
        <v>0.57668437766410396</v>
      </c>
      <c r="S41" s="17">
        <v>0.30301603942891903</v>
      </c>
      <c r="T41" s="17">
        <v>0.59886888281708395</v>
      </c>
      <c r="U41" s="17">
        <v>0.201480365353161</v>
      </c>
      <c r="V41" s="17"/>
      <c r="W41" s="17">
        <v>0.23794155191463601</v>
      </c>
      <c r="X41" s="17">
        <v>0.45029194457883198</v>
      </c>
      <c r="Y41" s="17"/>
      <c r="Z41" s="17">
        <v>0.548002380361993</v>
      </c>
      <c r="AA41" s="17">
        <v>0.170231077860688</v>
      </c>
    </row>
    <row r="42" spans="2:27"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2:27" x14ac:dyDescent="0.35">
      <c r="B43" s="6" t="s">
        <v>69</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2:27" x14ac:dyDescent="0.35">
      <c r="B44" s="24" t="s">
        <v>51</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2:27" x14ac:dyDescent="0.35">
      <c r="B45" t="s">
        <v>60</v>
      </c>
      <c r="C45" s="17">
        <v>0.24896499064257899</v>
      </c>
      <c r="D45" s="17">
        <v>0.171178225289144</v>
      </c>
      <c r="E45" s="17">
        <v>0.16453300764350301</v>
      </c>
      <c r="F45" s="17">
        <v>0.44244191785481901</v>
      </c>
      <c r="G45" s="17">
        <v>0.27264928832971302</v>
      </c>
      <c r="H45" s="17">
        <v>0.20884062342277801</v>
      </c>
      <c r="I45" s="17"/>
      <c r="J45" s="17">
        <v>0.31090122912193402</v>
      </c>
      <c r="K45" s="17">
        <v>0.15457473002483199</v>
      </c>
      <c r="L45" s="17">
        <v>0.224246733476785</v>
      </c>
      <c r="M45" s="17">
        <v>0.25327099645162798</v>
      </c>
      <c r="N45" s="17">
        <v>0.177972306935821</v>
      </c>
      <c r="O45" s="17">
        <v>0.23209541508193901</v>
      </c>
      <c r="P45" s="17">
        <v>0.199307212193258</v>
      </c>
      <c r="Q45" s="17">
        <v>0.331277261775901</v>
      </c>
      <c r="R45" s="17">
        <v>0.29236499206088301</v>
      </c>
      <c r="S45" s="17">
        <v>0.27345854613972997</v>
      </c>
      <c r="T45" s="17">
        <v>0.42696752766981599</v>
      </c>
      <c r="U45" s="17">
        <v>0.20811544292074399</v>
      </c>
      <c r="V45" s="17"/>
      <c r="W45" s="17">
        <v>0.152629434674356</v>
      </c>
      <c r="X45" s="17">
        <v>0.360036510009759</v>
      </c>
      <c r="Y45" s="17"/>
      <c r="Z45" s="17">
        <v>0.38678142464397303</v>
      </c>
      <c r="AA45" s="17">
        <v>0.13226991740625099</v>
      </c>
    </row>
    <row r="46" spans="2:27" x14ac:dyDescent="0.35">
      <c r="B46" t="s">
        <v>61</v>
      </c>
      <c r="C46" s="17">
        <v>0.34291072202654499</v>
      </c>
      <c r="D46" s="17">
        <v>0.28442535623563903</v>
      </c>
      <c r="E46" s="17">
        <v>0.32095934176956697</v>
      </c>
      <c r="F46" s="17">
        <v>0.30265076600931601</v>
      </c>
      <c r="G46" s="17">
        <v>0.34651334374414899</v>
      </c>
      <c r="H46" s="17">
        <v>0.387162528579167</v>
      </c>
      <c r="I46" s="17"/>
      <c r="J46" s="17">
        <v>0.44377290593540902</v>
      </c>
      <c r="K46" s="17">
        <v>0.30084123149508601</v>
      </c>
      <c r="L46" s="17">
        <v>0.350404330093115</v>
      </c>
      <c r="M46" s="17">
        <v>0.30738192125860297</v>
      </c>
      <c r="N46" s="17">
        <v>0.39412113461959403</v>
      </c>
      <c r="O46" s="17">
        <v>0.27211271488106498</v>
      </c>
      <c r="P46" s="17">
        <v>0.34620115358599002</v>
      </c>
      <c r="Q46" s="17">
        <v>0.14761095821891301</v>
      </c>
      <c r="R46" s="17">
        <v>0.34249400322582202</v>
      </c>
      <c r="S46" s="17">
        <v>0.28825368873149199</v>
      </c>
      <c r="T46" s="17">
        <v>0.38888060165652599</v>
      </c>
      <c r="U46" s="17">
        <v>0.29378501428039899</v>
      </c>
      <c r="V46" s="17"/>
      <c r="W46" s="17">
        <v>0.34634955248562999</v>
      </c>
      <c r="X46" s="17">
        <v>0.33894587104190299</v>
      </c>
      <c r="Y46" s="17"/>
      <c r="Z46" s="17">
        <v>0.37970793084877502</v>
      </c>
      <c r="AA46" s="17">
        <v>0.30973625306413999</v>
      </c>
    </row>
    <row r="47" spans="2:27" x14ac:dyDescent="0.35">
      <c r="B47" t="s">
        <v>62</v>
      </c>
      <c r="C47" s="17">
        <v>0.16696191326948101</v>
      </c>
      <c r="D47" s="17">
        <v>0.11684410707369999</v>
      </c>
      <c r="E47" s="17">
        <v>0.20577174063766401</v>
      </c>
      <c r="F47" s="17">
        <v>0.131041843277132</v>
      </c>
      <c r="G47" s="17">
        <v>0.14590042485587101</v>
      </c>
      <c r="H47" s="17">
        <v>0.19224565231032001</v>
      </c>
      <c r="I47" s="17"/>
      <c r="J47" s="17">
        <v>8.9792441734966894E-2</v>
      </c>
      <c r="K47" s="17">
        <v>0.27166683293996602</v>
      </c>
      <c r="L47" s="17">
        <v>8.2543919811026406E-2</v>
      </c>
      <c r="M47" s="17">
        <v>0.16993191956151699</v>
      </c>
      <c r="N47" s="17">
        <v>0.20058358747412799</v>
      </c>
      <c r="O47" s="17">
        <v>0.31112008860312701</v>
      </c>
      <c r="P47" s="17">
        <v>0.111755643647088</v>
      </c>
      <c r="Q47" s="17">
        <v>0.22764061521501899</v>
      </c>
      <c r="R47" s="17">
        <v>0.16871626792743499</v>
      </c>
      <c r="S47" s="17">
        <v>0.17143682854650799</v>
      </c>
      <c r="T47" s="17">
        <v>0</v>
      </c>
      <c r="U47" s="17">
        <v>0.17874753277160799</v>
      </c>
      <c r="V47" s="17"/>
      <c r="W47" s="17">
        <v>0.19742961618857899</v>
      </c>
      <c r="X47" s="17">
        <v>0.13183371972930599</v>
      </c>
      <c r="Y47" s="17"/>
      <c r="Z47" s="17">
        <v>0.12963800720466701</v>
      </c>
      <c r="AA47" s="17">
        <v>0.20496986601314901</v>
      </c>
    </row>
    <row r="48" spans="2:27" x14ac:dyDescent="0.35">
      <c r="B48" t="s">
        <v>63</v>
      </c>
      <c r="C48" s="17">
        <v>0.14815836235938601</v>
      </c>
      <c r="D48" s="17">
        <v>0.24743069244420501</v>
      </c>
      <c r="E48" s="17">
        <v>0.19423986919420899</v>
      </c>
      <c r="F48" s="17">
        <v>8.3285898206652997E-2</v>
      </c>
      <c r="G48" s="17">
        <v>0.13643638836688299</v>
      </c>
      <c r="H48" s="17">
        <v>0.13349464431045899</v>
      </c>
      <c r="I48" s="17"/>
      <c r="J48" s="17">
        <v>8.1380626946332801E-2</v>
      </c>
      <c r="K48" s="17">
        <v>0.173843460248054</v>
      </c>
      <c r="L48" s="17">
        <v>0.23218576924272599</v>
      </c>
      <c r="M48" s="17">
        <v>0.13298438137912699</v>
      </c>
      <c r="N48" s="17">
        <v>0.124564873636705</v>
      </c>
      <c r="O48" s="17">
        <v>0.121333198248916</v>
      </c>
      <c r="P48" s="17">
        <v>0.23670781853485001</v>
      </c>
      <c r="Q48" s="17">
        <v>0.191274499698356</v>
      </c>
      <c r="R48" s="17">
        <v>0.12746311626746401</v>
      </c>
      <c r="S48" s="17">
        <v>0.19138727920662801</v>
      </c>
      <c r="T48" s="17">
        <v>9.9564996369570904E-2</v>
      </c>
      <c r="U48" s="17">
        <v>0.18060838141341801</v>
      </c>
      <c r="V48" s="17"/>
      <c r="W48" s="17">
        <v>0.189257497240366</v>
      </c>
      <c r="X48" s="17">
        <v>0.10077250041021101</v>
      </c>
      <c r="Y48" s="17"/>
      <c r="Z48" s="17">
        <v>6.1535048991185698E-2</v>
      </c>
      <c r="AA48" s="17">
        <v>0.22193845356370401</v>
      </c>
    </row>
    <row r="49" spans="2:27" x14ac:dyDescent="0.35">
      <c r="B49" t="s">
        <v>64</v>
      </c>
      <c r="C49" s="17">
        <v>6.7480842823839607E-2</v>
      </c>
      <c r="D49" s="17">
        <v>0.12593040812985401</v>
      </c>
      <c r="E49" s="17">
        <v>6.8508278135384307E-2</v>
      </c>
      <c r="F49" s="17">
        <v>4.0579574652080799E-2</v>
      </c>
      <c r="G49" s="17">
        <v>6.5255979094744399E-2</v>
      </c>
      <c r="H49" s="17">
        <v>6.2988743711336101E-2</v>
      </c>
      <c r="I49" s="17"/>
      <c r="J49" s="17">
        <v>5.1364032607896501E-2</v>
      </c>
      <c r="K49" s="17">
        <v>8.5376157839963093E-2</v>
      </c>
      <c r="L49" s="17">
        <v>5.61872368467057E-2</v>
      </c>
      <c r="M49" s="17">
        <v>0.117622413526382</v>
      </c>
      <c r="N49" s="17">
        <v>4.7286612555626099E-2</v>
      </c>
      <c r="O49" s="17">
        <v>4.1402524709927398E-2</v>
      </c>
      <c r="P49" s="17">
        <v>5.1478774080216699E-2</v>
      </c>
      <c r="Q49" s="17">
        <v>0.10219666509181</v>
      </c>
      <c r="R49" s="17">
        <v>6.8961620518396494E-2</v>
      </c>
      <c r="S49" s="17">
        <v>7.5463657375641799E-2</v>
      </c>
      <c r="T49" s="17">
        <v>0</v>
      </c>
      <c r="U49" s="17">
        <v>0.13874362861382999</v>
      </c>
      <c r="V49" s="17"/>
      <c r="W49" s="17">
        <v>7.8687090959161501E-2</v>
      </c>
      <c r="X49" s="17">
        <v>5.4560431514785603E-2</v>
      </c>
      <c r="Y49" s="17"/>
      <c r="Z49" s="17">
        <v>3.4456257987695901E-2</v>
      </c>
      <c r="AA49" s="17">
        <v>9.4632261585351499E-2</v>
      </c>
    </row>
    <row r="50" spans="2:27" x14ac:dyDescent="0.35">
      <c r="B50" t="s">
        <v>47</v>
      </c>
      <c r="C50" s="17">
        <v>2.55231688781693E-2</v>
      </c>
      <c r="D50" s="17">
        <v>5.4191210827457703E-2</v>
      </c>
      <c r="E50" s="17">
        <v>4.5987762619672301E-2</v>
      </c>
      <c r="F50" s="17">
        <v>0</v>
      </c>
      <c r="G50" s="17">
        <v>3.32445756086387E-2</v>
      </c>
      <c r="H50" s="17">
        <v>1.5267807665940001E-2</v>
      </c>
      <c r="I50" s="17"/>
      <c r="J50" s="17">
        <v>2.2788763653461001E-2</v>
      </c>
      <c r="K50" s="17">
        <v>1.36975874520983E-2</v>
      </c>
      <c r="L50" s="17">
        <v>5.4432010529641701E-2</v>
      </c>
      <c r="M50" s="17">
        <v>1.8808367822741999E-2</v>
      </c>
      <c r="N50" s="17">
        <v>5.5471484778126703E-2</v>
      </c>
      <c r="O50" s="17">
        <v>2.1936058475025302E-2</v>
      </c>
      <c r="P50" s="17">
        <v>5.4549397958597597E-2</v>
      </c>
      <c r="Q50" s="17">
        <v>0</v>
      </c>
      <c r="R50" s="17">
        <v>0</v>
      </c>
      <c r="S50" s="17">
        <v>0</v>
      </c>
      <c r="T50" s="17">
        <v>8.4586874304086304E-2</v>
      </c>
      <c r="U50" s="17">
        <v>0</v>
      </c>
      <c r="V50" s="17"/>
      <c r="W50" s="17">
        <v>3.56468084519065E-2</v>
      </c>
      <c r="X50" s="17">
        <v>1.38509672940355E-2</v>
      </c>
      <c r="Y50" s="17"/>
      <c r="Z50" s="17">
        <v>7.8813303237029297E-3</v>
      </c>
      <c r="AA50" s="17">
        <v>3.64532483674051E-2</v>
      </c>
    </row>
    <row r="51" spans="2:27" x14ac:dyDescent="0.35">
      <c r="B51" t="s">
        <v>65</v>
      </c>
      <c r="C51" s="17">
        <v>0.59187571266912398</v>
      </c>
      <c r="D51" s="17">
        <v>0.45560358152478297</v>
      </c>
      <c r="E51" s="17">
        <v>0.48549234941307101</v>
      </c>
      <c r="F51" s="17">
        <v>0.74509268386413396</v>
      </c>
      <c r="G51" s="17">
        <v>0.61916263207386202</v>
      </c>
      <c r="H51" s="17">
        <v>0.59600315200194598</v>
      </c>
      <c r="I51" s="17"/>
      <c r="J51" s="17">
        <v>0.75467413505734304</v>
      </c>
      <c r="K51" s="17">
        <v>0.45541596151991798</v>
      </c>
      <c r="L51" s="17">
        <v>0.57465106356990003</v>
      </c>
      <c r="M51" s="17">
        <v>0.56065291771023096</v>
      </c>
      <c r="N51" s="17">
        <v>0.57209344155541397</v>
      </c>
      <c r="O51" s="17">
        <v>0.50420812996300401</v>
      </c>
      <c r="P51" s="17">
        <v>0.54550836577924799</v>
      </c>
      <c r="Q51" s="17">
        <v>0.47888821999481401</v>
      </c>
      <c r="R51" s="17">
        <v>0.63485899528670398</v>
      </c>
      <c r="S51" s="17">
        <v>0.56171223487122202</v>
      </c>
      <c r="T51" s="17">
        <v>0.81584812932634299</v>
      </c>
      <c r="U51" s="17">
        <v>0.50190045720114396</v>
      </c>
      <c r="V51" s="17"/>
      <c r="W51" s="17">
        <v>0.49897898715998701</v>
      </c>
      <c r="X51" s="17">
        <v>0.69898238105166199</v>
      </c>
      <c r="Y51" s="17"/>
      <c r="Z51" s="17">
        <v>0.76648935549274799</v>
      </c>
      <c r="AA51" s="17">
        <v>0.44200617047038998</v>
      </c>
    </row>
    <row r="52" spans="2:27" x14ac:dyDescent="0.35">
      <c r="B52" t="s">
        <v>66</v>
      </c>
      <c r="C52" s="17">
        <v>0.21563920518322499</v>
      </c>
      <c r="D52" s="17">
        <v>0.37336110057405902</v>
      </c>
      <c r="E52" s="17">
        <v>0.26274814732959301</v>
      </c>
      <c r="F52" s="17">
        <v>0.123865472858734</v>
      </c>
      <c r="G52" s="17">
        <v>0.201692367461628</v>
      </c>
      <c r="H52" s="17">
        <v>0.19648338802179499</v>
      </c>
      <c r="I52" s="17"/>
      <c r="J52" s="17">
        <v>0.13274465955422901</v>
      </c>
      <c r="K52" s="17">
        <v>0.25921961808801702</v>
      </c>
      <c r="L52" s="17">
        <v>0.288373006089432</v>
      </c>
      <c r="M52" s="17">
        <v>0.25060679490550902</v>
      </c>
      <c r="N52" s="17">
        <v>0.17185148619233101</v>
      </c>
      <c r="O52" s="17">
        <v>0.162735722958844</v>
      </c>
      <c r="P52" s="17">
        <v>0.28818659261506602</v>
      </c>
      <c r="Q52" s="17">
        <v>0.29347116479016599</v>
      </c>
      <c r="R52" s="17">
        <v>0.19642473678586</v>
      </c>
      <c r="S52" s="17">
        <v>0.26685093658226999</v>
      </c>
      <c r="T52" s="17">
        <v>9.9564996369570904E-2</v>
      </c>
      <c r="U52" s="17">
        <v>0.319352010027248</v>
      </c>
      <c r="V52" s="17"/>
      <c r="W52" s="17">
        <v>0.26794458819952799</v>
      </c>
      <c r="X52" s="17">
        <v>0.155332931924997</v>
      </c>
      <c r="Y52" s="17"/>
      <c r="Z52" s="17">
        <v>9.5991306978881599E-2</v>
      </c>
      <c r="AA52" s="17">
        <v>0.31657071514905499</v>
      </c>
    </row>
    <row r="53" spans="2:27" x14ac:dyDescent="0.35">
      <c r="B53" t="s">
        <v>49</v>
      </c>
      <c r="C53" s="17">
        <v>0.37623650748589799</v>
      </c>
      <c r="D53" s="17">
        <v>8.2242480950724201E-2</v>
      </c>
      <c r="E53" s="17">
        <v>0.222744202083478</v>
      </c>
      <c r="F53" s="17">
        <v>0.62122721100540002</v>
      </c>
      <c r="G53" s="17">
        <v>0.41747026461223402</v>
      </c>
      <c r="H53" s="17">
        <v>0.39951976398015099</v>
      </c>
      <c r="I53" s="17"/>
      <c r="J53" s="17">
        <v>0.62192947550311395</v>
      </c>
      <c r="K53" s="17">
        <v>0.19619634343190101</v>
      </c>
      <c r="L53" s="17">
        <v>0.28627805748046797</v>
      </c>
      <c r="M53" s="17">
        <v>0.31004612280472199</v>
      </c>
      <c r="N53" s="17">
        <v>0.40024195536308399</v>
      </c>
      <c r="O53" s="17">
        <v>0.34147240700415998</v>
      </c>
      <c r="P53" s="17">
        <v>0.25732177316418198</v>
      </c>
      <c r="Q53" s="17">
        <v>0.18541705520464799</v>
      </c>
      <c r="R53" s="17">
        <v>0.438434258500844</v>
      </c>
      <c r="S53" s="17">
        <v>0.29486129828895202</v>
      </c>
      <c r="T53" s="17">
        <v>0.71628313295677204</v>
      </c>
      <c r="U53" s="17">
        <v>0.18254844717389601</v>
      </c>
      <c r="V53" s="17"/>
      <c r="W53" s="17">
        <v>0.23103439896045899</v>
      </c>
      <c r="X53" s="17">
        <v>0.54364944912666502</v>
      </c>
      <c r="Y53" s="17"/>
      <c r="Z53" s="17">
        <v>0.67049804851386596</v>
      </c>
      <c r="AA53" s="17">
        <v>0.12543545532133499</v>
      </c>
    </row>
    <row r="54" spans="2:27"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2:27" x14ac:dyDescent="0.35">
      <c r="B55" s="6" t="s">
        <v>70</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2:27" x14ac:dyDescent="0.35">
      <c r="B56" s="24" t="s">
        <v>51</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2:27" x14ac:dyDescent="0.35">
      <c r="B57" t="s">
        <v>60</v>
      </c>
      <c r="C57" s="17">
        <v>0.45452942539171398</v>
      </c>
      <c r="D57" s="17">
        <v>0.48302474209163998</v>
      </c>
      <c r="E57" s="17">
        <v>0.45527902552848298</v>
      </c>
      <c r="F57" s="17">
        <v>0.44165272064084998</v>
      </c>
      <c r="G57" s="17">
        <v>0.44849413049160902</v>
      </c>
      <c r="H57" s="17">
        <v>0.45474978467353799</v>
      </c>
      <c r="I57" s="17"/>
      <c r="J57" s="17">
        <v>0.48246109910349699</v>
      </c>
      <c r="K57" s="17">
        <v>0.442184984126687</v>
      </c>
      <c r="L57" s="17">
        <v>0.53297733118091895</v>
      </c>
      <c r="M57" s="17">
        <v>0.52956637081362101</v>
      </c>
      <c r="N57" s="17">
        <v>0.37273515323724199</v>
      </c>
      <c r="O57" s="17">
        <v>0.36762555269702601</v>
      </c>
      <c r="P57" s="17">
        <v>0.36737126541628601</v>
      </c>
      <c r="Q57" s="17">
        <v>0.28203440340072</v>
      </c>
      <c r="R57" s="17">
        <v>0.45795221696383498</v>
      </c>
      <c r="S57" s="17">
        <v>0.477767301865133</v>
      </c>
      <c r="T57" s="17">
        <v>0.55944657736967296</v>
      </c>
      <c r="U57" s="17">
        <v>0.43916372046181301</v>
      </c>
      <c r="V57" s="17"/>
      <c r="W57" s="17">
        <v>0.41004592638207998</v>
      </c>
      <c r="X57" s="17">
        <v>0.50581734055564798</v>
      </c>
      <c r="Y57" s="17"/>
      <c r="Z57" s="17">
        <v>0.475282589419534</v>
      </c>
      <c r="AA57" s="17">
        <v>0.44555136548410801</v>
      </c>
    </row>
    <row r="58" spans="2:27" x14ac:dyDescent="0.35">
      <c r="B58" t="s">
        <v>61</v>
      </c>
      <c r="C58" s="17">
        <v>0.31147104411652299</v>
      </c>
      <c r="D58" s="17">
        <v>0.18242114006537399</v>
      </c>
      <c r="E58" s="17">
        <v>0.28539113423916901</v>
      </c>
      <c r="F58" s="17">
        <v>0.31298995996184797</v>
      </c>
      <c r="G58" s="17">
        <v>0.34805464844237</v>
      </c>
      <c r="H58" s="17">
        <v>0.34205104429167399</v>
      </c>
      <c r="I58" s="17"/>
      <c r="J58" s="17">
        <v>0.28048482200146202</v>
      </c>
      <c r="K58" s="17">
        <v>0.30753723862985199</v>
      </c>
      <c r="L58" s="17">
        <v>0.29715216853837201</v>
      </c>
      <c r="M58" s="17">
        <v>0.214356942207029</v>
      </c>
      <c r="N58" s="17">
        <v>0.355944613871641</v>
      </c>
      <c r="O58" s="17">
        <v>0.40946234585470098</v>
      </c>
      <c r="P58" s="17">
        <v>0.35460470993870002</v>
      </c>
      <c r="Q58" s="17">
        <v>0.22578514104429501</v>
      </c>
      <c r="R58" s="17">
        <v>0.33333333333333298</v>
      </c>
      <c r="S58" s="17">
        <v>0.37522320597511299</v>
      </c>
      <c r="T58" s="17">
        <v>0.248912490923927</v>
      </c>
      <c r="U58" s="17">
        <v>0.382088746766579</v>
      </c>
      <c r="V58" s="17"/>
      <c r="W58" s="17">
        <v>0.30438450083963198</v>
      </c>
      <c r="X58" s="17">
        <v>0.31964158012386301</v>
      </c>
      <c r="Y58" s="17"/>
      <c r="Z58" s="17">
        <v>0.34450509636374999</v>
      </c>
      <c r="AA58" s="17">
        <v>0.29153803803767198</v>
      </c>
    </row>
    <row r="59" spans="2:27" x14ac:dyDescent="0.35">
      <c r="B59" t="s">
        <v>62</v>
      </c>
      <c r="C59" s="17">
        <v>0.14625925678045401</v>
      </c>
      <c r="D59" s="17">
        <v>0.115938571176831</v>
      </c>
      <c r="E59" s="17">
        <v>0.164640632825369</v>
      </c>
      <c r="F59" s="17">
        <v>0.18133836403343501</v>
      </c>
      <c r="G59" s="17">
        <v>0.132834562001271</v>
      </c>
      <c r="H59" s="17">
        <v>0.13801668423524999</v>
      </c>
      <c r="I59" s="17"/>
      <c r="J59" s="17">
        <v>0.100708298274539</v>
      </c>
      <c r="K59" s="17">
        <v>0.20744728523084699</v>
      </c>
      <c r="L59" s="17">
        <v>0.110619247376347</v>
      </c>
      <c r="M59" s="17">
        <v>0.216743045501994</v>
      </c>
      <c r="N59" s="17">
        <v>0.19323746757468299</v>
      </c>
      <c r="O59" s="17">
        <v>0.12739926363231099</v>
      </c>
      <c r="P59" s="17">
        <v>0.17199585260620001</v>
      </c>
      <c r="Q59" s="17">
        <v>0.28778712537136403</v>
      </c>
      <c r="R59" s="17">
        <v>0.110644486503662</v>
      </c>
      <c r="S59" s="17">
        <v>6.4001081163804402E-2</v>
      </c>
      <c r="T59" s="17">
        <v>9.9564996369570904E-2</v>
      </c>
      <c r="U59" s="17">
        <v>0.109375718464693</v>
      </c>
      <c r="V59" s="17"/>
      <c r="W59" s="17">
        <v>0.17279256297670001</v>
      </c>
      <c r="X59" s="17">
        <v>0.115667284756918</v>
      </c>
      <c r="Y59" s="17"/>
      <c r="Z59" s="17">
        <v>0.11798009152582099</v>
      </c>
      <c r="AA59" s="17">
        <v>0.15705955502938501</v>
      </c>
    </row>
    <row r="60" spans="2:27" x14ac:dyDescent="0.35">
      <c r="B60" t="s">
        <v>63</v>
      </c>
      <c r="C60" s="17">
        <v>3.2926326154859999E-2</v>
      </c>
      <c r="D60" s="17">
        <v>9.0378731759906794E-2</v>
      </c>
      <c r="E60" s="17">
        <v>1.3452799850582399E-2</v>
      </c>
      <c r="F60" s="17">
        <v>2.5615139880367E-2</v>
      </c>
      <c r="G60" s="17">
        <v>4.2858183054580203E-2</v>
      </c>
      <c r="H60" s="17">
        <v>2.2528514538320901E-2</v>
      </c>
      <c r="I60" s="17"/>
      <c r="J60" s="17">
        <v>4.7643156241623998E-2</v>
      </c>
      <c r="K60" s="17">
        <v>0</v>
      </c>
      <c r="L60" s="17">
        <v>3.2035247639540701E-2</v>
      </c>
      <c r="M60" s="17">
        <v>3.93336414773559E-2</v>
      </c>
      <c r="N60" s="17">
        <v>2.99916485254524E-2</v>
      </c>
      <c r="O60" s="17">
        <v>2.58203604329552E-2</v>
      </c>
      <c r="P60" s="17">
        <v>2.7274698979298798E-2</v>
      </c>
      <c r="Q60" s="17">
        <v>0.10219666509181</v>
      </c>
      <c r="R60" s="17">
        <v>3.85246473575021E-2</v>
      </c>
      <c r="S60" s="17">
        <v>1.7658615984974001E-2</v>
      </c>
      <c r="T60" s="17">
        <v>4.2293437152043201E-2</v>
      </c>
      <c r="U60" s="17">
        <v>6.9371814306914803E-2</v>
      </c>
      <c r="V60" s="17"/>
      <c r="W60" s="17">
        <v>3.6911404902355102E-2</v>
      </c>
      <c r="X60" s="17">
        <v>2.8331670040266599E-2</v>
      </c>
      <c r="Y60" s="17"/>
      <c r="Z60" s="17">
        <v>3.8481784396860501E-2</v>
      </c>
      <c r="AA60" s="17">
        <v>2.5809442666803999E-2</v>
      </c>
    </row>
    <row r="61" spans="2:27" x14ac:dyDescent="0.35">
      <c r="B61" t="s">
        <v>64</v>
      </c>
      <c r="C61" s="17">
        <v>3.3903201749530397E-2</v>
      </c>
      <c r="D61" s="17">
        <v>6.9656098944921405E-2</v>
      </c>
      <c r="E61" s="17">
        <v>7.1188225475190894E-2</v>
      </c>
      <c r="F61" s="17">
        <v>3.5334920853021902E-2</v>
      </c>
      <c r="G61" s="17">
        <v>1.6392059884486401E-2</v>
      </c>
      <c r="H61" s="17">
        <v>1.4864451089112199E-2</v>
      </c>
      <c r="I61" s="17"/>
      <c r="J61" s="17">
        <v>4.7643156241623998E-2</v>
      </c>
      <c r="K61" s="17">
        <v>2.9132904560515101E-2</v>
      </c>
      <c r="L61" s="17">
        <v>2.7216005264820799E-2</v>
      </c>
      <c r="M61" s="17">
        <v>0</v>
      </c>
      <c r="N61" s="17">
        <v>2.54798362526743E-2</v>
      </c>
      <c r="O61" s="17">
        <v>4.3872116950050603E-2</v>
      </c>
      <c r="P61" s="17">
        <v>5.4549397958597597E-2</v>
      </c>
      <c r="Q61" s="17">
        <v>5.1098332545905102E-2</v>
      </c>
      <c r="R61" s="17">
        <v>4.0282992162916899E-2</v>
      </c>
      <c r="S61" s="17">
        <v>5.7342547221790302E-2</v>
      </c>
      <c r="T61" s="17">
        <v>0</v>
      </c>
      <c r="U61" s="17">
        <v>0</v>
      </c>
      <c r="V61" s="17"/>
      <c r="W61" s="17">
        <v>5.2447107978393602E-2</v>
      </c>
      <c r="X61" s="17">
        <v>1.25227278513803E-2</v>
      </c>
      <c r="Y61" s="17"/>
      <c r="Z61" s="17">
        <v>1.38133096822042E-2</v>
      </c>
      <c r="AA61" s="17">
        <v>5.5009816736485098E-2</v>
      </c>
    </row>
    <row r="62" spans="2:27" x14ac:dyDescent="0.35">
      <c r="B62" t="s">
        <v>47</v>
      </c>
      <c r="C62" s="17">
        <v>2.09107458069187E-2</v>
      </c>
      <c r="D62" s="17">
        <v>5.8580715961327197E-2</v>
      </c>
      <c r="E62" s="17">
        <v>1.0048182081205699E-2</v>
      </c>
      <c r="F62" s="17">
        <v>3.06889463047803E-3</v>
      </c>
      <c r="G62" s="17">
        <v>1.13664161256836E-2</v>
      </c>
      <c r="H62" s="17">
        <v>2.77895211721047E-2</v>
      </c>
      <c r="I62" s="17"/>
      <c r="J62" s="17">
        <v>4.1059468137254397E-2</v>
      </c>
      <c r="K62" s="17">
        <v>1.36975874520983E-2</v>
      </c>
      <c r="L62" s="17">
        <v>0</v>
      </c>
      <c r="M62" s="17">
        <v>0</v>
      </c>
      <c r="N62" s="17">
        <v>2.2611280538307601E-2</v>
      </c>
      <c r="O62" s="17">
        <v>2.58203604329552E-2</v>
      </c>
      <c r="P62" s="17">
        <v>2.42040751009178E-2</v>
      </c>
      <c r="Q62" s="17">
        <v>5.1098332545905102E-2</v>
      </c>
      <c r="R62" s="17">
        <v>1.9262323678751001E-2</v>
      </c>
      <c r="S62" s="17">
        <v>8.0072477891855696E-3</v>
      </c>
      <c r="T62" s="17">
        <v>4.9782498184785397E-2</v>
      </c>
      <c r="U62" s="17">
        <v>0</v>
      </c>
      <c r="V62" s="17"/>
      <c r="W62" s="17">
        <v>2.3418496920839901E-2</v>
      </c>
      <c r="X62" s="17">
        <v>1.8019396671923701E-2</v>
      </c>
      <c r="Y62" s="17"/>
      <c r="Z62" s="17">
        <v>9.9371286118298905E-3</v>
      </c>
      <c r="AA62" s="17">
        <v>2.5031782045545001E-2</v>
      </c>
    </row>
    <row r="63" spans="2:27" x14ac:dyDescent="0.35">
      <c r="B63" t="s">
        <v>65</v>
      </c>
      <c r="C63" s="17">
        <v>0.76600046950823697</v>
      </c>
      <c r="D63" s="17">
        <v>0.66544588215701295</v>
      </c>
      <c r="E63" s="17">
        <v>0.74067015976765205</v>
      </c>
      <c r="F63" s="17">
        <v>0.75464268060269801</v>
      </c>
      <c r="G63" s="17">
        <v>0.79654877893397902</v>
      </c>
      <c r="H63" s="17">
        <v>0.79680082896521198</v>
      </c>
      <c r="I63" s="17"/>
      <c r="J63" s="17">
        <v>0.76294592110495896</v>
      </c>
      <c r="K63" s="17">
        <v>0.74972222275653999</v>
      </c>
      <c r="L63" s="17">
        <v>0.83012949971929095</v>
      </c>
      <c r="M63" s="17">
        <v>0.74392331302064996</v>
      </c>
      <c r="N63" s="17">
        <v>0.72867976710888305</v>
      </c>
      <c r="O63" s="17">
        <v>0.777087898551728</v>
      </c>
      <c r="P63" s="17">
        <v>0.72197597535498503</v>
      </c>
      <c r="Q63" s="17">
        <v>0.50781954444501498</v>
      </c>
      <c r="R63" s="17">
        <v>0.79128555029716796</v>
      </c>
      <c r="S63" s="17">
        <v>0.85299050784024599</v>
      </c>
      <c r="T63" s="17">
        <v>0.80835906829360005</v>
      </c>
      <c r="U63" s="17">
        <v>0.82125246722839196</v>
      </c>
      <c r="V63" s="17"/>
      <c r="W63" s="17">
        <v>0.71443042722171202</v>
      </c>
      <c r="X63" s="17">
        <v>0.82545892067951099</v>
      </c>
      <c r="Y63" s="17"/>
      <c r="Z63" s="17">
        <v>0.81978768578328398</v>
      </c>
      <c r="AA63" s="17">
        <v>0.73708940352178098</v>
      </c>
    </row>
    <row r="64" spans="2:27" x14ac:dyDescent="0.35">
      <c r="B64" t="s">
        <v>66</v>
      </c>
      <c r="C64" s="17">
        <v>6.6829527904390396E-2</v>
      </c>
      <c r="D64" s="17">
        <v>0.16003483070482799</v>
      </c>
      <c r="E64" s="17">
        <v>8.4641025325773306E-2</v>
      </c>
      <c r="F64" s="17">
        <v>6.0950060733388899E-2</v>
      </c>
      <c r="G64" s="17">
        <v>5.9250242939066597E-2</v>
      </c>
      <c r="H64" s="17">
        <v>3.7392965627433099E-2</v>
      </c>
      <c r="I64" s="17"/>
      <c r="J64" s="17">
        <v>9.5286312483247995E-2</v>
      </c>
      <c r="K64" s="17">
        <v>2.9132904560515101E-2</v>
      </c>
      <c r="L64" s="17">
        <v>5.9251252904361597E-2</v>
      </c>
      <c r="M64" s="17">
        <v>3.93336414773559E-2</v>
      </c>
      <c r="N64" s="17">
        <v>5.5471484778126703E-2</v>
      </c>
      <c r="O64" s="17">
        <v>6.9692477383005894E-2</v>
      </c>
      <c r="P64" s="17">
        <v>8.1824096937896398E-2</v>
      </c>
      <c r="Q64" s="17">
        <v>0.15329499763771501</v>
      </c>
      <c r="R64" s="17">
        <v>7.8807639520418901E-2</v>
      </c>
      <c r="S64" s="17">
        <v>7.5001163206764296E-2</v>
      </c>
      <c r="T64" s="17">
        <v>4.2293437152043201E-2</v>
      </c>
      <c r="U64" s="17">
        <v>6.9371814306914803E-2</v>
      </c>
      <c r="V64" s="17"/>
      <c r="W64" s="17">
        <v>8.9358512880748697E-2</v>
      </c>
      <c r="X64" s="17">
        <v>4.0854397891646903E-2</v>
      </c>
      <c r="Y64" s="17"/>
      <c r="Z64" s="17">
        <v>5.22950940790647E-2</v>
      </c>
      <c r="AA64" s="17">
        <v>8.0819259403289198E-2</v>
      </c>
    </row>
    <row r="65" spans="2:27" x14ac:dyDescent="0.35">
      <c r="B65" t="s">
        <v>49</v>
      </c>
      <c r="C65" s="17">
        <v>0.69917094160384696</v>
      </c>
      <c r="D65" s="17">
        <v>0.50541105145218501</v>
      </c>
      <c r="E65" s="17">
        <v>0.65602913444187905</v>
      </c>
      <c r="F65" s="17">
        <v>0.69369261986930897</v>
      </c>
      <c r="G65" s="17">
        <v>0.73729853599491302</v>
      </c>
      <c r="H65" s="17">
        <v>0.75940786333777899</v>
      </c>
      <c r="I65" s="17"/>
      <c r="J65" s="17">
        <v>0.66765960862171103</v>
      </c>
      <c r="K65" s="17">
        <v>0.72058931819602401</v>
      </c>
      <c r="L65" s="17">
        <v>0.770878246814929</v>
      </c>
      <c r="M65" s="17">
        <v>0.70458967154329399</v>
      </c>
      <c r="N65" s="17">
        <v>0.67320828233075602</v>
      </c>
      <c r="O65" s="17">
        <v>0.70739542116872201</v>
      </c>
      <c r="P65" s="17">
        <v>0.64015187841708898</v>
      </c>
      <c r="Q65" s="17">
        <v>0.3545245468073</v>
      </c>
      <c r="R65" s="17">
        <v>0.71247791077674905</v>
      </c>
      <c r="S65" s="17">
        <v>0.77798934463348102</v>
      </c>
      <c r="T65" s="17">
        <v>0.76606563114155701</v>
      </c>
      <c r="U65" s="17">
        <v>0.75188065292147699</v>
      </c>
      <c r="V65" s="17"/>
      <c r="W65" s="17">
        <v>0.62507191434096299</v>
      </c>
      <c r="X65" s="17">
        <v>0.78460452278786397</v>
      </c>
      <c r="Y65" s="17"/>
      <c r="Z65" s="17">
        <v>0.76749259170421902</v>
      </c>
      <c r="AA65" s="17">
        <v>0.65627014411849205</v>
      </c>
    </row>
    <row r="66" spans="2:27"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row>
    <row r="67" spans="2:27" x14ac:dyDescent="0.35">
      <c r="B67" s="6" t="s">
        <v>71</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row>
    <row r="68" spans="2:27" x14ac:dyDescent="0.35">
      <c r="B68" s="24" t="s">
        <v>51</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row>
    <row r="69" spans="2:27" x14ac:dyDescent="0.35">
      <c r="B69" t="s">
        <v>60</v>
      </c>
      <c r="C69" s="17">
        <v>0.22498108705522901</v>
      </c>
      <c r="D69" s="17">
        <v>0.1573843160368</v>
      </c>
      <c r="E69" s="17">
        <v>0.149759520861319</v>
      </c>
      <c r="F69" s="17">
        <v>0.36478430486908198</v>
      </c>
      <c r="G69" s="17">
        <v>0.27312529107785199</v>
      </c>
      <c r="H69" s="17">
        <v>0.18936444454089599</v>
      </c>
      <c r="I69" s="17"/>
      <c r="J69" s="17">
        <v>0.31650910564769003</v>
      </c>
      <c r="K69" s="17">
        <v>0.135918865094286</v>
      </c>
      <c r="L69" s="17">
        <v>0.21550415274390899</v>
      </c>
      <c r="M69" s="17">
        <v>0.14803976295990001</v>
      </c>
      <c r="N69" s="17">
        <v>0.103562601569109</v>
      </c>
      <c r="O69" s="17">
        <v>0.29009003014590301</v>
      </c>
      <c r="P69" s="17">
        <v>0.22265011178938399</v>
      </c>
      <c r="Q69" s="17">
        <v>0.32222908416546198</v>
      </c>
      <c r="R69" s="17">
        <v>0.26149830457469397</v>
      </c>
      <c r="S69" s="17">
        <v>0.19468149678496</v>
      </c>
      <c r="T69" s="17">
        <v>0.28510909414820201</v>
      </c>
      <c r="U69" s="17">
        <v>0.26041618769020403</v>
      </c>
      <c r="V69" s="17"/>
      <c r="W69" s="17">
        <v>0.131248675939274</v>
      </c>
      <c r="X69" s="17">
        <v>0.33305127165075299</v>
      </c>
      <c r="Y69" s="17"/>
      <c r="Z69" s="17">
        <v>0.37361273676554801</v>
      </c>
      <c r="AA69" s="17">
        <v>9.3626108882284606E-2</v>
      </c>
    </row>
    <row r="70" spans="2:27" x14ac:dyDescent="0.35">
      <c r="B70" t="s">
        <v>61</v>
      </c>
      <c r="C70" s="17">
        <v>0.34239641811090499</v>
      </c>
      <c r="D70" s="17">
        <v>0.28413337110459103</v>
      </c>
      <c r="E70" s="17">
        <v>0.28226734842124401</v>
      </c>
      <c r="F70" s="17">
        <v>0.38652221140188903</v>
      </c>
      <c r="G70" s="17">
        <v>0.29251697073282001</v>
      </c>
      <c r="H70" s="17">
        <v>0.39340454108950701</v>
      </c>
      <c r="I70" s="17"/>
      <c r="J70" s="17">
        <v>0.35196069725918799</v>
      </c>
      <c r="K70" s="17">
        <v>0.231387747819709</v>
      </c>
      <c r="L70" s="17">
        <v>0.33499492161882499</v>
      </c>
      <c r="M70" s="17">
        <v>0.38769418541147299</v>
      </c>
      <c r="N70" s="17">
        <v>0.32514846111083301</v>
      </c>
      <c r="O70" s="17">
        <v>0.36279029427604298</v>
      </c>
      <c r="P70" s="17">
        <v>0.48609267171716802</v>
      </c>
      <c r="Q70" s="17">
        <v>0.25310307895051898</v>
      </c>
      <c r="R70" s="17">
        <v>0.45000944670500098</v>
      </c>
      <c r="S70" s="17">
        <v>0.33760156374705802</v>
      </c>
      <c r="T70" s="17">
        <v>0.26536951758907001</v>
      </c>
      <c r="U70" s="17">
        <v>0.18918352474147901</v>
      </c>
      <c r="V70" s="17"/>
      <c r="W70" s="17">
        <v>0.352032278929095</v>
      </c>
      <c r="X70" s="17">
        <v>0.33128660833475099</v>
      </c>
      <c r="Y70" s="17"/>
      <c r="Z70" s="17">
        <v>0.360228144448973</v>
      </c>
      <c r="AA70" s="17">
        <v>0.32551779733603903</v>
      </c>
    </row>
    <row r="71" spans="2:27" x14ac:dyDescent="0.35">
      <c r="B71" t="s">
        <v>62</v>
      </c>
      <c r="C71" s="17">
        <v>0.184776450982226</v>
      </c>
      <c r="D71" s="17">
        <v>0.216162224037655</v>
      </c>
      <c r="E71" s="17">
        <v>0.16964874134796401</v>
      </c>
      <c r="F71" s="17">
        <v>0.14301299104368601</v>
      </c>
      <c r="G71" s="17">
        <v>0.17325792187806899</v>
      </c>
      <c r="H71" s="17">
        <v>0.207572928094552</v>
      </c>
      <c r="I71" s="17"/>
      <c r="J71" s="17">
        <v>0.16288827115191201</v>
      </c>
      <c r="K71" s="17">
        <v>0.28507959420680101</v>
      </c>
      <c r="L71" s="17">
        <v>0.15053775344826401</v>
      </c>
      <c r="M71" s="17">
        <v>0.194850888900376</v>
      </c>
      <c r="N71" s="17">
        <v>0.26343544023940002</v>
      </c>
      <c r="O71" s="17">
        <v>0.121045369434258</v>
      </c>
      <c r="P71" s="17">
        <v>0.107787183656156</v>
      </c>
      <c r="Q71" s="17">
        <v>0.131196672093853</v>
      </c>
      <c r="R71" s="17">
        <v>0.161743657165655</v>
      </c>
      <c r="S71" s="17">
        <v>0.13780804254988199</v>
      </c>
      <c r="T71" s="17">
        <v>0.22783753493067499</v>
      </c>
      <c r="U71" s="17">
        <v>0.224413199973484</v>
      </c>
      <c r="V71" s="17"/>
      <c r="W71" s="17">
        <v>0.20322639931178499</v>
      </c>
      <c r="X71" s="17">
        <v>0.16350430724864901</v>
      </c>
      <c r="Y71" s="17"/>
      <c r="Z71" s="17">
        <v>0.144464597225229</v>
      </c>
      <c r="AA71" s="17">
        <v>0.229893396999411</v>
      </c>
    </row>
    <row r="72" spans="2:27" x14ac:dyDescent="0.35">
      <c r="B72" t="s">
        <v>63</v>
      </c>
      <c r="C72" s="17">
        <v>0.14981167989632399</v>
      </c>
      <c r="D72" s="17">
        <v>0.131144638593889</v>
      </c>
      <c r="E72" s="17">
        <v>0.20997433250796799</v>
      </c>
      <c r="F72" s="17">
        <v>8.8358541232833099E-2</v>
      </c>
      <c r="G72" s="17">
        <v>0.16888595137241399</v>
      </c>
      <c r="H72" s="17">
        <v>0.14636266488764099</v>
      </c>
      <c r="I72" s="17"/>
      <c r="J72" s="17">
        <v>8.4808868759911907E-2</v>
      </c>
      <c r="K72" s="17">
        <v>0.260702436253828</v>
      </c>
      <c r="L72" s="17">
        <v>0.19009915112971801</v>
      </c>
      <c r="M72" s="17">
        <v>0.170601117024611</v>
      </c>
      <c r="N72" s="17">
        <v>0.183288623443954</v>
      </c>
      <c r="O72" s="17">
        <v>0.13833007224369501</v>
      </c>
      <c r="P72" s="17">
        <v>7.2612225302753505E-2</v>
      </c>
      <c r="Q72" s="17">
        <v>4.3732224031284302E-2</v>
      </c>
      <c r="R72" s="17">
        <v>0.10504257396095</v>
      </c>
      <c r="S72" s="17">
        <v>0.158767474931023</v>
      </c>
      <c r="T72" s="17">
        <v>0.137096979027966</v>
      </c>
      <c r="U72" s="17">
        <v>0.197679450950873</v>
      </c>
      <c r="V72" s="17"/>
      <c r="W72" s="17">
        <v>0.170480341411683</v>
      </c>
      <c r="X72" s="17">
        <v>0.12598143762778699</v>
      </c>
      <c r="Y72" s="17"/>
      <c r="Z72" s="17">
        <v>8.52705699302235E-2</v>
      </c>
      <c r="AA72" s="17">
        <v>0.20385518968306501</v>
      </c>
    </row>
    <row r="73" spans="2:27" x14ac:dyDescent="0.35">
      <c r="B73" t="s">
        <v>64</v>
      </c>
      <c r="C73" s="17">
        <v>5.3744212438130601E-2</v>
      </c>
      <c r="D73" s="17">
        <v>0.129141106924091</v>
      </c>
      <c r="E73" s="17">
        <v>0.125524767631363</v>
      </c>
      <c r="F73" s="17">
        <v>4.2207618329393503E-3</v>
      </c>
      <c r="G73" s="17">
        <v>3.02898350130709E-2</v>
      </c>
      <c r="H73" s="17">
        <v>3.3779614361542601E-2</v>
      </c>
      <c r="I73" s="17"/>
      <c r="J73" s="17">
        <v>2.2788763653461001E-2</v>
      </c>
      <c r="K73" s="17">
        <v>5.9516181721179201E-2</v>
      </c>
      <c r="L73" s="17">
        <v>2.7216005264820799E-2</v>
      </c>
      <c r="M73" s="17">
        <v>8.0005677880898393E-2</v>
      </c>
      <c r="N73" s="17">
        <v>6.9093388858577798E-2</v>
      </c>
      <c r="O73" s="17">
        <v>4.3872116950050603E-2</v>
      </c>
      <c r="P73" s="17">
        <v>5.4549397958597597E-2</v>
      </c>
      <c r="Q73" s="17">
        <v>0.14754227566707201</v>
      </c>
      <c r="R73" s="17">
        <v>2.1706017593699799E-2</v>
      </c>
      <c r="S73" s="17">
        <v>0.133114186739825</v>
      </c>
      <c r="T73" s="17">
        <v>0</v>
      </c>
      <c r="U73" s="17">
        <v>0.128307636643958</v>
      </c>
      <c r="V73" s="17"/>
      <c r="W73" s="17">
        <v>8.1922416874231005E-2</v>
      </c>
      <c r="X73" s="17">
        <v>2.1255730399483301E-2</v>
      </c>
      <c r="Y73" s="17"/>
      <c r="Z73" s="17">
        <v>1.2078046232300301E-2</v>
      </c>
      <c r="AA73" s="17">
        <v>9.1477112414460895E-2</v>
      </c>
    </row>
    <row r="74" spans="2:27" x14ac:dyDescent="0.35">
      <c r="B74" t="s">
        <v>47</v>
      </c>
      <c r="C74" s="17">
        <v>4.4290151517186502E-2</v>
      </c>
      <c r="D74" s="17">
        <v>8.2034343302974197E-2</v>
      </c>
      <c r="E74" s="17">
        <v>6.2825289230142703E-2</v>
      </c>
      <c r="F74" s="17">
        <v>1.31011896195708E-2</v>
      </c>
      <c r="G74" s="17">
        <v>6.1924029925773401E-2</v>
      </c>
      <c r="H74" s="17">
        <v>2.9515807025862002E-2</v>
      </c>
      <c r="I74" s="17"/>
      <c r="J74" s="17">
        <v>6.1044293527837398E-2</v>
      </c>
      <c r="K74" s="17">
        <v>2.7395174904196601E-2</v>
      </c>
      <c r="L74" s="17">
        <v>8.16480157944625E-2</v>
      </c>
      <c r="M74" s="17">
        <v>1.8808367822741999E-2</v>
      </c>
      <c r="N74" s="17">
        <v>5.5471484778126703E-2</v>
      </c>
      <c r="O74" s="17">
        <v>4.3872116950050603E-2</v>
      </c>
      <c r="P74" s="17">
        <v>5.63084095759398E-2</v>
      </c>
      <c r="Q74" s="17">
        <v>0.10219666509181</v>
      </c>
      <c r="R74" s="17">
        <v>0</v>
      </c>
      <c r="S74" s="17">
        <v>3.8027235247252197E-2</v>
      </c>
      <c r="T74" s="17">
        <v>8.4586874304086304E-2</v>
      </c>
      <c r="U74" s="17">
        <v>0</v>
      </c>
      <c r="V74" s="17"/>
      <c r="W74" s="17">
        <v>6.1089887533932997E-2</v>
      </c>
      <c r="X74" s="17">
        <v>2.4920644738577299E-2</v>
      </c>
      <c r="Y74" s="17"/>
      <c r="Z74" s="17">
        <v>2.43459053977256E-2</v>
      </c>
      <c r="AA74" s="17">
        <v>5.5630394684739501E-2</v>
      </c>
    </row>
    <row r="75" spans="2:27" x14ac:dyDescent="0.35">
      <c r="B75" t="s">
        <v>65</v>
      </c>
      <c r="C75" s="17">
        <v>0.56737750516613406</v>
      </c>
      <c r="D75" s="17">
        <v>0.441517687141391</v>
      </c>
      <c r="E75" s="17">
        <v>0.43202686928256301</v>
      </c>
      <c r="F75" s="17">
        <v>0.75130651627097</v>
      </c>
      <c r="G75" s="17">
        <v>0.56564226181067301</v>
      </c>
      <c r="H75" s="17">
        <v>0.58276898563040302</v>
      </c>
      <c r="I75" s="17"/>
      <c r="J75" s="17">
        <v>0.66846980290687796</v>
      </c>
      <c r="K75" s="17">
        <v>0.36730661291399602</v>
      </c>
      <c r="L75" s="17">
        <v>0.55049907436273504</v>
      </c>
      <c r="M75" s="17">
        <v>0.535733948371372</v>
      </c>
      <c r="N75" s="17">
        <v>0.42871106267994102</v>
      </c>
      <c r="O75" s="17">
        <v>0.65288032442194499</v>
      </c>
      <c r="P75" s="17">
        <v>0.70874278350655295</v>
      </c>
      <c r="Q75" s="17">
        <v>0.57533216311598101</v>
      </c>
      <c r="R75" s="17">
        <v>0.71150775127969501</v>
      </c>
      <c r="S75" s="17">
        <v>0.53228306053201802</v>
      </c>
      <c r="T75" s="17">
        <v>0.55047861173727297</v>
      </c>
      <c r="U75" s="17">
        <v>0.44959971243168401</v>
      </c>
      <c r="V75" s="17"/>
      <c r="W75" s="17">
        <v>0.48328095486836897</v>
      </c>
      <c r="X75" s="17">
        <v>0.66433787998550398</v>
      </c>
      <c r="Y75" s="17"/>
      <c r="Z75" s="17">
        <v>0.73384088121452196</v>
      </c>
      <c r="AA75" s="17">
        <v>0.41914390621832398</v>
      </c>
    </row>
    <row r="76" spans="2:27" x14ac:dyDescent="0.35">
      <c r="B76" t="s">
        <v>66</v>
      </c>
      <c r="C76" s="17">
        <v>0.20355589233445401</v>
      </c>
      <c r="D76" s="17">
        <v>0.26028574551798001</v>
      </c>
      <c r="E76" s="17">
        <v>0.33549910013932999</v>
      </c>
      <c r="F76" s="17">
        <v>9.25793030657725E-2</v>
      </c>
      <c r="G76" s="17">
        <v>0.199175786385485</v>
      </c>
      <c r="H76" s="17">
        <v>0.180142279249183</v>
      </c>
      <c r="I76" s="17"/>
      <c r="J76" s="17">
        <v>0.107597632413373</v>
      </c>
      <c r="K76" s="17">
        <v>0.320218617975007</v>
      </c>
      <c r="L76" s="17">
        <v>0.21731515639453899</v>
      </c>
      <c r="M76" s="17">
        <v>0.25060679490550902</v>
      </c>
      <c r="N76" s="17">
        <v>0.25238201230253199</v>
      </c>
      <c r="O76" s="17">
        <v>0.18220218919374601</v>
      </c>
      <c r="P76" s="17">
        <v>0.127161623261351</v>
      </c>
      <c r="Q76" s="17">
        <v>0.191274499698356</v>
      </c>
      <c r="R76" s="17">
        <v>0.12674859155464999</v>
      </c>
      <c r="S76" s="17">
        <v>0.291881661670848</v>
      </c>
      <c r="T76" s="17">
        <v>0.137096979027966</v>
      </c>
      <c r="U76" s="17">
        <v>0.32598708759483203</v>
      </c>
      <c r="V76" s="17"/>
      <c r="W76" s="17">
        <v>0.25240275828591402</v>
      </c>
      <c r="X76" s="17">
        <v>0.14723716802726999</v>
      </c>
      <c r="Y76" s="17"/>
      <c r="Z76" s="17">
        <v>9.7348616162523799E-2</v>
      </c>
      <c r="AA76" s="17">
        <v>0.29533230209752598</v>
      </c>
    </row>
    <row r="77" spans="2:27" x14ac:dyDescent="0.35">
      <c r="B77" t="s">
        <v>49</v>
      </c>
      <c r="C77" s="17">
        <v>0.36382161283167902</v>
      </c>
      <c r="D77" s="17">
        <v>0.181231941623411</v>
      </c>
      <c r="E77" s="17">
        <v>9.6527769143232606E-2</v>
      </c>
      <c r="F77" s="17">
        <v>0.658727213205198</v>
      </c>
      <c r="G77" s="17">
        <v>0.36646647542518801</v>
      </c>
      <c r="H77" s="17">
        <v>0.402626706381219</v>
      </c>
      <c r="I77" s="17"/>
      <c r="J77" s="17">
        <v>0.56087217049350502</v>
      </c>
      <c r="K77" s="17">
        <v>4.70879949389887E-2</v>
      </c>
      <c r="L77" s="17">
        <v>0.33318391796819602</v>
      </c>
      <c r="M77" s="17">
        <v>0.28512715346586298</v>
      </c>
      <c r="N77" s="17">
        <v>0.17632905037740901</v>
      </c>
      <c r="O77" s="17">
        <v>0.47067813522820001</v>
      </c>
      <c r="P77" s="17">
        <v>0.58158116024520101</v>
      </c>
      <c r="Q77" s="17">
        <v>0.38405766341762498</v>
      </c>
      <c r="R77" s="17">
        <v>0.584759159725045</v>
      </c>
      <c r="S77" s="17">
        <v>0.24040139886117001</v>
      </c>
      <c r="T77" s="17">
        <v>0.413381632709306</v>
      </c>
      <c r="U77" s="17">
        <v>0.12361262483685199</v>
      </c>
      <c r="V77" s="17"/>
      <c r="W77" s="17">
        <v>0.23087819658245501</v>
      </c>
      <c r="X77" s="17">
        <v>0.51710071195823304</v>
      </c>
      <c r="Y77" s="17"/>
      <c r="Z77" s="17">
        <v>0.63649226505199796</v>
      </c>
      <c r="AA77" s="17">
        <v>0.123811604120798</v>
      </c>
    </row>
    <row r="78" spans="2:27"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row>
    <row r="79" spans="2:27" x14ac:dyDescent="0.35">
      <c r="B79" s="6" t="s">
        <v>75</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row>
    <row r="80" spans="2:27" x14ac:dyDescent="0.35">
      <c r="B80" s="24" t="s">
        <v>51</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row>
    <row r="81" spans="2:27" x14ac:dyDescent="0.35">
      <c r="B81" t="s">
        <v>72</v>
      </c>
      <c r="C81" s="17">
        <v>0.34958111524251201</v>
      </c>
      <c r="D81" s="17">
        <v>0.29130264325447702</v>
      </c>
      <c r="E81" s="17">
        <v>0.287270586287106</v>
      </c>
      <c r="F81" s="17">
        <v>0.48840214776533097</v>
      </c>
      <c r="G81" s="17">
        <v>0.40879940202874099</v>
      </c>
      <c r="H81" s="17">
        <v>0.29986197464344799</v>
      </c>
      <c r="I81" s="17"/>
      <c r="J81" s="17">
        <v>0.394077132240855</v>
      </c>
      <c r="K81" s="17">
        <v>0.34157604004921299</v>
      </c>
      <c r="L81" s="17">
        <v>0.44462590592897999</v>
      </c>
      <c r="M81" s="17">
        <v>0.40717175069730799</v>
      </c>
      <c r="N81" s="17">
        <v>0.25605507225225499</v>
      </c>
      <c r="O81" s="17">
        <v>0.24549581593344599</v>
      </c>
      <c r="P81" s="17">
        <v>0.35947100604218202</v>
      </c>
      <c r="Q81" s="17">
        <v>0.25303439639867797</v>
      </c>
      <c r="R81" s="17">
        <v>0.31791457739187901</v>
      </c>
      <c r="S81" s="17">
        <v>0.35620330056000599</v>
      </c>
      <c r="T81" s="17">
        <v>0.319913470267503</v>
      </c>
      <c r="U81" s="17">
        <v>0.31749116138543798</v>
      </c>
      <c r="V81" s="17"/>
      <c r="W81" s="17">
        <v>0.26939825832951297</v>
      </c>
      <c r="X81" s="17">
        <v>0.44202913876838301</v>
      </c>
      <c r="Y81" s="17"/>
      <c r="Z81" s="17">
        <v>0.47496736381737698</v>
      </c>
      <c r="AA81" s="17">
        <v>0.25121405631573701</v>
      </c>
    </row>
    <row r="82" spans="2:27" x14ac:dyDescent="0.35">
      <c r="B82" t="s">
        <v>73</v>
      </c>
      <c r="C82" s="17">
        <v>0.55602908882215996</v>
      </c>
      <c r="D82" s="17">
        <v>0.57451722981814402</v>
      </c>
      <c r="E82" s="17">
        <v>0.58320870561392701</v>
      </c>
      <c r="F82" s="17">
        <v>0.48060706281153198</v>
      </c>
      <c r="G82" s="17">
        <v>0.51365277572449897</v>
      </c>
      <c r="H82" s="17">
        <v>0.59546766319223199</v>
      </c>
      <c r="I82" s="17"/>
      <c r="J82" s="17">
        <v>0.52239545661231201</v>
      </c>
      <c r="K82" s="17">
        <v>0.55408636399771205</v>
      </c>
      <c r="L82" s="17">
        <v>0.449574089069393</v>
      </c>
      <c r="M82" s="17">
        <v>0.48240522198827601</v>
      </c>
      <c r="N82" s="17">
        <v>0.65848179444416599</v>
      </c>
      <c r="O82" s="17">
        <v>0.60447624950381695</v>
      </c>
      <c r="P82" s="17">
        <v>0.58114996050349699</v>
      </c>
      <c r="Q82" s="17">
        <v>0.60103671447822804</v>
      </c>
      <c r="R82" s="17">
        <v>0.59630517232592195</v>
      </c>
      <c r="S82" s="17">
        <v>0.58975496861437005</v>
      </c>
      <c r="T82" s="17">
        <v>0.63030403154771097</v>
      </c>
      <c r="U82" s="17">
        <v>0.57313312014986895</v>
      </c>
      <c r="V82" s="17"/>
      <c r="W82" s="17">
        <v>0.61953560220394199</v>
      </c>
      <c r="X82" s="17">
        <v>0.48280830486412102</v>
      </c>
      <c r="Y82" s="17"/>
      <c r="Z82" s="17">
        <v>0.48617181889987798</v>
      </c>
      <c r="AA82" s="17">
        <v>0.61954634817231302</v>
      </c>
    </row>
    <row r="83" spans="2:27" x14ac:dyDescent="0.35">
      <c r="B83" t="s">
        <v>74</v>
      </c>
      <c r="C83" s="17">
        <v>6.9012276768627104E-2</v>
      </c>
      <c r="D83" s="17">
        <v>0.11707929717641501</v>
      </c>
      <c r="E83" s="17">
        <v>0.10483446340918701</v>
      </c>
      <c r="F83" s="17">
        <v>3.0990789423137401E-2</v>
      </c>
      <c r="G83" s="17">
        <v>3.6588559722457198E-2</v>
      </c>
      <c r="H83" s="17">
        <v>7.3061051882045994E-2</v>
      </c>
      <c r="I83" s="17"/>
      <c r="J83" s="17">
        <v>4.24679430095792E-2</v>
      </c>
      <c r="K83" s="17">
        <v>9.1127365557146206E-2</v>
      </c>
      <c r="L83" s="17">
        <v>7.8583999736806701E-2</v>
      </c>
      <c r="M83" s="17">
        <v>8.5475569954739303E-2</v>
      </c>
      <c r="N83" s="17">
        <v>2.54798362526743E-2</v>
      </c>
      <c r="O83" s="17">
        <v>0.10862540985281</v>
      </c>
      <c r="P83" s="17">
        <v>5.9379033454320697E-2</v>
      </c>
      <c r="Q83" s="17">
        <v>0.14592888912309501</v>
      </c>
      <c r="R83" s="17">
        <v>6.65179266034477E-2</v>
      </c>
      <c r="S83" s="17">
        <v>5.4041730825623399E-2</v>
      </c>
      <c r="T83" s="17">
        <v>4.9782498184785397E-2</v>
      </c>
      <c r="U83" s="17">
        <v>5.89358223370436E-2</v>
      </c>
      <c r="V83" s="17"/>
      <c r="W83" s="17">
        <v>8.41078603002159E-2</v>
      </c>
      <c r="X83" s="17">
        <v>5.1607598073039003E-2</v>
      </c>
      <c r="Y83" s="17"/>
      <c r="Z83" s="17">
        <v>2.7589214623888199E-2</v>
      </c>
      <c r="AA83" s="17">
        <v>0.10008921812499</v>
      </c>
    </row>
    <row r="84" spans="2:27" x14ac:dyDescent="0.35">
      <c r="B84" t="s">
        <v>47</v>
      </c>
      <c r="C84" s="17">
        <v>2.53775191667013E-2</v>
      </c>
      <c r="D84" s="17">
        <v>1.7100829750964601E-2</v>
      </c>
      <c r="E84" s="17">
        <v>2.4686244689780101E-2</v>
      </c>
      <c r="F84" s="17">
        <v>0</v>
      </c>
      <c r="G84" s="17">
        <v>4.0959262524302299E-2</v>
      </c>
      <c r="H84" s="17">
        <v>3.1609310282274601E-2</v>
      </c>
      <c r="I84" s="17"/>
      <c r="J84" s="17">
        <v>4.1059468137254397E-2</v>
      </c>
      <c r="K84" s="17">
        <v>1.3210230395928901E-2</v>
      </c>
      <c r="L84" s="17">
        <v>2.7216005264820799E-2</v>
      </c>
      <c r="M84" s="17">
        <v>2.4947457359676298E-2</v>
      </c>
      <c r="N84" s="17">
        <v>5.9983297050904799E-2</v>
      </c>
      <c r="O84" s="17">
        <v>4.1402524709927398E-2</v>
      </c>
      <c r="P84" s="17">
        <v>0</v>
      </c>
      <c r="Q84" s="17">
        <v>0</v>
      </c>
      <c r="R84" s="17">
        <v>1.9262323678751001E-2</v>
      </c>
      <c r="S84" s="17">
        <v>0</v>
      </c>
      <c r="T84" s="17">
        <v>0</v>
      </c>
      <c r="U84" s="17">
        <v>5.0439896127649798E-2</v>
      </c>
      <c r="V84" s="17"/>
      <c r="W84" s="17">
        <v>2.69582791663295E-2</v>
      </c>
      <c r="X84" s="17">
        <v>2.3554958294457001E-2</v>
      </c>
      <c r="Y84" s="17"/>
      <c r="Z84" s="17">
        <v>1.12716026588563E-2</v>
      </c>
      <c r="AA84" s="17">
        <v>2.9150377386959699E-2</v>
      </c>
    </row>
    <row r="85" spans="2:27" x14ac:dyDescent="0.35">
      <c r="C85" s="17"/>
      <c r="D85" s="17"/>
      <c r="E85" s="17"/>
      <c r="F85" s="17"/>
      <c r="G85" s="17"/>
      <c r="H85" s="17"/>
      <c r="I85" s="17"/>
      <c r="J85" s="17"/>
      <c r="K85" s="17"/>
      <c r="L85" s="17"/>
      <c r="M85" s="17"/>
      <c r="N85" s="17"/>
      <c r="O85" s="17"/>
      <c r="P85" s="17"/>
      <c r="Q85" s="17"/>
      <c r="R85" s="17"/>
      <c r="S85" s="17"/>
      <c r="T85" s="17"/>
      <c r="U85" s="17"/>
      <c r="V85" s="17"/>
      <c r="W85" s="17"/>
      <c r="X85" s="17"/>
      <c r="Y85" s="17"/>
      <c r="Z85" s="17"/>
      <c r="AA85" s="17"/>
    </row>
    <row r="86" spans="2:27" x14ac:dyDescent="0.35">
      <c r="B86" s="6" t="s">
        <v>82</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row>
    <row r="87" spans="2:27" x14ac:dyDescent="0.35">
      <c r="B87" s="24" t="s">
        <v>51</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row>
    <row r="88" spans="2:27" x14ac:dyDescent="0.35">
      <c r="B88" t="s">
        <v>76</v>
      </c>
      <c r="C88" s="17">
        <v>0.50303027699747305</v>
      </c>
      <c r="D88" s="17">
        <v>0.39449716688467201</v>
      </c>
      <c r="E88" s="17">
        <v>0.48139851137562301</v>
      </c>
      <c r="F88" s="17">
        <v>0.59926625513550502</v>
      </c>
      <c r="G88" s="17">
        <v>0.56618527416777997</v>
      </c>
      <c r="H88" s="17">
        <v>0.46756821154889</v>
      </c>
      <c r="I88" s="17"/>
      <c r="J88" s="17">
        <v>0.54978343470123903</v>
      </c>
      <c r="K88" s="17">
        <v>0.41801035704461997</v>
      </c>
      <c r="L88" s="17">
        <v>0.60186706883472096</v>
      </c>
      <c r="M88" s="17">
        <v>0.49843638730411399</v>
      </c>
      <c r="N88" s="17">
        <v>0.43525267834403097</v>
      </c>
      <c r="O88" s="17">
        <v>0.51161690668337401</v>
      </c>
      <c r="P88" s="17">
        <v>0.31585583072831003</v>
      </c>
      <c r="Q88" s="17">
        <v>0.36596130819674599</v>
      </c>
      <c r="R88" s="17">
        <v>0.70274762010921998</v>
      </c>
      <c r="S88" s="17">
        <v>0.389056053338104</v>
      </c>
      <c r="T88" s="17">
        <v>0.62281497051496904</v>
      </c>
      <c r="U88" s="17">
        <v>0.49146446523127302</v>
      </c>
      <c r="V88" s="17"/>
      <c r="W88" s="17">
        <v>0.42825394769051101</v>
      </c>
      <c r="X88" s="17">
        <v>0.58924476369815304</v>
      </c>
      <c r="Y88" s="17"/>
      <c r="Z88" s="17">
        <v>0.56609803827231997</v>
      </c>
      <c r="AA88" s="17">
        <v>0.45071352759036198</v>
      </c>
    </row>
    <row r="89" spans="2:27" x14ac:dyDescent="0.35">
      <c r="B89" t="s">
        <v>77</v>
      </c>
      <c r="C89" s="17">
        <v>0.36105553343544899</v>
      </c>
      <c r="D89" s="17">
        <v>0.34111982621197601</v>
      </c>
      <c r="E89" s="17">
        <v>0.317927828289781</v>
      </c>
      <c r="F89" s="17">
        <v>0.321545501372277</v>
      </c>
      <c r="G89" s="17">
        <v>0.34093038664111902</v>
      </c>
      <c r="H89" s="17">
        <v>0.41556380139280702</v>
      </c>
      <c r="I89" s="17"/>
      <c r="J89" s="17">
        <v>0.35712289900946098</v>
      </c>
      <c r="K89" s="17">
        <v>0.440775293577781</v>
      </c>
      <c r="L89" s="17">
        <v>0.31648491537081702</v>
      </c>
      <c r="M89" s="17">
        <v>0.28994043638286499</v>
      </c>
      <c r="N89" s="17">
        <v>0.40938629525845699</v>
      </c>
      <c r="O89" s="17">
        <v>0.383612500614741</v>
      </c>
      <c r="P89" s="17">
        <v>0.48663262930353302</v>
      </c>
      <c r="Q89" s="17">
        <v>0.33727207137329202</v>
      </c>
      <c r="R89" s="17">
        <v>0.20971378480316599</v>
      </c>
      <c r="S89" s="17">
        <v>0.434087111560779</v>
      </c>
      <c r="T89" s="17">
        <v>0.32740253130024599</v>
      </c>
      <c r="U89" s="17">
        <v>0.27748725722765899</v>
      </c>
      <c r="V89" s="17"/>
      <c r="W89" s="17">
        <v>0.38462668203604999</v>
      </c>
      <c r="X89" s="17">
        <v>0.33387882529290203</v>
      </c>
      <c r="Y89" s="17"/>
      <c r="Z89" s="17">
        <v>0.34938337784471901</v>
      </c>
      <c r="AA89" s="17">
        <v>0.37793502111688299</v>
      </c>
    </row>
    <row r="90" spans="2:27" x14ac:dyDescent="0.35">
      <c r="B90" t="s">
        <v>78</v>
      </c>
      <c r="C90" s="17">
        <v>7.14735267864227E-2</v>
      </c>
      <c r="D90" s="17">
        <v>0.12717667361761301</v>
      </c>
      <c r="E90" s="17">
        <v>7.6386663752776598E-2</v>
      </c>
      <c r="F90" s="17">
        <v>4.23740237312163E-2</v>
      </c>
      <c r="G90" s="17">
        <v>5.0048340133379998E-2</v>
      </c>
      <c r="H90" s="17">
        <v>7.7273306141666304E-2</v>
      </c>
      <c r="I90" s="17"/>
      <c r="J90" s="17">
        <v>6.2020105106450903E-2</v>
      </c>
      <c r="K90" s="17">
        <v>8.5660984025226705E-2</v>
      </c>
      <c r="L90" s="17">
        <v>2.7216005264820799E-2</v>
      </c>
      <c r="M90" s="17">
        <v>0.10189783448251601</v>
      </c>
      <c r="N90" s="17">
        <v>8.2594577589212403E-2</v>
      </c>
      <c r="O90" s="17">
        <v>5.7014173793904797E-2</v>
      </c>
      <c r="P90" s="17">
        <v>5.9379033454320697E-2</v>
      </c>
      <c r="Q90" s="17">
        <v>0.24566828788405701</v>
      </c>
      <c r="R90" s="17">
        <v>4.7255602924696702E-2</v>
      </c>
      <c r="S90" s="17">
        <v>8.4369700426082703E-2</v>
      </c>
      <c r="T90" s="17">
        <v>0</v>
      </c>
      <c r="U90" s="17">
        <v>0.121672559076375</v>
      </c>
      <c r="V90" s="17"/>
      <c r="W90" s="17">
        <v>9.7820912740785596E-2</v>
      </c>
      <c r="X90" s="17">
        <v>4.10959142850746E-2</v>
      </c>
      <c r="Y90" s="17"/>
      <c r="Z90" s="17">
        <v>5.0492102896834097E-2</v>
      </c>
      <c r="AA90" s="17">
        <v>8.2387084197458202E-2</v>
      </c>
    </row>
    <row r="91" spans="2:27" x14ac:dyDescent="0.35">
      <c r="B91" t="s">
        <v>79</v>
      </c>
      <c r="C91" s="17">
        <v>4.4709512854970102E-2</v>
      </c>
      <c r="D91" s="17">
        <v>9.15251370953854E-2</v>
      </c>
      <c r="E91" s="17">
        <v>0.12428699658181901</v>
      </c>
      <c r="F91" s="17">
        <v>3.6814219761000702E-2</v>
      </c>
      <c r="G91" s="17">
        <v>1.8690168663228101E-2</v>
      </c>
      <c r="H91" s="17">
        <v>1.19809920070253E-2</v>
      </c>
      <c r="I91" s="17"/>
      <c r="J91" s="17">
        <v>1.13943818267305E-2</v>
      </c>
      <c r="K91" s="17">
        <v>2.86455475043456E-2</v>
      </c>
      <c r="L91" s="17">
        <v>5.4432010529641701E-2</v>
      </c>
      <c r="M91" s="17">
        <v>8.4777884470828693E-2</v>
      </c>
      <c r="N91" s="17">
        <v>4.7286612555626099E-2</v>
      </c>
      <c r="O91" s="17">
        <v>2.1936058475025302E-2</v>
      </c>
      <c r="P91" s="17">
        <v>0.113928431412918</v>
      </c>
      <c r="Q91" s="17">
        <v>5.1098332545905102E-2</v>
      </c>
      <c r="R91" s="17">
        <v>4.0282992162916899E-2</v>
      </c>
      <c r="S91" s="17">
        <v>8.3131173038677203E-2</v>
      </c>
      <c r="T91" s="17">
        <v>0</v>
      </c>
      <c r="U91" s="17">
        <v>5.89358223370436E-2</v>
      </c>
      <c r="V91" s="17"/>
      <c r="W91" s="17">
        <v>6.8593258961485895E-2</v>
      </c>
      <c r="X91" s="17">
        <v>1.7172390744980399E-2</v>
      </c>
      <c r="Y91" s="17"/>
      <c r="Z91" s="17">
        <v>1.34960128519074E-2</v>
      </c>
      <c r="AA91" s="17">
        <v>7.2497574574859294E-2</v>
      </c>
    </row>
    <row r="92" spans="2:27" x14ac:dyDescent="0.35">
      <c r="B92" t="s">
        <v>47</v>
      </c>
      <c r="C92" s="17">
        <v>1.9731149925685001E-2</v>
      </c>
      <c r="D92" s="17">
        <v>4.5681196190354399E-2</v>
      </c>
      <c r="E92" s="17">
        <v>0</v>
      </c>
      <c r="F92" s="17">
        <v>0</v>
      </c>
      <c r="G92" s="17">
        <v>2.4145830394492501E-2</v>
      </c>
      <c r="H92" s="17">
        <v>2.76136889096112E-2</v>
      </c>
      <c r="I92" s="17"/>
      <c r="J92" s="17">
        <v>1.9679179356118199E-2</v>
      </c>
      <c r="K92" s="17">
        <v>2.6907817848027201E-2</v>
      </c>
      <c r="L92" s="17">
        <v>0</v>
      </c>
      <c r="M92" s="17">
        <v>2.4947457359676298E-2</v>
      </c>
      <c r="N92" s="17">
        <v>2.54798362526743E-2</v>
      </c>
      <c r="O92" s="17">
        <v>2.58203604329552E-2</v>
      </c>
      <c r="P92" s="17">
        <v>2.42040751009178E-2</v>
      </c>
      <c r="Q92" s="17">
        <v>0</v>
      </c>
      <c r="R92" s="17">
        <v>0</v>
      </c>
      <c r="S92" s="17">
        <v>9.3559616363570498E-3</v>
      </c>
      <c r="T92" s="17">
        <v>4.9782498184785397E-2</v>
      </c>
      <c r="U92" s="17">
        <v>5.0439896127649798E-2</v>
      </c>
      <c r="V92" s="17"/>
      <c r="W92" s="17">
        <v>2.0705198571166799E-2</v>
      </c>
      <c r="X92" s="17">
        <v>1.8608105978890298E-2</v>
      </c>
      <c r="Y92" s="17"/>
      <c r="Z92" s="17">
        <v>2.0530468134219701E-2</v>
      </c>
      <c r="AA92" s="17">
        <v>1.6466792520437701E-2</v>
      </c>
    </row>
    <row r="93" spans="2:27" x14ac:dyDescent="0.35">
      <c r="B93" t="s">
        <v>80</v>
      </c>
      <c r="C93" s="17">
        <v>0.86408581043292199</v>
      </c>
      <c r="D93" s="17">
        <v>0.73561699309664796</v>
      </c>
      <c r="E93" s="17">
        <v>0.79932633966540401</v>
      </c>
      <c r="F93" s="17">
        <v>0.92081175650778302</v>
      </c>
      <c r="G93" s="17">
        <v>0.90711566080889905</v>
      </c>
      <c r="H93" s="17">
        <v>0.88313201294169696</v>
      </c>
      <c r="I93" s="17"/>
      <c r="J93" s="17">
        <v>0.90690633371069995</v>
      </c>
      <c r="K93" s="17">
        <v>0.85878565062240098</v>
      </c>
      <c r="L93" s="17">
        <v>0.91835198420553699</v>
      </c>
      <c r="M93" s="17">
        <v>0.78837682368697903</v>
      </c>
      <c r="N93" s="17">
        <v>0.84463897360248696</v>
      </c>
      <c r="O93" s="17">
        <v>0.89522940729811495</v>
      </c>
      <c r="P93" s="17">
        <v>0.80248846003184304</v>
      </c>
      <c r="Q93" s="17">
        <v>0.70323337957003795</v>
      </c>
      <c r="R93" s="17">
        <v>0.91246140491238603</v>
      </c>
      <c r="S93" s="17">
        <v>0.82314316489888295</v>
      </c>
      <c r="T93" s="17">
        <v>0.95021750181521403</v>
      </c>
      <c r="U93" s="17">
        <v>0.76895172245893195</v>
      </c>
      <c r="V93" s="17"/>
      <c r="W93" s="17">
        <v>0.81288062972656205</v>
      </c>
      <c r="X93" s="17">
        <v>0.92312358899105496</v>
      </c>
      <c r="Y93" s="17"/>
      <c r="Z93" s="17">
        <v>0.91548141611703904</v>
      </c>
      <c r="AA93" s="17">
        <v>0.82864854870724503</v>
      </c>
    </row>
    <row r="94" spans="2:27" x14ac:dyDescent="0.35">
      <c r="B94" t="s">
        <v>81</v>
      </c>
      <c r="C94" s="17">
        <v>0.116183039641393</v>
      </c>
      <c r="D94" s="17">
        <v>0.21870181071299799</v>
      </c>
      <c r="E94" s="17">
        <v>0.20067366033459599</v>
      </c>
      <c r="F94" s="17">
        <v>7.9188243492216995E-2</v>
      </c>
      <c r="G94" s="17">
        <v>6.8738508796608103E-2</v>
      </c>
      <c r="H94" s="17">
        <v>8.9254298148691499E-2</v>
      </c>
      <c r="I94" s="17"/>
      <c r="J94" s="17">
        <v>7.3414486933181394E-2</v>
      </c>
      <c r="K94" s="17">
        <v>0.114306531529572</v>
      </c>
      <c r="L94" s="17">
        <v>8.16480157944625E-2</v>
      </c>
      <c r="M94" s="17">
        <v>0.186675718953345</v>
      </c>
      <c r="N94" s="17">
        <v>0.12988119014483901</v>
      </c>
      <c r="O94" s="17">
        <v>7.8950232268930207E-2</v>
      </c>
      <c r="P94" s="17">
        <v>0.173307464867239</v>
      </c>
      <c r="Q94" s="17">
        <v>0.29676662042996199</v>
      </c>
      <c r="R94" s="17">
        <v>8.7538595087613497E-2</v>
      </c>
      <c r="S94" s="17">
        <v>0.16750087346476</v>
      </c>
      <c r="T94" s="17">
        <v>0</v>
      </c>
      <c r="U94" s="17">
        <v>0.18060838141341801</v>
      </c>
      <c r="V94" s="17"/>
      <c r="W94" s="17">
        <v>0.16641417170227199</v>
      </c>
      <c r="X94" s="17">
        <v>5.8268305030055E-2</v>
      </c>
      <c r="Y94" s="17"/>
      <c r="Z94" s="17">
        <v>6.3988115748741498E-2</v>
      </c>
      <c r="AA94" s="17">
        <v>0.154884658772317</v>
      </c>
    </row>
    <row r="95" spans="2:27" x14ac:dyDescent="0.35">
      <c r="B95" t="s">
        <v>49</v>
      </c>
      <c r="C95" s="17">
        <v>0.747902770791529</v>
      </c>
      <c r="D95" s="17">
        <v>0.51691518238364897</v>
      </c>
      <c r="E95" s="17">
        <v>0.59865267933080801</v>
      </c>
      <c r="F95" s="17">
        <v>0.84162351301556604</v>
      </c>
      <c r="G95" s="17">
        <v>0.83837715201229102</v>
      </c>
      <c r="H95" s="17">
        <v>0.79387771479300595</v>
      </c>
      <c r="I95" s="17"/>
      <c r="J95" s="17">
        <v>0.83349184677751897</v>
      </c>
      <c r="K95" s="17">
        <v>0.74447911909282805</v>
      </c>
      <c r="L95" s="17">
        <v>0.83670396841107497</v>
      </c>
      <c r="M95" s="17">
        <v>0.60170110473363403</v>
      </c>
      <c r="N95" s="17">
        <v>0.71475778345764895</v>
      </c>
      <c r="O95" s="17">
        <v>0.81627917502918401</v>
      </c>
      <c r="P95" s="17">
        <v>0.62918099516460402</v>
      </c>
      <c r="Q95" s="17">
        <v>0.40646675914007602</v>
      </c>
      <c r="R95" s="17">
        <v>0.82492280982477295</v>
      </c>
      <c r="S95" s="17">
        <v>0.655642291434123</v>
      </c>
      <c r="T95" s="17">
        <v>0.95021750181521403</v>
      </c>
      <c r="U95" s="17">
        <v>0.588343341045514</v>
      </c>
      <c r="V95" s="17"/>
      <c r="W95" s="17">
        <v>0.64646645802429004</v>
      </c>
      <c r="X95" s="17">
        <v>0.86485528396099998</v>
      </c>
      <c r="Y95" s="17"/>
      <c r="Z95" s="17">
        <v>0.85149330036829696</v>
      </c>
      <c r="AA95" s="17">
        <v>0.67376388993492697</v>
      </c>
    </row>
    <row r="96" spans="2:27" x14ac:dyDescent="0.35">
      <c r="C96" s="17"/>
      <c r="D96" s="17"/>
      <c r="E96" s="17"/>
      <c r="F96" s="17"/>
      <c r="G96" s="17"/>
      <c r="H96" s="17"/>
      <c r="I96" s="17"/>
      <c r="J96" s="17"/>
      <c r="K96" s="17"/>
      <c r="L96" s="17"/>
      <c r="M96" s="17"/>
      <c r="N96" s="17"/>
      <c r="O96" s="17"/>
      <c r="P96" s="17"/>
      <c r="Q96" s="17"/>
      <c r="R96" s="17"/>
      <c r="S96" s="17"/>
      <c r="T96" s="17"/>
      <c r="U96" s="17"/>
      <c r="V96" s="17"/>
      <c r="W96" s="17"/>
      <c r="X96" s="17"/>
      <c r="Y96" s="17"/>
      <c r="Z96" s="17"/>
      <c r="AA96" s="17"/>
    </row>
    <row r="97" spans="2:27" x14ac:dyDescent="0.35">
      <c r="B97" s="6" t="s">
        <v>88</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row>
    <row r="98" spans="2:27" x14ac:dyDescent="0.35">
      <c r="B98" s="24" t="s">
        <v>51</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row>
    <row r="99" spans="2:27" x14ac:dyDescent="0.35">
      <c r="B99" t="s">
        <v>83</v>
      </c>
      <c r="C99" s="17">
        <v>0.27816051018693499</v>
      </c>
      <c r="D99" s="17">
        <v>0.196131650572656</v>
      </c>
      <c r="E99" s="17">
        <v>0.15349285377814401</v>
      </c>
      <c r="F99" s="17">
        <v>0.44389372015899897</v>
      </c>
      <c r="G99" s="17">
        <v>0.319977284442379</v>
      </c>
      <c r="H99" s="17">
        <v>0.26072360964540398</v>
      </c>
      <c r="I99" s="17"/>
      <c r="J99" s="17">
        <v>0.39626977843480299</v>
      </c>
      <c r="K99" s="17">
        <v>0.19371806415644899</v>
      </c>
      <c r="L99" s="17">
        <v>0.31652149708688099</v>
      </c>
      <c r="M99" s="17">
        <v>0.22459904087079999</v>
      </c>
      <c r="N99" s="17">
        <v>0.14544643035448401</v>
      </c>
      <c r="O99" s="17">
        <v>0.224614639980737</v>
      </c>
      <c r="P99" s="17">
        <v>0.29562021561832402</v>
      </c>
      <c r="Q99" s="17">
        <v>0.20937085491923499</v>
      </c>
      <c r="R99" s="17">
        <v>0.36901374805387299</v>
      </c>
      <c r="S99" s="17">
        <v>0.191368104805832</v>
      </c>
      <c r="T99" s="17">
        <v>0.40995555764977898</v>
      </c>
      <c r="U99" s="17">
        <v>0.19104437338329</v>
      </c>
      <c r="V99" s="17"/>
      <c r="W99" s="17">
        <v>0.16295203666165001</v>
      </c>
      <c r="X99" s="17">
        <v>0.41099184198148198</v>
      </c>
      <c r="Y99" s="17"/>
      <c r="Z99" s="17">
        <v>0.433157562524696</v>
      </c>
      <c r="AA99" s="17">
        <v>0.13578262651418699</v>
      </c>
    </row>
    <row r="100" spans="2:27" x14ac:dyDescent="0.35">
      <c r="B100" t="s">
        <v>84</v>
      </c>
      <c r="C100" s="17">
        <v>0.28534607075644902</v>
      </c>
      <c r="D100" s="17">
        <v>0.22000989209927299</v>
      </c>
      <c r="E100" s="17">
        <v>0.245622005131127</v>
      </c>
      <c r="F100" s="17">
        <v>0.249630471014025</v>
      </c>
      <c r="G100" s="17">
        <v>0.34420796588115898</v>
      </c>
      <c r="H100" s="17">
        <v>0.30823747423493197</v>
      </c>
      <c r="I100" s="17"/>
      <c r="J100" s="17">
        <v>0.25423496602274598</v>
      </c>
      <c r="K100" s="17">
        <v>0.25847734954134</v>
      </c>
      <c r="L100" s="17">
        <v>0.128140990558163</v>
      </c>
      <c r="M100" s="17">
        <v>0.31555709120563502</v>
      </c>
      <c r="N100" s="17">
        <v>0.42664701120093101</v>
      </c>
      <c r="O100" s="17">
        <v>0.42365928522087198</v>
      </c>
      <c r="P100" s="17">
        <v>0.168064053223028</v>
      </c>
      <c r="Q100" s="17">
        <v>0.39741858152963699</v>
      </c>
      <c r="R100" s="17">
        <v>0.28607773040863699</v>
      </c>
      <c r="S100" s="17">
        <v>0.36521953007021302</v>
      </c>
      <c r="T100" s="17">
        <v>0.24905601608946501</v>
      </c>
      <c r="U100" s="17">
        <v>0.329788001997119</v>
      </c>
      <c r="V100" s="17"/>
      <c r="W100" s="17">
        <v>0.30324696464634499</v>
      </c>
      <c r="X100" s="17">
        <v>0.26470696754685902</v>
      </c>
      <c r="Y100" s="17"/>
      <c r="Z100" s="17">
        <v>0.266492946740503</v>
      </c>
      <c r="AA100" s="17">
        <v>0.29139318948926801</v>
      </c>
    </row>
    <row r="101" spans="2:27" x14ac:dyDescent="0.35">
      <c r="B101" t="s">
        <v>85</v>
      </c>
      <c r="C101" s="17">
        <v>0.34015465985155502</v>
      </c>
      <c r="D101" s="17">
        <v>0.417621734703853</v>
      </c>
      <c r="E101" s="17">
        <v>0.42586000291827097</v>
      </c>
      <c r="F101" s="17">
        <v>0.26541177330563698</v>
      </c>
      <c r="G101" s="17">
        <v>0.28807862651485799</v>
      </c>
      <c r="H101" s="17">
        <v>0.340109869255877</v>
      </c>
      <c r="I101" s="17"/>
      <c r="J101" s="17">
        <v>0.29813122293455402</v>
      </c>
      <c r="K101" s="17">
        <v>0.44594526962458803</v>
      </c>
      <c r="L101" s="17">
        <v>0.40961900128141199</v>
      </c>
      <c r="M101" s="17">
        <v>0.40170185862346702</v>
      </c>
      <c r="N101" s="17">
        <v>0.35514010963628501</v>
      </c>
      <c r="O101" s="17">
        <v>0.25868282922255298</v>
      </c>
      <c r="P101" s="17">
        <v>0.29039604098865601</v>
      </c>
      <c r="Q101" s="17">
        <v>0.20032267730879499</v>
      </c>
      <c r="R101" s="17">
        <v>0.279075944043576</v>
      </c>
      <c r="S101" s="17">
        <v>0.36870660847662201</v>
      </c>
      <c r="T101" s="17">
        <v>0.248912490923927</v>
      </c>
      <c r="U101" s="17">
        <v>0.350859987975633</v>
      </c>
      <c r="V101" s="17"/>
      <c r="W101" s="17">
        <v>0.40693204589038101</v>
      </c>
      <c r="X101" s="17">
        <v>0.26316267436752699</v>
      </c>
      <c r="Y101" s="17"/>
      <c r="Z101" s="17">
        <v>0.26214255880513998</v>
      </c>
      <c r="AA101" s="17">
        <v>0.43094023901494199</v>
      </c>
    </row>
    <row r="102" spans="2:27" x14ac:dyDescent="0.35">
      <c r="B102" t="s">
        <v>86</v>
      </c>
      <c r="C102" s="17">
        <v>7.6952738718165506E-2</v>
      </c>
      <c r="D102" s="17">
        <v>0.12959911441562699</v>
      </c>
      <c r="E102" s="17">
        <v>0.13701630556849201</v>
      </c>
      <c r="F102" s="17">
        <v>3.1186796741941199E-2</v>
      </c>
      <c r="G102" s="17">
        <v>2.5003290910236901E-2</v>
      </c>
      <c r="H102" s="17">
        <v>8.2583856301125996E-2</v>
      </c>
      <c r="I102" s="17"/>
      <c r="J102" s="17">
        <v>1.9984825390583001E-2</v>
      </c>
      <c r="K102" s="17">
        <v>7.0988682460789501E-2</v>
      </c>
      <c r="L102" s="17">
        <v>0.118502505808723</v>
      </c>
      <c r="M102" s="17">
        <v>5.8142009300097899E-2</v>
      </c>
      <c r="N102" s="17">
        <v>5.0959672505348601E-2</v>
      </c>
      <c r="O102" s="17">
        <v>7.3576779340935802E-2</v>
      </c>
      <c r="P102" s="17">
        <v>0.221715615069075</v>
      </c>
      <c r="Q102" s="17">
        <v>0.192887886242333</v>
      </c>
      <c r="R102" s="17">
        <v>6.5832577493913802E-2</v>
      </c>
      <c r="S102" s="17">
        <v>7.4705756647332894E-2</v>
      </c>
      <c r="T102" s="17">
        <v>4.9782498184785397E-2</v>
      </c>
      <c r="U102" s="17">
        <v>0.128307636643958</v>
      </c>
      <c r="V102" s="17"/>
      <c r="W102" s="17">
        <v>9.8883668915678694E-2</v>
      </c>
      <c r="X102" s="17">
        <v>5.1667144902971397E-2</v>
      </c>
      <c r="Y102" s="17"/>
      <c r="Z102" s="17">
        <v>3.4751359589312802E-2</v>
      </c>
      <c r="AA102" s="17">
        <v>0.106257295434281</v>
      </c>
    </row>
    <row r="103" spans="2:27" x14ac:dyDescent="0.35">
      <c r="B103" t="s">
        <v>87</v>
      </c>
      <c r="C103" s="17">
        <v>1.9386020486895299E-2</v>
      </c>
      <c r="D103" s="17">
        <v>3.6637608208590501E-2</v>
      </c>
      <c r="E103" s="17">
        <v>3.8008832603967001E-2</v>
      </c>
      <c r="F103" s="17">
        <v>9.8772387793981797E-3</v>
      </c>
      <c r="G103" s="17">
        <v>2.2732832251367199E-2</v>
      </c>
      <c r="H103" s="17">
        <v>8.3451905626606496E-3</v>
      </c>
      <c r="I103" s="17"/>
      <c r="J103" s="17">
        <v>3.13792072173135E-2</v>
      </c>
      <c r="K103" s="17">
        <v>3.08706342168335E-2</v>
      </c>
      <c r="L103" s="17">
        <v>2.7216005264820799E-2</v>
      </c>
      <c r="M103" s="17">
        <v>0</v>
      </c>
      <c r="N103" s="17">
        <v>2.1806776302951799E-2</v>
      </c>
      <c r="O103" s="17">
        <v>1.9466466234902099E-2</v>
      </c>
      <c r="P103" s="17">
        <v>2.42040751009178E-2</v>
      </c>
      <c r="Q103" s="17">
        <v>0</v>
      </c>
      <c r="R103" s="17">
        <v>0</v>
      </c>
      <c r="S103" s="17">
        <v>0</v>
      </c>
      <c r="T103" s="17">
        <v>4.2293437152043201E-2</v>
      </c>
      <c r="U103" s="17">
        <v>0</v>
      </c>
      <c r="V103" s="17"/>
      <c r="W103" s="17">
        <v>2.7985283885946101E-2</v>
      </c>
      <c r="X103" s="17">
        <v>9.4713712011610107E-3</v>
      </c>
      <c r="Y103" s="17"/>
      <c r="Z103" s="17">
        <v>3.4555723403487401E-3</v>
      </c>
      <c r="AA103" s="17">
        <v>3.5626649547321802E-2</v>
      </c>
    </row>
    <row r="104" spans="2:27"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row>
    <row r="105" spans="2:27" x14ac:dyDescent="0.35">
      <c r="B105" s="6" t="s">
        <v>100</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row>
    <row r="106" spans="2:27" x14ac:dyDescent="0.35">
      <c r="B106" s="24" t="s">
        <v>51</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row>
    <row r="107" spans="2:27" x14ac:dyDescent="0.35">
      <c r="B107" t="s">
        <v>89</v>
      </c>
      <c r="C107" s="17">
        <v>8.8326626091548496E-2</v>
      </c>
      <c r="D107" s="17">
        <v>0.113034562120285</v>
      </c>
      <c r="E107" s="17">
        <v>3.9474242262199297E-2</v>
      </c>
      <c r="F107" s="17">
        <v>0.121190068989637</v>
      </c>
      <c r="G107" s="17">
        <v>0.13271031085205601</v>
      </c>
      <c r="H107" s="17">
        <v>6.4265401545497994E-2</v>
      </c>
      <c r="I107" s="17"/>
      <c r="J107" s="17">
        <v>0.10601052876583</v>
      </c>
      <c r="K107" s="17">
        <v>6.7715754019058494E-2</v>
      </c>
      <c r="L107" s="17">
        <v>0.15535699582298401</v>
      </c>
      <c r="M107" s="17">
        <v>6.4281098837032105E-2</v>
      </c>
      <c r="N107" s="17">
        <v>2.2611280538307601E-2</v>
      </c>
      <c r="O107" s="17">
        <v>2.1936058475025302E-2</v>
      </c>
      <c r="P107" s="17">
        <v>7.9651309172066101E-2</v>
      </c>
      <c r="Q107" s="17">
        <v>0.120293020312689</v>
      </c>
      <c r="R107" s="17">
        <v>0.140037639571956</v>
      </c>
      <c r="S107" s="17">
        <v>5.9757143939663297E-2</v>
      </c>
      <c r="T107" s="17">
        <v>0.186879477212752</v>
      </c>
      <c r="U107" s="17">
        <v>5.0439896127649798E-2</v>
      </c>
      <c r="V107" s="17"/>
      <c r="W107" s="17">
        <v>5.2518241558630503E-2</v>
      </c>
      <c r="X107" s="17">
        <v>0.129612438335861</v>
      </c>
      <c r="Y107" s="17"/>
      <c r="Z107" s="17">
        <v>0.14876474068772899</v>
      </c>
      <c r="AA107" s="17">
        <v>3.3815498169107699E-2</v>
      </c>
    </row>
    <row r="108" spans="2:27" x14ac:dyDescent="0.35">
      <c r="B108" t="s">
        <v>90</v>
      </c>
      <c r="C108" s="17">
        <v>0.25756032379217603</v>
      </c>
      <c r="D108" s="17">
        <v>0.22660704519138</v>
      </c>
      <c r="E108" s="17">
        <v>0.17297140418967399</v>
      </c>
      <c r="F108" s="17">
        <v>0.347929699755192</v>
      </c>
      <c r="G108" s="17">
        <v>0.28897117686801399</v>
      </c>
      <c r="H108" s="17">
        <v>0.246855106030931</v>
      </c>
      <c r="I108" s="17"/>
      <c r="J108" s="17">
        <v>0.35726292775047902</v>
      </c>
      <c r="K108" s="17">
        <v>0.225076055429452</v>
      </c>
      <c r="L108" s="17">
        <v>0.16508783962205301</v>
      </c>
      <c r="M108" s="17">
        <v>0.172289534835665</v>
      </c>
      <c r="N108" s="17">
        <v>0.18822123063733201</v>
      </c>
      <c r="O108" s="17">
        <v>0.32444604820237599</v>
      </c>
      <c r="P108" s="17">
        <v>0.17199585260620001</v>
      </c>
      <c r="Q108" s="17">
        <v>0.34625156643188998</v>
      </c>
      <c r="R108" s="17">
        <v>0.318599926501413</v>
      </c>
      <c r="S108" s="17">
        <v>0.156981418080897</v>
      </c>
      <c r="T108" s="17">
        <v>0.399738890077942</v>
      </c>
      <c r="U108" s="17">
        <v>0.26041618769020403</v>
      </c>
      <c r="V108" s="17"/>
      <c r="W108" s="17">
        <v>0.21559112305888001</v>
      </c>
      <c r="X108" s="17">
        <v>0.30594934117233202</v>
      </c>
      <c r="Y108" s="17"/>
      <c r="Z108" s="17">
        <v>0.308944486416527</v>
      </c>
      <c r="AA108" s="17">
        <v>0.21160956460319399</v>
      </c>
    </row>
    <row r="109" spans="2:27" x14ac:dyDescent="0.35">
      <c r="B109" t="s">
        <v>91</v>
      </c>
      <c r="C109" s="17">
        <v>0.16763522098872599</v>
      </c>
      <c r="D109" s="17">
        <v>8.1706890014114505E-2</v>
      </c>
      <c r="E109" s="17">
        <v>0.17791179667403201</v>
      </c>
      <c r="F109" s="17">
        <v>0.188236941444891</v>
      </c>
      <c r="G109" s="17">
        <v>9.8844126192798296E-2</v>
      </c>
      <c r="H109" s="17">
        <v>0.21596264776525301</v>
      </c>
      <c r="I109" s="17"/>
      <c r="J109" s="17">
        <v>0.16303404941545399</v>
      </c>
      <c r="K109" s="17">
        <v>0.18580331804383399</v>
      </c>
      <c r="L109" s="17">
        <v>0.114579167450567</v>
      </c>
      <c r="M109" s="17">
        <v>0.27277704975828099</v>
      </c>
      <c r="N109" s="17">
        <v>0.15165371836009101</v>
      </c>
      <c r="O109" s="17">
        <v>0.137637459788295</v>
      </c>
      <c r="P109" s="17">
        <v>0.18472574747602699</v>
      </c>
      <c r="Q109" s="17">
        <v>0</v>
      </c>
      <c r="R109" s="17">
        <v>0.177876937819924</v>
      </c>
      <c r="S109" s="17">
        <v>0.23315865061812799</v>
      </c>
      <c r="T109" s="17">
        <v>3.6196603224275203E-2</v>
      </c>
      <c r="U109" s="17">
        <v>0.121672559076375</v>
      </c>
      <c r="V109" s="17"/>
      <c r="W109" s="17">
        <v>0.167762417732924</v>
      </c>
      <c r="X109" s="17">
        <v>0.16748856760104799</v>
      </c>
      <c r="Y109" s="17"/>
      <c r="Z109" s="17">
        <v>0.18411256099916401</v>
      </c>
      <c r="AA109" s="17">
        <v>0.153347185373651</v>
      </c>
    </row>
    <row r="110" spans="2:27" x14ac:dyDescent="0.35">
      <c r="B110" t="s">
        <v>92</v>
      </c>
      <c r="C110" s="17">
        <v>0.137210625585486</v>
      </c>
      <c r="D110" s="17">
        <v>0.154164220063367</v>
      </c>
      <c r="E110" s="17">
        <v>0.16808065731615099</v>
      </c>
      <c r="F110" s="17">
        <v>9.8031409884386606E-2</v>
      </c>
      <c r="G110" s="17">
        <v>0.15744957199491</v>
      </c>
      <c r="H110" s="17">
        <v>0.12541119775524401</v>
      </c>
      <c r="I110" s="17"/>
      <c r="J110" s="17">
        <v>0.106667682828207</v>
      </c>
      <c r="K110" s="17">
        <v>0.166099611384045</v>
      </c>
      <c r="L110" s="17">
        <v>0.185279908754998</v>
      </c>
      <c r="M110" s="17">
        <v>0.13576158388603099</v>
      </c>
      <c r="N110" s="17">
        <v>0.186995931481377</v>
      </c>
      <c r="O110" s="17">
        <v>0.15183439915446501</v>
      </c>
      <c r="P110" s="17">
        <v>7.9651309172066101E-2</v>
      </c>
      <c r="Q110" s="17">
        <v>8.7464448062568603E-2</v>
      </c>
      <c r="R110" s="17">
        <v>8.8938468909961904E-2</v>
      </c>
      <c r="S110" s="17">
        <v>0.214478477329172</v>
      </c>
      <c r="T110" s="17">
        <v>0.13576159959384601</v>
      </c>
      <c r="U110" s="17">
        <v>6.9371814306914803E-2</v>
      </c>
      <c r="V110" s="17"/>
      <c r="W110" s="17">
        <v>0.162937424054486</v>
      </c>
      <c r="X110" s="17">
        <v>0.107548528702507</v>
      </c>
      <c r="Y110" s="17"/>
      <c r="Z110" s="17">
        <v>0.112608873313212</v>
      </c>
      <c r="AA110" s="17">
        <v>0.15716521579068601</v>
      </c>
    </row>
    <row r="111" spans="2:27" x14ac:dyDescent="0.35">
      <c r="B111" t="s">
        <v>93</v>
      </c>
      <c r="C111" s="17">
        <v>9.4047848571706005E-2</v>
      </c>
      <c r="D111" s="17">
        <v>9.9697166610579202E-2</v>
      </c>
      <c r="E111" s="17">
        <v>6.2412467656709401E-2</v>
      </c>
      <c r="F111" s="17">
        <v>6.5009499143274904E-2</v>
      </c>
      <c r="G111" s="17">
        <v>0.10062073682740499</v>
      </c>
      <c r="H111" s="17">
        <v>0.116597568960048</v>
      </c>
      <c r="I111" s="17"/>
      <c r="J111" s="17">
        <v>9.9778348689372603E-2</v>
      </c>
      <c r="K111" s="17">
        <v>8.6371618949604406E-2</v>
      </c>
      <c r="L111" s="17">
        <v>0.183468905104368</v>
      </c>
      <c r="M111" s="17">
        <v>8.0034165901715706E-2</v>
      </c>
      <c r="N111" s="17">
        <v>0.145112102696001</v>
      </c>
      <c r="O111" s="17">
        <v>0.104770592701885</v>
      </c>
      <c r="P111" s="17">
        <v>7.0889874293170493E-2</v>
      </c>
      <c r="Q111" s="17">
        <v>0.13281005863782999</v>
      </c>
      <c r="R111" s="17">
        <v>6.0230664951201801E-2</v>
      </c>
      <c r="S111" s="17">
        <v>8.8010248948399802E-2</v>
      </c>
      <c r="T111" s="17">
        <v>0</v>
      </c>
      <c r="U111" s="17">
        <v>0</v>
      </c>
      <c r="V111" s="17"/>
      <c r="W111" s="17">
        <v>9.9570033962766799E-2</v>
      </c>
      <c r="X111" s="17">
        <v>8.7680962374311805E-2</v>
      </c>
      <c r="Y111" s="17"/>
      <c r="Z111" s="17">
        <v>7.70249606585829E-2</v>
      </c>
      <c r="AA111" s="17">
        <v>0.112492124822692</v>
      </c>
    </row>
    <row r="112" spans="2:27" x14ac:dyDescent="0.35">
      <c r="B112" t="s">
        <v>94</v>
      </c>
      <c r="C112" s="17">
        <v>0.104817711618669</v>
      </c>
      <c r="D112" s="17">
        <v>0.11335230655840101</v>
      </c>
      <c r="E112" s="17">
        <v>0.12596036366452801</v>
      </c>
      <c r="F112" s="17">
        <v>9.9069168563837795E-2</v>
      </c>
      <c r="G112" s="17">
        <v>8.1006328879443798E-2</v>
      </c>
      <c r="H112" s="17">
        <v>0.10797148619899299</v>
      </c>
      <c r="I112" s="17"/>
      <c r="J112" s="17">
        <v>6.2452768400162201E-2</v>
      </c>
      <c r="K112" s="17">
        <v>7.5946959939237196E-2</v>
      </c>
      <c r="L112" s="17">
        <v>3.2035247639540701E-2</v>
      </c>
      <c r="M112" s="17">
        <v>0.172289534835665</v>
      </c>
      <c r="N112" s="17">
        <v>0.16354589862001301</v>
      </c>
      <c r="O112" s="17">
        <v>8.35271466822608E-2</v>
      </c>
      <c r="P112" s="17">
        <v>0.19137029221139501</v>
      </c>
      <c r="Q112" s="17">
        <v>0.165638630887951</v>
      </c>
      <c r="R112" s="17">
        <v>0.10122818182693299</v>
      </c>
      <c r="S112" s="17">
        <v>0.10985034410057699</v>
      </c>
      <c r="T112" s="17">
        <v>9.9564996369570904E-2</v>
      </c>
      <c r="U112" s="17">
        <v>0.19104437338329</v>
      </c>
      <c r="V112" s="17"/>
      <c r="W112" s="17">
        <v>0.10479364032015</v>
      </c>
      <c r="X112" s="17">
        <v>0.104845464982136</v>
      </c>
      <c r="Y112" s="17"/>
      <c r="Z112" s="17">
        <v>7.2993493040627896E-2</v>
      </c>
      <c r="AA112" s="17">
        <v>0.12419385328996201</v>
      </c>
    </row>
    <row r="113" spans="2:27" x14ac:dyDescent="0.35">
      <c r="B113" t="s">
        <v>95</v>
      </c>
      <c r="C113" s="17">
        <v>2.9246766417120599E-2</v>
      </c>
      <c r="D113" s="17">
        <v>4.20540556177652E-2</v>
      </c>
      <c r="E113" s="17">
        <v>4.3193859688695803E-2</v>
      </c>
      <c r="F113" s="17">
        <v>1.7873034595841698E-2</v>
      </c>
      <c r="G113" s="17">
        <v>2.4047816526624102E-2</v>
      </c>
      <c r="H113" s="17">
        <v>2.70725142717031E-2</v>
      </c>
      <c r="I113" s="17"/>
      <c r="J113" s="17">
        <v>2.8269622919970601E-2</v>
      </c>
      <c r="K113" s="17">
        <v>1.8168507874376499E-2</v>
      </c>
      <c r="L113" s="17">
        <v>0</v>
      </c>
      <c r="M113" s="17">
        <v>1.8808367822741999E-2</v>
      </c>
      <c r="N113" s="17">
        <v>2.54798362526743E-2</v>
      </c>
      <c r="O113" s="17">
        <v>2.1936058475025302E-2</v>
      </c>
      <c r="P113" s="17">
        <v>2.7274698979298798E-2</v>
      </c>
      <c r="Q113" s="17">
        <v>0</v>
      </c>
      <c r="R113" s="17">
        <v>4.7255602924696702E-2</v>
      </c>
      <c r="S113" s="17">
        <v>3.63705392576881E-2</v>
      </c>
      <c r="T113" s="17">
        <v>9.9564996369570904E-2</v>
      </c>
      <c r="U113" s="17">
        <v>0.109375718464693</v>
      </c>
      <c r="V113" s="17"/>
      <c r="W113" s="17">
        <v>3.36127265105906E-2</v>
      </c>
      <c r="X113" s="17">
        <v>2.4212967460916401E-2</v>
      </c>
      <c r="Y113" s="17"/>
      <c r="Z113" s="17">
        <v>2.38751426247025E-2</v>
      </c>
      <c r="AA113" s="17">
        <v>3.6225419977935699E-2</v>
      </c>
    </row>
    <row r="114" spans="2:27" x14ac:dyDescent="0.35">
      <c r="B114" t="s">
        <v>96</v>
      </c>
      <c r="C114" s="17">
        <v>1.5610965717916699E-2</v>
      </c>
      <c r="D114" s="17">
        <v>1.88922556785447E-2</v>
      </c>
      <c r="E114" s="17">
        <v>1.4053011081937E-2</v>
      </c>
      <c r="F114" s="17">
        <v>0</v>
      </c>
      <c r="G114" s="17">
        <v>3.9110268282491097E-2</v>
      </c>
      <c r="H114" s="17">
        <v>1.00333669582842E-2</v>
      </c>
      <c r="I114" s="17"/>
      <c r="J114" s="17">
        <v>1.13943818267305E-2</v>
      </c>
      <c r="K114" s="17">
        <v>1.36975874520983E-2</v>
      </c>
      <c r="L114" s="17">
        <v>5.9251252904361597E-2</v>
      </c>
      <c r="M114" s="17">
        <v>0</v>
      </c>
      <c r="N114" s="17">
        <v>0</v>
      </c>
      <c r="O114" s="17">
        <v>0</v>
      </c>
      <c r="P114" s="17">
        <v>3.2104334475021902E-2</v>
      </c>
      <c r="Q114" s="17">
        <v>0</v>
      </c>
      <c r="R114" s="17">
        <v>0</v>
      </c>
      <c r="S114" s="17">
        <v>3.3037972877763597E-2</v>
      </c>
      <c r="T114" s="17">
        <v>0</v>
      </c>
      <c r="U114" s="17">
        <v>6.9371814306914803E-2</v>
      </c>
      <c r="V114" s="17"/>
      <c r="W114" s="17">
        <v>8.2009012120359392E-3</v>
      </c>
      <c r="X114" s="17">
        <v>2.4154510362517999E-2</v>
      </c>
      <c r="Y114" s="17"/>
      <c r="Z114" s="17">
        <v>1.7404224878556002E-2</v>
      </c>
      <c r="AA114" s="17">
        <v>1.49599489214472E-2</v>
      </c>
    </row>
    <row r="115" spans="2:27" x14ac:dyDescent="0.35">
      <c r="B115" t="s">
        <v>97</v>
      </c>
      <c r="C115" s="17">
        <v>5.3072924650776699E-3</v>
      </c>
      <c r="D115" s="17">
        <v>0</v>
      </c>
      <c r="E115" s="17">
        <v>3.2371856793389098E-3</v>
      </c>
      <c r="F115" s="17">
        <v>1.1904924068259E-2</v>
      </c>
      <c r="G115" s="17">
        <v>0</v>
      </c>
      <c r="H115" s="17">
        <v>7.6247914240833098E-3</v>
      </c>
      <c r="I115" s="17"/>
      <c r="J115" s="17">
        <v>0</v>
      </c>
      <c r="K115" s="17">
        <v>1.3210230395928901E-2</v>
      </c>
      <c r="L115" s="17">
        <v>0</v>
      </c>
      <c r="M115" s="17">
        <v>0</v>
      </c>
      <c r="N115" s="17">
        <v>0</v>
      </c>
      <c r="O115" s="17">
        <v>2.58203604329552E-2</v>
      </c>
      <c r="P115" s="17">
        <v>0</v>
      </c>
      <c r="Q115" s="17">
        <v>0</v>
      </c>
      <c r="R115" s="17">
        <v>0</v>
      </c>
      <c r="S115" s="17">
        <v>1.9315311974538101E-2</v>
      </c>
      <c r="T115" s="17">
        <v>0</v>
      </c>
      <c r="U115" s="17">
        <v>0</v>
      </c>
      <c r="V115" s="17"/>
      <c r="W115" s="17">
        <v>4.7299875442965798E-3</v>
      </c>
      <c r="X115" s="17">
        <v>5.9729048035838898E-3</v>
      </c>
      <c r="Y115" s="17"/>
      <c r="Z115" s="17">
        <v>5.5519631645679999E-3</v>
      </c>
      <c r="AA115" s="17">
        <v>5.4286743658105803E-3</v>
      </c>
    </row>
    <row r="116" spans="2:27" x14ac:dyDescent="0.35">
      <c r="B116" t="s">
        <v>98</v>
      </c>
      <c r="C116" s="17">
        <v>1.8973703637773099E-3</v>
      </c>
      <c r="D116" s="17">
        <v>1.7295791349422201E-2</v>
      </c>
      <c r="E116" s="17">
        <v>0</v>
      </c>
      <c r="F116" s="17">
        <v>0</v>
      </c>
      <c r="G116" s="17">
        <v>0</v>
      </c>
      <c r="H116" s="17">
        <v>0</v>
      </c>
      <c r="I116" s="17"/>
      <c r="J116" s="17">
        <v>0</v>
      </c>
      <c r="K116" s="17">
        <v>0</v>
      </c>
      <c r="L116" s="17">
        <v>0</v>
      </c>
      <c r="M116" s="17">
        <v>0</v>
      </c>
      <c r="N116" s="17">
        <v>0</v>
      </c>
      <c r="O116" s="17">
        <v>0</v>
      </c>
      <c r="P116" s="17">
        <v>2.7274698979298798E-2</v>
      </c>
      <c r="Q116" s="17">
        <v>0</v>
      </c>
      <c r="R116" s="17">
        <v>0</v>
      </c>
      <c r="S116" s="17">
        <v>0</v>
      </c>
      <c r="T116" s="17">
        <v>0</v>
      </c>
      <c r="U116" s="17">
        <v>0</v>
      </c>
      <c r="V116" s="17"/>
      <c r="W116" s="17">
        <v>3.5430148090276402E-3</v>
      </c>
      <c r="X116" s="17">
        <v>0</v>
      </c>
      <c r="Y116" s="17"/>
      <c r="Z116" s="17">
        <v>0</v>
      </c>
      <c r="AA116" s="17">
        <v>3.8044557565068602E-3</v>
      </c>
    </row>
    <row r="117" spans="2:27" x14ac:dyDescent="0.35">
      <c r="B117" t="s">
        <v>99</v>
      </c>
      <c r="C117" s="17">
        <v>2.2073626580098302E-2</v>
      </c>
      <c r="D117" s="17">
        <v>1.7295791349422201E-2</v>
      </c>
      <c r="E117" s="17">
        <v>3.6249350577103698E-2</v>
      </c>
      <c r="F117" s="17">
        <v>2.1323486787520499E-2</v>
      </c>
      <c r="G117" s="17">
        <v>2.2414060423789801E-2</v>
      </c>
      <c r="H117" s="17">
        <v>1.7249281938786401E-2</v>
      </c>
      <c r="I117" s="17"/>
      <c r="J117" s="17">
        <v>1.13943818267305E-2</v>
      </c>
      <c r="K117" s="17">
        <v>0</v>
      </c>
      <c r="L117" s="17">
        <v>5.0508672171485698E-2</v>
      </c>
      <c r="M117" s="17">
        <v>6.4950296300125498E-2</v>
      </c>
      <c r="N117" s="17">
        <v>4.7286612555626099E-2</v>
      </c>
      <c r="O117" s="17">
        <v>1.9466466234902099E-2</v>
      </c>
      <c r="P117" s="17">
        <v>2.7274698979298798E-2</v>
      </c>
      <c r="Q117" s="17">
        <v>5.1098332545905102E-2</v>
      </c>
      <c r="R117" s="17">
        <v>0</v>
      </c>
      <c r="S117" s="17">
        <v>1.7658615984974001E-2</v>
      </c>
      <c r="T117" s="17">
        <v>0</v>
      </c>
      <c r="U117" s="17">
        <v>0</v>
      </c>
      <c r="V117" s="17"/>
      <c r="W117" s="17">
        <v>3.2493324146017397E-2</v>
      </c>
      <c r="X117" s="17">
        <v>1.00600805081276E-2</v>
      </c>
      <c r="Y117" s="17"/>
      <c r="Z117" s="17">
        <v>1.63863488173304E-2</v>
      </c>
      <c r="AA117" s="17">
        <v>2.8874108611004101E-2</v>
      </c>
    </row>
    <row r="118" spans="2:27" x14ac:dyDescent="0.35">
      <c r="B118" t="s">
        <v>47</v>
      </c>
      <c r="C118" s="17">
        <v>7.6265621807698997E-2</v>
      </c>
      <c r="D118" s="17">
        <v>0.115899915446719</v>
      </c>
      <c r="E118" s="17">
        <v>0.15645566120963</v>
      </c>
      <c r="F118" s="17">
        <v>2.94317667671599E-2</v>
      </c>
      <c r="G118" s="17">
        <v>5.4825603152468101E-2</v>
      </c>
      <c r="H118" s="17">
        <v>6.0956637151174498E-2</v>
      </c>
      <c r="I118" s="17"/>
      <c r="J118" s="17">
        <v>5.3735307577063199E-2</v>
      </c>
      <c r="K118" s="17">
        <v>0.147910356512366</v>
      </c>
      <c r="L118" s="17">
        <v>5.4432010529641701E-2</v>
      </c>
      <c r="M118" s="17">
        <v>1.8808367822741999E-2</v>
      </c>
      <c r="N118" s="17">
        <v>6.9093388858577798E-2</v>
      </c>
      <c r="O118" s="17">
        <v>0.10862540985281</v>
      </c>
      <c r="P118" s="17">
        <v>0.107787183656156</v>
      </c>
      <c r="Q118" s="17">
        <v>9.6443943121166498E-2</v>
      </c>
      <c r="R118" s="17">
        <v>6.5832577493913802E-2</v>
      </c>
      <c r="S118" s="17">
        <v>3.13812768881995E-2</v>
      </c>
      <c r="T118" s="17">
        <v>4.2293437152043201E-2</v>
      </c>
      <c r="U118" s="17">
        <v>0.128307636643958</v>
      </c>
      <c r="V118" s="17"/>
      <c r="W118" s="17">
        <v>0.114247165090196</v>
      </c>
      <c r="X118" s="17">
        <v>3.2474233696658701E-2</v>
      </c>
      <c r="Y118" s="17"/>
      <c r="Z118" s="17">
        <v>3.2333205399000101E-2</v>
      </c>
      <c r="AA118" s="17">
        <v>0.11808395031800401</v>
      </c>
    </row>
    <row r="119" spans="2:27" x14ac:dyDescent="0.35">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row>
    <row r="120" spans="2:27" x14ac:dyDescent="0.35">
      <c r="B120" s="6" t="s">
        <v>106</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row>
    <row r="121" spans="2:27" x14ac:dyDescent="0.35">
      <c r="B121" s="24" t="s">
        <v>51</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2:27" x14ac:dyDescent="0.35">
      <c r="B122" t="s">
        <v>101</v>
      </c>
      <c r="C122" s="17">
        <v>9.4263647543399595E-2</v>
      </c>
      <c r="D122" s="17">
        <v>0.23051475986705799</v>
      </c>
      <c r="E122" s="17">
        <v>0.134385360171007</v>
      </c>
      <c r="F122" s="17">
        <v>8.8248512234643403E-2</v>
      </c>
      <c r="G122" s="17">
        <v>4.3337910607309703E-2</v>
      </c>
      <c r="H122" s="17">
        <v>6.4846071816218098E-2</v>
      </c>
      <c r="I122" s="17"/>
      <c r="J122" s="17">
        <v>7.5594121645358406E-2</v>
      </c>
      <c r="K122" s="17">
        <v>0.10955078492203001</v>
      </c>
      <c r="L122" s="17">
        <v>2.3292666906664799E-2</v>
      </c>
      <c r="M122" s="17">
        <v>0.155867270307888</v>
      </c>
      <c r="N122" s="17">
        <v>7.7278261081078506E-2</v>
      </c>
      <c r="O122" s="17">
        <v>7.3576779340935802E-2</v>
      </c>
      <c r="P122" s="17">
        <v>0.109098795917195</v>
      </c>
      <c r="Q122" s="17">
        <v>0.21673696343385601</v>
      </c>
      <c r="R122" s="17">
        <v>8.4409552063130805E-2</v>
      </c>
      <c r="S122" s="17">
        <v>6.6107695739284697E-2</v>
      </c>
      <c r="T122" s="17">
        <v>0.14185843352161401</v>
      </c>
      <c r="U122" s="17">
        <v>0.121672559076375</v>
      </c>
      <c r="V122" s="17"/>
      <c r="W122" s="17">
        <v>0.112920079898223</v>
      </c>
      <c r="X122" s="17">
        <v>7.2753434966178698E-2</v>
      </c>
      <c r="Y122" s="17"/>
      <c r="Z122" s="17">
        <v>9.1337274853330694E-2</v>
      </c>
      <c r="AA122" s="17">
        <v>9.8288905138454799E-2</v>
      </c>
    </row>
    <row r="123" spans="2:27" x14ac:dyDescent="0.35">
      <c r="B123" t="s">
        <v>102</v>
      </c>
      <c r="C123" s="17">
        <v>0.13085795871617001</v>
      </c>
      <c r="D123" s="17">
        <v>9.8492344192281006E-2</v>
      </c>
      <c r="E123" s="17">
        <v>0.11295756209850601</v>
      </c>
      <c r="F123" s="17">
        <v>0.189494185915143</v>
      </c>
      <c r="G123" s="17">
        <v>0.13909604383647001</v>
      </c>
      <c r="H123" s="17">
        <v>0.117297091513815</v>
      </c>
      <c r="I123" s="17"/>
      <c r="J123" s="17">
        <v>0.192214860916295</v>
      </c>
      <c r="K123" s="17">
        <v>0.123756476427601</v>
      </c>
      <c r="L123" s="17">
        <v>0.15535699582298401</v>
      </c>
      <c r="M123" s="17">
        <v>4.98949147193525E-2</v>
      </c>
      <c r="N123" s="17">
        <v>0.119632266443327</v>
      </c>
      <c r="O123" s="17">
        <v>0.111817099355339</v>
      </c>
      <c r="P123" s="17">
        <v>0.14472115362690099</v>
      </c>
      <c r="Q123" s="17">
        <v>0.13442344518180699</v>
      </c>
      <c r="R123" s="17">
        <v>0.119119807286616</v>
      </c>
      <c r="S123" s="17">
        <v>0.11999491453842299</v>
      </c>
      <c r="T123" s="17">
        <v>3.6196603224275203E-2</v>
      </c>
      <c r="U123" s="17">
        <v>0.197679450950873</v>
      </c>
      <c r="V123" s="17"/>
      <c r="W123" s="17">
        <v>0.117081361106642</v>
      </c>
      <c r="X123" s="17">
        <v>0.146741892875489</v>
      </c>
      <c r="Y123" s="17"/>
      <c r="Z123" s="17">
        <v>0.15788455457487199</v>
      </c>
      <c r="AA123" s="17">
        <v>0.11005941814385101</v>
      </c>
    </row>
    <row r="124" spans="2:27" x14ac:dyDescent="0.35">
      <c r="B124" t="s">
        <v>103</v>
      </c>
      <c r="C124" s="17">
        <v>0.38501247677354</v>
      </c>
      <c r="D124" s="17">
        <v>0.24306926114845501</v>
      </c>
      <c r="E124" s="17">
        <v>0.275720378712559</v>
      </c>
      <c r="F124" s="17">
        <v>0.45261161850130799</v>
      </c>
      <c r="G124" s="17">
        <v>0.45966707558727099</v>
      </c>
      <c r="H124" s="17">
        <v>0.40648333065498299</v>
      </c>
      <c r="I124" s="17"/>
      <c r="J124" s="17">
        <v>0.44813109733415402</v>
      </c>
      <c r="K124" s="17">
        <v>0.34806951631307298</v>
      </c>
      <c r="L124" s="17">
        <v>0.35333940538507802</v>
      </c>
      <c r="M124" s="17">
        <v>0.32102698327947499</v>
      </c>
      <c r="N124" s="17">
        <v>0.28604672077770699</v>
      </c>
      <c r="O124" s="17">
        <v>0.44269148300802602</v>
      </c>
      <c r="P124" s="17">
        <v>0.29562021561832402</v>
      </c>
      <c r="Q124" s="17">
        <v>0.31324958910686401</v>
      </c>
      <c r="R124" s="17">
        <v>0.51670934749714204</v>
      </c>
      <c r="S124" s="17">
        <v>0.31613531163032099</v>
      </c>
      <c r="T124" s="17">
        <v>0.60026110992205794</v>
      </c>
      <c r="U124" s="17">
        <v>0.24148426951093899</v>
      </c>
      <c r="V124" s="17"/>
      <c r="W124" s="17">
        <v>0.29045626408355102</v>
      </c>
      <c r="X124" s="17">
        <v>0.49403247570879899</v>
      </c>
      <c r="Y124" s="17"/>
      <c r="Z124" s="17">
        <v>0.46901975695459303</v>
      </c>
      <c r="AA124" s="17">
        <v>0.31122236573793999</v>
      </c>
    </row>
    <row r="125" spans="2:27" x14ac:dyDescent="0.35">
      <c r="B125" t="s">
        <v>104</v>
      </c>
      <c r="C125" s="17">
        <v>0.22843921772153</v>
      </c>
      <c r="D125" s="17">
        <v>0.26573975808050299</v>
      </c>
      <c r="E125" s="17">
        <v>0.20354025767011599</v>
      </c>
      <c r="F125" s="17">
        <v>0.18987563169729399</v>
      </c>
      <c r="G125" s="17">
        <v>0.19297924298107999</v>
      </c>
      <c r="H125" s="17">
        <v>0.26514158719796799</v>
      </c>
      <c r="I125" s="17"/>
      <c r="J125" s="17">
        <v>0.168801793712133</v>
      </c>
      <c r="K125" s="17">
        <v>0.225128436049054</v>
      </c>
      <c r="L125" s="17">
        <v>0.21735173811060299</v>
      </c>
      <c r="M125" s="17">
        <v>0.25646778619128902</v>
      </c>
      <c r="N125" s="17">
        <v>0.31523386506780399</v>
      </c>
      <c r="O125" s="17">
        <v>0.238161480465334</v>
      </c>
      <c r="P125" s="17">
        <v>0.32733001095940101</v>
      </c>
      <c r="Q125" s="17">
        <v>0.189661113154379</v>
      </c>
      <c r="R125" s="17">
        <v>0.175404068301694</v>
      </c>
      <c r="S125" s="17">
        <v>0.32527194225772299</v>
      </c>
      <c r="T125" s="17">
        <v>0.129607917995224</v>
      </c>
      <c r="U125" s="17">
        <v>0.24148426951093899</v>
      </c>
      <c r="V125" s="17"/>
      <c r="W125" s="17">
        <v>0.273467289132721</v>
      </c>
      <c r="X125" s="17">
        <v>0.17652342966644499</v>
      </c>
      <c r="Y125" s="17"/>
      <c r="Z125" s="17">
        <v>0.196683660918477</v>
      </c>
      <c r="AA125" s="17">
        <v>0.24788839017550099</v>
      </c>
    </row>
    <row r="126" spans="2:27" x14ac:dyDescent="0.35">
      <c r="B126" t="s">
        <v>105</v>
      </c>
      <c r="C126" s="17">
        <v>0.103874605208036</v>
      </c>
      <c r="D126" s="17">
        <v>8.4960140730935496E-2</v>
      </c>
      <c r="E126" s="17">
        <v>0.164763507968467</v>
      </c>
      <c r="F126" s="17">
        <v>5.8636220343787002E-2</v>
      </c>
      <c r="G126" s="17">
        <v>0.114871765753086</v>
      </c>
      <c r="H126" s="17">
        <v>9.6984581769604394E-2</v>
      </c>
      <c r="I126" s="17"/>
      <c r="J126" s="17">
        <v>7.8703705942701194E-2</v>
      </c>
      <c r="K126" s="17">
        <v>0.137454063879699</v>
      </c>
      <c r="L126" s="17">
        <v>0.16901117798020901</v>
      </c>
      <c r="M126" s="17">
        <v>0.13365357884222001</v>
      </c>
      <c r="N126" s="17">
        <v>0.12904243782178301</v>
      </c>
      <c r="O126" s="17">
        <v>7.0414574645411898E-2</v>
      </c>
      <c r="P126" s="17">
        <v>4.8408150201835698E-2</v>
      </c>
      <c r="Q126" s="17">
        <v>0</v>
      </c>
      <c r="R126" s="17">
        <v>6.3388883578964994E-2</v>
      </c>
      <c r="S126" s="17">
        <v>0.14276555493561299</v>
      </c>
      <c r="T126" s="17">
        <v>4.2293437152043201E-2</v>
      </c>
      <c r="U126" s="17">
        <v>0.197679450950873</v>
      </c>
      <c r="V126" s="17"/>
      <c r="W126" s="17">
        <v>0.11221171576754101</v>
      </c>
      <c r="X126" s="17">
        <v>9.4262208957561794E-2</v>
      </c>
      <c r="Y126" s="17"/>
      <c r="Z126" s="17">
        <v>5.9782339999452497E-2</v>
      </c>
      <c r="AA126" s="17">
        <v>0.14613078401596599</v>
      </c>
    </row>
    <row r="127" spans="2:27" x14ac:dyDescent="0.35">
      <c r="B127" t="s">
        <v>47</v>
      </c>
      <c r="C127" s="17">
        <v>5.7552094037324197E-2</v>
      </c>
      <c r="D127" s="17">
        <v>7.7223735980766997E-2</v>
      </c>
      <c r="E127" s="17">
        <v>0.108632933379345</v>
      </c>
      <c r="F127" s="17">
        <v>2.1133831307824199E-2</v>
      </c>
      <c r="G127" s="17">
        <v>5.0047961234783202E-2</v>
      </c>
      <c r="H127" s="17">
        <v>4.9247337047412E-2</v>
      </c>
      <c r="I127" s="17"/>
      <c r="J127" s="17">
        <v>3.6554420449358298E-2</v>
      </c>
      <c r="K127" s="17">
        <v>5.6040722408542201E-2</v>
      </c>
      <c r="L127" s="17">
        <v>8.16480157944625E-2</v>
      </c>
      <c r="M127" s="17">
        <v>8.3089466659774194E-2</v>
      </c>
      <c r="N127" s="17">
        <v>7.2766448808300396E-2</v>
      </c>
      <c r="O127" s="17">
        <v>6.3338583184952696E-2</v>
      </c>
      <c r="P127" s="17">
        <v>7.4821673676343001E-2</v>
      </c>
      <c r="Q127" s="17">
        <v>0.14592888912309501</v>
      </c>
      <c r="R127" s="17">
        <v>4.0968341272450803E-2</v>
      </c>
      <c r="S127" s="17">
        <v>2.9724580898635299E-2</v>
      </c>
      <c r="T127" s="17">
        <v>4.9782498184785397E-2</v>
      </c>
      <c r="U127" s="17">
        <v>0</v>
      </c>
      <c r="V127" s="17"/>
      <c r="W127" s="17">
        <v>9.3863290011321807E-2</v>
      </c>
      <c r="X127" s="17">
        <v>1.56865578255257E-2</v>
      </c>
      <c r="Y127" s="17"/>
      <c r="Z127" s="17">
        <v>2.52924126992745E-2</v>
      </c>
      <c r="AA127" s="17">
        <v>8.6410136788286795E-2</v>
      </c>
    </row>
    <row r="128" spans="2:27"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row>
    <row r="129" spans="2:27" x14ac:dyDescent="0.35">
      <c r="B129" s="6" t="s">
        <v>121</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row>
    <row r="130" spans="2:27" x14ac:dyDescent="0.35">
      <c r="B130" s="24" t="s">
        <v>51</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row>
    <row r="131" spans="2:27" x14ac:dyDescent="0.35">
      <c r="B131" t="s">
        <v>107</v>
      </c>
      <c r="C131" s="17">
        <v>0.34964528212195101</v>
      </c>
      <c r="D131" s="17">
        <v>0.371902203535664</v>
      </c>
      <c r="E131" s="17">
        <v>0.26151771774329402</v>
      </c>
      <c r="F131" s="17">
        <v>0.32574967745882899</v>
      </c>
      <c r="G131" s="17">
        <v>0.46014092405645202</v>
      </c>
      <c r="H131" s="17">
        <v>0.33516602897174702</v>
      </c>
      <c r="I131" s="17"/>
      <c r="J131" s="17">
        <v>0.334779810131483</v>
      </c>
      <c r="K131" s="17">
        <v>0.43004334245730402</v>
      </c>
      <c r="L131" s="17">
        <v>0.30860165693844099</v>
      </c>
      <c r="M131" s="17">
        <v>0.218459951333866</v>
      </c>
      <c r="N131" s="17">
        <v>0.37357390556029701</v>
      </c>
      <c r="O131" s="17">
        <v>0.200283430517847</v>
      </c>
      <c r="P131" s="17">
        <v>0.51512638231380903</v>
      </c>
      <c r="Q131" s="17">
        <v>0.36781678236747001</v>
      </c>
      <c r="R131" s="17">
        <v>0.39769237640935301</v>
      </c>
      <c r="S131" s="17">
        <v>0.33199633709278398</v>
      </c>
      <c r="T131" s="17">
        <v>0.401131117182916</v>
      </c>
      <c r="U131" s="17">
        <v>0.350859987975633</v>
      </c>
      <c r="V131" s="17"/>
      <c r="W131" s="17">
        <v>0.32092460571686299</v>
      </c>
      <c r="X131" s="17">
        <v>0.38275921532661999</v>
      </c>
      <c r="Y131" s="17"/>
      <c r="Z131" s="17">
        <v>0.36161941274300102</v>
      </c>
      <c r="AA131" s="17">
        <v>0.347018481402045</v>
      </c>
    </row>
    <row r="132" spans="2:27" x14ac:dyDescent="0.35">
      <c r="B132" t="s">
        <v>108</v>
      </c>
      <c r="C132" s="17">
        <v>0.32557999498631501</v>
      </c>
      <c r="D132" s="17">
        <v>0.347386454382972</v>
      </c>
      <c r="E132" s="17">
        <v>0.417437654302936</v>
      </c>
      <c r="F132" s="17">
        <v>0.28423966921150801</v>
      </c>
      <c r="G132" s="17">
        <v>0.284429260543828</v>
      </c>
      <c r="H132" s="17">
        <v>0.31830236003391199</v>
      </c>
      <c r="I132" s="17"/>
      <c r="J132" s="17">
        <v>0.27188136695583798</v>
      </c>
      <c r="K132" s="17">
        <v>0.298574650787993</v>
      </c>
      <c r="L132" s="17">
        <v>0.37095350761652202</v>
      </c>
      <c r="M132" s="17">
        <v>0.439697105174636</v>
      </c>
      <c r="N132" s="17">
        <v>0.46697405069001102</v>
      </c>
      <c r="O132" s="17">
        <v>0.35959860477351302</v>
      </c>
      <c r="P132" s="17">
        <v>0.38495003279637902</v>
      </c>
      <c r="Q132" s="17">
        <v>0.31156752001104498</v>
      </c>
      <c r="R132" s="17">
        <v>0.156141744622943</v>
      </c>
      <c r="S132" s="17">
        <v>0.30121844890640898</v>
      </c>
      <c r="T132" s="17">
        <v>0.25044824319443998</v>
      </c>
      <c r="U132" s="17">
        <v>0.474393395693818</v>
      </c>
      <c r="V132" s="17"/>
      <c r="W132" s="17">
        <v>0.39672187356238398</v>
      </c>
      <c r="X132" s="17">
        <v>0.24355590258697299</v>
      </c>
      <c r="Y132" s="17"/>
      <c r="Z132" s="17">
        <v>0.280650750224192</v>
      </c>
      <c r="AA132" s="17">
        <v>0.367022866495606</v>
      </c>
    </row>
    <row r="133" spans="2:27" x14ac:dyDescent="0.35">
      <c r="B133" t="s">
        <v>109</v>
      </c>
      <c r="C133" s="17">
        <v>0.25664813866383601</v>
      </c>
      <c r="D133" s="17">
        <v>0.22308957699045101</v>
      </c>
      <c r="E133" s="17">
        <v>0.18350253670511099</v>
      </c>
      <c r="F133" s="17">
        <v>0.34324090765714599</v>
      </c>
      <c r="G133" s="17">
        <v>0.28692058046636798</v>
      </c>
      <c r="H133" s="17">
        <v>0.24388601292366999</v>
      </c>
      <c r="I133" s="17"/>
      <c r="J133" s="17">
        <v>0.36067815808228698</v>
      </c>
      <c r="K133" s="17">
        <v>0.177774642994561</v>
      </c>
      <c r="L133" s="17">
        <v>9.1286500543902305E-2</v>
      </c>
      <c r="M133" s="17">
        <v>0.29225461504411598</v>
      </c>
      <c r="N133" s="17">
        <v>0.256389399910737</v>
      </c>
      <c r="O133" s="17">
        <v>0.22047199401515499</v>
      </c>
      <c r="P133" s="17">
        <v>0.20016838769805001</v>
      </c>
      <c r="Q133" s="17">
        <v>0.31900231107750698</v>
      </c>
      <c r="R133" s="17">
        <v>0.35888291866432998</v>
      </c>
      <c r="S133" s="17">
        <v>0.2177918693083</v>
      </c>
      <c r="T133" s="17">
        <v>0.32124884970162398</v>
      </c>
      <c r="U133" s="17">
        <v>0.17397330384583501</v>
      </c>
      <c r="V133" s="17"/>
      <c r="W133" s="17">
        <v>0.18906595682680299</v>
      </c>
      <c r="X133" s="17">
        <v>0.33456802549424403</v>
      </c>
      <c r="Y133" s="17"/>
      <c r="Z133" s="17">
        <v>0.33208466159365202</v>
      </c>
      <c r="AA133" s="17">
        <v>0.17716887246215199</v>
      </c>
    </row>
    <row r="134" spans="2:27" x14ac:dyDescent="0.35">
      <c r="B134" t="s">
        <v>110</v>
      </c>
      <c r="C134" s="17">
        <v>0.253500229377987</v>
      </c>
      <c r="D134" s="17">
        <v>0.27653547928237299</v>
      </c>
      <c r="E134" s="17">
        <v>0.34262971846037499</v>
      </c>
      <c r="F134" s="17">
        <v>0.202441379167558</v>
      </c>
      <c r="G134" s="17">
        <v>0.230725202085411</v>
      </c>
      <c r="H134" s="17">
        <v>0.24180068577647101</v>
      </c>
      <c r="I134" s="17"/>
      <c r="J134" s="17">
        <v>0.20220076787070099</v>
      </c>
      <c r="K134" s="17">
        <v>0.25196312628017697</v>
      </c>
      <c r="L134" s="17">
        <v>0.32044483544503699</v>
      </c>
      <c r="M134" s="17">
        <v>0.33913766561830699</v>
      </c>
      <c r="N134" s="17">
        <v>0.25360731145848803</v>
      </c>
      <c r="O134" s="17">
        <v>0.27745668300205401</v>
      </c>
      <c r="P134" s="17">
        <v>0.15262141300100601</v>
      </c>
      <c r="Q134" s="17">
        <v>0.15497706673353401</v>
      </c>
      <c r="R134" s="17">
        <v>0.24439486442337099</v>
      </c>
      <c r="S134" s="17">
        <v>0.32540026120770799</v>
      </c>
      <c r="T134" s="17">
        <v>0.29541243921472299</v>
      </c>
      <c r="U134" s="17">
        <v>0.19104437338329</v>
      </c>
      <c r="V134" s="17"/>
      <c r="W134" s="17">
        <v>0.26286855243975399</v>
      </c>
      <c r="X134" s="17">
        <v>0.24269888125750499</v>
      </c>
      <c r="Y134" s="17"/>
      <c r="Z134" s="17">
        <v>0.23470765100909499</v>
      </c>
      <c r="AA134" s="17">
        <v>0.270742046673906</v>
      </c>
    </row>
    <row r="135" spans="2:27" x14ac:dyDescent="0.35">
      <c r="B135" t="s">
        <v>111</v>
      </c>
      <c r="C135" s="17">
        <v>0.210578524106145</v>
      </c>
      <c r="D135" s="17">
        <v>0.16948274940491401</v>
      </c>
      <c r="E135" s="17">
        <v>0.243950777625799</v>
      </c>
      <c r="F135" s="17">
        <v>0.25023572379588799</v>
      </c>
      <c r="G135" s="17">
        <v>0.20424174776725801</v>
      </c>
      <c r="H135" s="17">
        <v>0.19290264116561101</v>
      </c>
      <c r="I135" s="17"/>
      <c r="J135" s="17">
        <v>0.25014957014679001</v>
      </c>
      <c r="K135" s="17">
        <v>0.155135214697906</v>
      </c>
      <c r="L135" s="17">
        <v>0.20190574792025001</v>
      </c>
      <c r="M135" s="17">
        <v>0.24618461120044699</v>
      </c>
      <c r="N135" s="17">
        <v>0.12904243782178301</v>
      </c>
      <c r="O135" s="17">
        <v>0.204860344931177</v>
      </c>
      <c r="P135" s="17">
        <v>0.27102160138346099</v>
      </c>
      <c r="Q135" s="17">
        <v>9.6443943121166498E-2</v>
      </c>
      <c r="R135" s="17">
        <v>0.23044964289981201</v>
      </c>
      <c r="S135" s="17">
        <v>0.17549554567098399</v>
      </c>
      <c r="T135" s="17">
        <v>0.24142342989118501</v>
      </c>
      <c r="U135" s="17">
        <v>0.27748725722765899</v>
      </c>
      <c r="V135" s="17"/>
      <c r="W135" s="17">
        <v>0.21528224654304501</v>
      </c>
      <c r="X135" s="17">
        <v>0.205155297006897</v>
      </c>
      <c r="Y135" s="17"/>
      <c r="Z135" s="17">
        <v>0.205991666536395</v>
      </c>
      <c r="AA135" s="17">
        <v>0.228816812260591</v>
      </c>
    </row>
    <row r="136" spans="2:27" x14ac:dyDescent="0.35">
      <c r="B136" t="s">
        <v>112</v>
      </c>
      <c r="C136" s="17">
        <v>0.19803734655841601</v>
      </c>
      <c r="D136" s="17">
        <v>0.19178426876114399</v>
      </c>
      <c r="E136" s="17">
        <v>0.14732926507251101</v>
      </c>
      <c r="F136" s="17">
        <v>0.26871610403850699</v>
      </c>
      <c r="G136" s="17">
        <v>0.22452337012264101</v>
      </c>
      <c r="H136" s="17">
        <v>0.176222347499954</v>
      </c>
      <c r="I136" s="17"/>
      <c r="J136" s="17">
        <v>0.209535776785018</v>
      </c>
      <c r="K136" s="17">
        <v>0.15339748504158801</v>
      </c>
      <c r="L136" s="17">
        <v>0.183468905104368</v>
      </c>
      <c r="M136" s="17">
        <v>0.120706202305258</v>
      </c>
      <c r="N136" s="17">
        <v>0.20142233979718399</v>
      </c>
      <c r="O136" s="17">
        <v>0.26038536775501803</v>
      </c>
      <c r="P136" s="17">
        <v>0.127161623261351</v>
      </c>
      <c r="Q136" s="17">
        <v>0.20032267730879499</v>
      </c>
      <c r="R136" s="17">
        <v>0.344252348031237</v>
      </c>
      <c r="S136" s="17">
        <v>0.17975205847808701</v>
      </c>
      <c r="T136" s="17">
        <v>0.199129992739142</v>
      </c>
      <c r="U136" s="17">
        <v>0.197679450950873</v>
      </c>
      <c r="V136" s="17"/>
      <c r="W136" s="17">
        <v>0.161753725777812</v>
      </c>
      <c r="X136" s="17">
        <v>0.23987108953877201</v>
      </c>
      <c r="Y136" s="17"/>
      <c r="Z136" s="17">
        <v>0.25510753060654501</v>
      </c>
      <c r="AA136" s="17">
        <v>0.144899219942071</v>
      </c>
    </row>
    <row r="137" spans="2:27" x14ac:dyDescent="0.35">
      <c r="B137" t="s">
        <v>113</v>
      </c>
      <c r="C137" s="17">
        <v>0.18746101714885699</v>
      </c>
      <c r="D137" s="17">
        <v>0.153986041595674</v>
      </c>
      <c r="E137" s="17">
        <v>0.247509230053545</v>
      </c>
      <c r="F137" s="17">
        <v>0.13628200781955899</v>
      </c>
      <c r="G137" s="17">
        <v>0.17893608176293899</v>
      </c>
      <c r="H137" s="17">
        <v>0.19846671606043301</v>
      </c>
      <c r="I137" s="17"/>
      <c r="J137" s="17">
        <v>0.21157538275617699</v>
      </c>
      <c r="K137" s="17">
        <v>0.16083576072303099</v>
      </c>
      <c r="L137" s="17">
        <v>0.284449667731276</v>
      </c>
      <c r="M137" s="17">
        <v>0.14734207747598899</v>
      </c>
      <c r="N137" s="17">
        <v>9.5377729346608001E-2</v>
      </c>
      <c r="O137" s="17">
        <v>0.20732993717129999</v>
      </c>
      <c r="P137" s="17">
        <v>0.27409222526184202</v>
      </c>
      <c r="Q137" s="17">
        <v>8.9077834606545697E-2</v>
      </c>
      <c r="R137" s="17">
        <v>0.200268304523157</v>
      </c>
      <c r="S137" s="17">
        <v>0.18441416430438601</v>
      </c>
      <c r="T137" s="17">
        <v>0.199129992739142</v>
      </c>
      <c r="U137" s="17">
        <v>0</v>
      </c>
      <c r="V137" s="17"/>
      <c r="W137" s="17">
        <v>0.19077321548626899</v>
      </c>
      <c r="X137" s="17">
        <v>0.18364216856191201</v>
      </c>
      <c r="Y137" s="17"/>
      <c r="Z137" s="17">
        <v>0.153211251760004</v>
      </c>
      <c r="AA137" s="17">
        <v>0.21927359402726701</v>
      </c>
    </row>
    <row r="138" spans="2:27" x14ac:dyDescent="0.35">
      <c r="B138" t="s">
        <v>114</v>
      </c>
      <c r="C138" s="17">
        <v>0.186435002533272</v>
      </c>
      <c r="D138" s="17">
        <v>0.21390396627234601</v>
      </c>
      <c r="E138" s="17">
        <v>0.158224464772863</v>
      </c>
      <c r="F138" s="17">
        <v>0.22814976088147201</v>
      </c>
      <c r="G138" s="17">
        <v>0.187536518492811</v>
      </c>
      <c r="H138" s="17">
        <v>0.171114346827797</v>
      </c>
      <c r="I138" s="17"/>
      <c r="J138" s="17">
        <v>0.14944127187225101</v>
      </c>
      <c r="K138" s="17">
        <v>0.162116048017936</v>
      </c>
      <c r="L138" s="17">
        <v>0.20194232963631301</v>
      </c>
      <c r="M138" s="17">
        <v>0.275904275150053</v>
      </c>
      <c r="N138" s="17">
        <v>0.225258919491447</v>
      </c>
      <c r="O138" s="17">
        <v>0.16026613071872001</v>
      </c>
      <c r="P138" s="17">
        <v>0.10516699653402301</v>
      </c>
      <c r="Q138" s="17">
        <v>0.24405490134008001</v>
      </c>
      <c r="R138" s="17">
        <v>0.23594871924369701</v>
      </c>
      <c r="S138" s="17">
        <v>0.212821781339608</v>
      </c>
      <c r="T138" s="17">
        <v>0.12351108406745601</v>
      </c>
      <c r="U138" s="17">
        <v>0.19104437338329</v>
      </c>
      <c r="V138" s="17"/>
      <c r="W138" s="17">
        <v>0.201542712483506</v>
      </c>
      <c r="X138" s="17">
        <v>0.16901634250202999</v>
      </c>
      <c r="Y138" s="17"/>
      <c r="Z138" s="17">
        <v>0.16625925012779599</v>
      </c>
      <c r="AA138" s="17">
        <v>0.205415247966694</v>
      </c>
    </row>
    <row r="139" spans="2:27" x14ac:dyDescent="0.35">
      <c r="B139" t="s">
        <v>115</v>
      </c>
      <c r="C139" s="17">
        <v>0.167791101059998</v>
      </c>
      <c r="D139" s="17">
        <v>0.12311778090322401</v>
      </c>
      <c r="E139" s="17">
        <v>0.141516890906627</v>
      </c>
      <c r="F139" s="17">
        <v>0.164722742185127</v>
      </c>
      <c r="G139" s="17">
        <v>0.15754071546378601</v>
      </c>
      <c r="H139" s="17">
        <v>0.200045601538029</v>
      </c>
      <c r="I139" s="17"/>
      <c r="J139" s="17">
        <v>0.16224412857130599</v>
      </c>
      <c r="K139" s="17">
        <v>0.20440680235477801</v>
      </c>
      <c r="L139" s="17">
        <v>0.26119358254067498</v>
      </c>
      <c r="M139" s="17">
        <v>0.172289534835665</v>
      </c>
      <c r="N139" s="17">
        <v>0.121696317922338</v>
      </c>
      <c r="O139" s="17">
        <v>8.2834534226860101E-2</v>
      </c>
      <c r="P139" s="17">
        <v>3.2104334475021902E-2</v>
      </c>
      <c r="Q139" s="17">
        <v>0.25310307895051898</v>
      </c>
      <c r="R139" s="17">
        <v>0.249996776966083</v>
      </c>
      <c r="S139" s="17">
        <v>0.18050995920639501</v>
      </c>
      <c r="T139" s="17">
        <v>0.17056597571314699</v>
      </c>
      <c r="U139" s="17">
        <v>0</v>
      </c>
      <c r="V139" s="17"/>
      <c r="W139" s="17">
        <v>0.152446000666488</v>
      </c>
      <c r="X139" s="17">
        <v>0.185483463951547</v>
      </c>
      <c r="Y139" s="17"/>
      <c r="Z139" s="17">
        <v>0.218672170935205</v>
      </c>
      <c r="AA139" s="17">
        <v>0.122912945042288</v>
      </c>
    </row>
    <row r="140" spans="2:27" x14ac:dyDescent="0.35">
      <c r="B140" t="s">
        <v>116</v>
      </c>
      <c r="C140" s="17">
        <v>0.15408554003272401</v>
      </c>
      <c r="D140" s="17">
        <v>0.13132358542775199</v>
      </c>
      <c r="E140" s="17">
        <v>0.18700476621874201</v>
      </c>
      <c r="F140" s="17">
        <v>0.13541886837311001</v>
      </c>
      <c r="G140" s="17">
        <v>0.13530718268723099</v>
      </c>
      <c r="H140" s="17">
        <v>0.164617618926717</v>
      </c>
      <c r="I140" s="17"/>
      <c r="J140" s="17">
        <v>0.15944019030842799</v>
      </c>
      <c r="K140" s="17">
        <v>0.13045248356236699</v>
      </c>
      <c r="L140" s="17">
        <v>0.18838050652871799</v>
      </c>
      <c r="M140" s="17">
        <v>0.170601117024611</v>
      </c>
      <c r="N140" s="17">
        <v>0.147980658410368</v>
      </c>
      <c r="O140" s="17">
        <v>0.186086491151676</v>
      </c>
      <c r="P140" s="17">
        <v>0.155334158353201</v>
      </c>
      <c r="Q140" s="17">
        <v>0.10549212073160601</v>
      </c>
      <c r="R140" s="17">
        <v>0.14043817829396901</v>
      </c>
      <c r="S140" s="17">
        <v>0.20482710913338301</v>
      </c>
      <c r="T140" s="17">
        <v>0</v>
      </c>
      <c r="U140" s="17">
        <v>0.18918352474147901</v>
      </c>
      <c r="V140" s="17"/>
      <c r="W140" s="17">
        <v>0.162840574572651</v>
      </c>
      <c r="X140" s="17">
        <v>0.14399129208150299</v>
      </c>
      <c r="Y140" s="17"/>
      <c r="Z140" s="17">
        <v>0.14162980369889999</v>
      </c>
      <c r="AA140" s="17">
        <v>0.17259881698735199</v>
      </c>
    </row>
    <row r="141" spans="2:27" x14ac:dyDescent="0.35">
      <c r="B141" t="s">
        <v>117</v>
      </c>
      <c r="C141" s="17">
        <v>0.15007329705962999</v>
      </c>
      <c r="D141" s="17">
        <v>0.14580900849846101</v>
      </c>
      <c r="E141" s="17">
        <v>0.136924087259786</v>
      </c>
      <c r="F141" s="17">
        <v>0.148350729709681</v>
      </c>
      <c r="G141" s="17">
        <v>0.17886117465113699</v>
      </c>
      <c r="H141" s="17">
        <v>0.142806914542908</v>
      </c>
      <c r="I141" s="17"/>
      <c r="J141" s="17">
        <v>0.150676867491882</v>
      </c>
      <c r="K141" s="17">
        <v>0.10209176224328501</v>
      </c>
      <c r="L141" s="17">
        <v>9.7094005984815296E-2</v>
      </c>
      <c r="M141" s="17">
        <v>0.21502613967012199</v>
      </c>
      <c r="N141" s="17">
        <v>0.216148827683774</v>
      </c>
      <c r="O141" s="17">
        <v>0.218002401775031</v>
      </c>
      <c r="P141" s="17">
        <v>0.10692600815136501</v>
      </c>
      <c r="Q141" s="17">
        <v>0.262082574009117</v>
      </c>
      <c r="R141" s="17">
        <v>0.153012701598461</v>
      </c>
      <c r="S141" s="17">
        <v>0.11698950470168799</v>
      </c>
      <c r="T141" s="17">
        <v>9.9564996369570904E-2</v>
      </c>
      <c r="U141" s="17">
        <v>0.119811710434565</v>
      </c>
      <c r="V141" s="17"/>
      <c r="W141" s="17">
        <v>0.154491205312909</v>
      </c>
      <c r="X141" s="17">
        <v>0.14497960369600499</v>
      </c>
      <c r="Y141" s="17"/>
      <c r="Z141" s="17">
        <v>0.149183756641728</v>
      </c>
      <c r="AA141" s="17">
        <v>0.148539917940049</v>
      </c>
    </row>
    <row r="142" spans="2:27" x14ac:dyDescent="0.35">
      <c r="B142" t="s">
        <v>118</v>
      </c>
      <c r="C142" s="17">
        <v>0.13021668273272499</v>
      </c>
      <c r="D142" s="17">
        <v>9.9124773055610294E-2</v>
      </c>
      <c r="E142" s="17">
        <v>8.9913420428708202E-2</v>
      </c>
      <c r="F142" s="17">
        <v>0.16146922286933199</v>
      </c>
      <c r="G142" s="17">
        <v>0.11763337944179</v>
      </c>
      <c r="H142" s="17">
        <v>0.150143566734939</v>
      </c>
      <c r="I142" s="17"/>
      <c r="J142" s="17">
        <v>8.5114514794376706E-2</v>
      </c>
      <c r="K142" s="17">
        <v>0.14018725464565901</v>
      </c>
      <c r="L142" s="17">
        <v>0.15053775344826401</v>
      </c>
      <c r="M142" s="17">
        <v>0.10565082072448501</v>
      </c>
      <c r="N142" s="17">
        <v>9.7020985905019494E-2</v>
      </c>
      <c r="O142" s="17">
        <v>0.17657039225809901</v>
      </c>
      <c r="P142" s="17">
        <v>0.19533875220232699</v>
      </c>
      <c r="Q142" s="17">
        <v>0.33151934940264799</v>
      </c>
      <c r="R142" s="17">
        <v>2.55495853309969E-2</v>
      </c>
      <c r="S142" s="17">
        <v>0.16949730158047399</v>
      </c>
      <c r="T142" s="17">
        <v>0.199129992739142</v>
      </c>
      <c r="U142" s="17">
        <v>0.19104437338329</v>
      </c>
      <c r="V142" s="17"/>
      <c r="W142" s="17">
        <v>0.120939546123761</v>
      </c>
      <c r="X142" s="17">
        <v>0.14091289606931001</v>
      </c>
      <c r="Y142" s="17"/>
      <c r="Z142" s="17">
        <v>0.13291556959859699</v>
      </c>
      <c r="AA142" s="17">
        <v>0.12541451628591599</v>
      </c>
    </row>
    <row r="143" spans="2:27" x14ac:dyDescent="0.35">
      <c r="B143" t="s">
        <v>119</v>
      </c>
      <c r="C143" s="17">
        <v>0.114327392911276</v>
      </c>
      <c r="D143" s="17">
        <v>0.183905993049056</v>
      </c>
      <c r="E143" s="17">
        <v>7.6651015170040707E-2</v>
      </c>
      <c r="F143" s="17">
        <v>0.15432036087333501</v>
      </c>
      <c r="G143" s="17">
        <v>0.127333048450047</v>
      </c>
      <c r="H143" s="17">
        <v>8.5067277648395695E-2</v>
      </c>
      <c r="I143" s="17"/>
      <c r="J143" s="17">
        <v>0.100097006205609</v>
      </c>
      <c r="K143" s="17">
        <v>0.14141688024850499</v>
      </c>
      <c r="L143" s="17">
        <v>2.7216005264820799E-2</v>
      </c>
      <c r="M143" s="17">
        <v>0.10870612148254399</v>
      </c>
      <c r="N143" s="17">
        <v>5.2602929063759997E-2</v>
      </c>
      <c r="O143" s="17">
        <v>0.17199347784476801</v>
      </c>
      <c r="P143" s="17">
        <v>0.12892063487869301</v>
      </c>
      <c r="Q143" s="17">
        <v>6.0146510156344597E-2</v>
      </c>
      <c r="R143" s="17">
        <v>0.13619407183465901</v>
      </c>
      <c r="S143" s="17">
        <v>8.3439155181069799E-2</v>
      </c>
      <c r="T143" s="17">
        <v>0.26536951758907001</v>
      </c>
      <c r="U143" s="17">
        <v>0.13874362861382999</v>
      </c>
      <c r="V143" s="17"/>
      <c r="W143" s="17">
        <v>0.109942413123139</v>
      </c>
      <c r="X143" s="17">
        <v>0.119383120908771</v>
      </c>
      <c r="Y143" s="17"/>
      <c r="Z143" s="17">
        <v>0.12252028117981401</v>
      </c>
      <c r="AA143" s="17">
        <v>0.112777311186697</v>
      </c>
    </row>
    <row r="144" spans="2:27" x14ac:dyDescent="0.35">
      <c r="B144" t="s">
        <v>87</v>
      </c>
      <c r="C144" s="17">
        <v>1.8552813574754402E-2</v>
      </c>
      <c r="D144" s="17">
        <v>4.0757056464279399E-2</v>
      </c>
      <c r="E144" s="17">
        <v>4.8188921707887897E-2</v>
      </c>
      <c r="F144" s="17">
        <v>0</v>
      </c>
      <c r="G144" s="17">
        <v>1.13664161256836E-2</v>
      </c>
      <c r="H144" s="17">
        <v>1.0798754806412E-2</v>
      </c>
      <c r="I144" s="17"/>
      <c r="J144" s="17">
        <v>1.9984825390583001E-2</v>
      </c>
      <c r="K144" s="17">
        <v>4.4080864612762401E-2</v>
      </c>
      <c r="L144" s="17">
        <v>2.7216005264820799E-2</v>
      </c>
      <c r="M144" s="17">
        <v>0</v>
      </c>
      <c r="N144" s="17">
        <v>2.2611280538307601E-2</v>
      </c>
      <c r="O144" s="17">
        <v>0</v>
      </c>
      <c r="P144" s="17">
        <v>0</v>
      </c>
      <c r="Q144" s="17">
        <v>0</v>
      </c>
      <c r="R144" s="17">
        <v>0</v>
      </c>
      <c r="S144" s="17">
        <v>9.3559616363570498E-3</v>
      </c>
      <c r="T144" s="17">
        <v>0</v>
      </c>
      <c r="U144" s="17">
        <v>0.128307636643958</v>
      </c>
      <c r="V144" s="17"/>
      <c r="W144" s="17">
        <v>2.6932218699215599E-2</v>
      </c>
      <c r="X144" s="17">
        <v>8.8916531733545193E-3</v>
      </c>
      <c r="Y144" s="17"/>
      <c r="Z144" s="17">
        <v>4.2682905176688003E-3</v>
      </c>
      <c r="AA144" s="17">
        <v>3.3192857585911797E-2</v>
      </c>
    </row>
    <row r="145" spans="2:27" x14ac:dyDescent="0.35">
      <c r="B145" t="s">
        <v>120</v>
      </c>
      <c r="C145" s="17">
        <v>3.5440213768785601E-3</v>
      </c>
      <c r="D145" s="17">
        <v>5.4879561979424701E-3</v>
      </c>
      <c r="E145" s="17">
        <v>0</v>
      </c>
      <c r="F145" s="17">
        <v>0</v>
      </c>
      <c r="G145" s="17">
        <v>0</v>
      </c>
      <c r="H145" s="17">
        <v>8.0857419095431201E-3</v>
      </c>
      <c r="I145" s="17"/>
      <c r="J145" s="17">
        <v>0</v>
      </c>
      <c r="K145" s="17">
        <v>0</v>
      </c>
      <c r="L145" s="17">
        <v>0</v>
      </c>
      <c r="M145" s="17">
        <v>0</v>
      </c>
      <c r="N145" s="17">
        <v>0</v>
      </c>
      <c r="O145" s="17">
        <v>0</v>
      </c>
      <c r="P145" s="17">
        <v>3.2104334475021902E-2</v>
      </c>
      <c r="Q145" s="17">
        <v>0</v>
      </c>
      <c r="R145" s="17">
        <v>0</v>
      </c>
      <c r="S145" s="17">
        <v>2.0368619262278301E-2</v>
      </c>
      <c r="T145" s="17">
        <v>0</v>
      </c>
      <c r="U145" s="17">
        <v>0</v>
      </c>
      <c r="V145" s="17"/>
      <c r="W145" s="17">
        <v>1.1241989272294699E-3</v>
      </c>
      <c r="X145" s="17">
        <v>6.3339918439612999E-3</v>
      </c>
      <c r="Y145" s="17"/>
      <c r="Z145" s="17">
        <v>1.51327615410049E-3</v>
      </c>
      <c r="AA145" s="17">
        <v>1.2071541640919E-3</v>
      </c>
    </row>
    <row r="146" spans="2:27" x14ac:dyDescent="0.35">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row>
    <row r="147" spans="2:27" x14ac:dyDescent="0.35">
      <c r="B147" s="6" t="s">
        <v>134</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row>
    <row r="148" spans="2:27" x14ac:dyDescent="0.35">
      <c r="B148" s="24" t="s">
        <v>51</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row>
    <row r="149" spans="2:27" x14ac:dyDescent="0.35">
      <c r="B149" t="s">
        <v>128</v>
      </c>
      <c r="C149" s="17">
        <v>0.29736452540113301</v>
      </c>
      <c r="D149" s="17">
        <v>0.36982303219321799</v>
      </c>
      <c r="E149" s="17">
        <v>0.25377116709157099</v>
      </c>
      <c r="F149" s="17">
        <v>0.35524623494719398</v>
      </c>
      <c r="G149" s="17">
        <v>0.33757947889385198</v>
      </c>
      <c r="H149" s="17">
        <v>0.24719373914975001</v>
      </c>
      <c r="I149" s="17"/>
      <c r="J149" s="17">
        <v>0.31327250409110002</v>
      </c>
      <c r="K149" s="17">
        <v>0.26915692004221498</v>
      </c>
      <c r="L149" s="17">
        <v>0.37487684597467802</v>
      </c>
      <c r="M149" s="17">
        <v>0.26288497397937799</v>
      </c>
      <c r="N149" s="17">
        <v>0.35143280159886298</v>
      </c>
      <c r="O149" s="17">
        <v>0.216587692057225</v>
      </c>
      <c r="P149" s="17">
        <v>0.20323901157643101</v>
      </c>
      <c r="Q149" s="17">
        <v>0.31318090655502201</v>
      </c>
      <c r="R149" s="17">
        <v>0.30875390749939102</v>
      </c>
      <c r="S149" s="17">
        <v>0.25839377020716803</v>
      </c>
      <c r="T149" s="17">
        <v>0.499303886447513</v>
      </c>
      <c r="U149" s="17">
        <v>0.319352010027248</v>
      </c>
      <c r="V149" s="17"/>
      <c r="W149" s="17">
        <v>0.279420610757523</v>
      </c>
      <c r="X149" s="17">
        <v>0.318053230031833</v>
      </c>
      <c r="Y149" s="17"/>
      <c r="Z149" s="17">
        <v>0.293436038280111</v>
      </c>
      <c r="AA149" s="17">
        <v>0.30422499098697198</v>
      </c>
    </row>
    <row r="150" spans="2:27" x14ac:dyDescent="0.35">
      <c r="B150" t="s">
        <v>129</v>
      </c>
      <c r="C150" s="17">
        <v>0.216308118679643</v>
      </c>
      <c r="D150" s="17">
        <v>0.15864484328365999</v>
      </c>
      <c r="E150" s="17">
        <v>0.22378647605618901</v>
      </c>
      <c r="F150" s="17">
        <v>0.15812784281568101</v>
      </c>
      <c r="G150" s="17">
        <v>0.22535054702724</v>
      </c>
      <c r="H150" s="17">
        <v>0.252338949988126</v>
      </c>
      <c r="I150" s="17"/>
      <c r="J150" s="17">
        <v>0.242024640388324</v>
      </c>
      <c r="K150" s="17">
        <v>0.30056557300727599</v>
      </c>
      <c r="L150" s="17">
        <v>0.20190574792025001</v>
      </c>
      <c r="M150" s="17">
        <v>0.29376534725854803</v>
      </c>
      <c r="N150" s="17">
        <v>0.102758097333753</v>
      </c>
      <c r="O150" s="17">
        <v>0.18927818065420501</v>
      </c>
      <c r="P150" s="17">
        <v>0.184367868949842</v>
      </c>
      <c r="Q150" s="17">
        <v>0.198709290764818</v>
      </c>
      <c r="R150" s="17">
        <v>0.12746311626746401</v>
      </c>
      <c r="S150" s="17">
        <v>0.220951791171521</v>
      </c>
      <c r="T150" s="17">
        <v>0.149347494554356</v>
      </c>
      <c r="U150" s="17">
        <v>0.19104437338329</v>
      </c>
      <c r="V150" s="17"/>
      <c r="W150" s="17">
        <v>0.239207360478009</v>
      </c>
      <c r="X150" s="17">
        <v>0.18990609552902299</v>
      </c>
      <c r="Y150" s="17"/>
      <c r="Z150" s="17">
        <v>0.15920081282193799</v>
      </c>
      <c r="AA150" s="17">
        <v>0.27473566641362701</v>
      </c>
    </row>
    <row r="151" spans="2:27" x14ac:dyDescent="0.35">
      <c r="B151" t="s">
        <v>130</v>
      </c>
      <c r="C151" s="17">
        <v>0.34129039222540403</v>
      </c>
      <c r="D151" s="17">
        <v>0.38468158414942699</v>
      </c>
      <c r="E151" s="17">
        <v>0.40180012257828002</v>
      </c>
      <c r="F151" s="17">
        <v>0.30368986713901902</v>
      </c>
      <c r="G151" s="17">
        <v>0.26971212582781001</v>
      </c>
      <c r="H151" s="17">
        <v>0.35618164114200901</v>
      </c>
      <c r="I151" s="17"/>
      <c r="J151" s="17">
        <v>0.28635248256823498</v>
      </c>
      <c r="K151" s="17">
        <v>0.33013517293190198</v>
      </c>
      <c r="L151" s="17">
        <v>0.39992473919840699</v>
      </c>
      <c r="M151" s="17">
        <v>0.32850446774259601</v>
      </c>
      <c r="N151" s="17">
        <v>0.41963521895996803</v>
      </c>
      <c r="O151" s="17">
        <v>0.41756373503047201</v>
      </c>
      <c r="P151" s="17">
        <v>0.37704977342227503</v>
      </c>
      <c r="Q151" s="17">
        <v>0.28778712537136403</v>
      </c>
      <c r="R151" s="17">
        <v>0.38346234449827299</v>
      </c>
      <c r="S151" s="17">
        <v>0.33517439144622402</v>
      </c>
      <c r="T151" s="17">
        <v>0.25178362262856002</v>
      </c>
      <c r="U151" s="17">
        <v>0.18918352474147901</v>
      </c>
      <c r="V151" s="17"/>
      <c r="W151" s="17">
        <v>0.34768003453771801</v>
      </c>
      <c r="X151" s="17">
        <v>0.33392335860309602</v>
      </c>
      <c r="Y151" s="17"/>
      <c r="Z151" s="17">
        <v>0.36157951349024298</v>
      </c>
      <c r="AA151" s="17">
        <v>0.31243599326100502</v>
      </c>
    </row>
    <row r="152" spans="2:27" x14ac:dyDescent="0.35">
      <c r="B152" t="s">
        <v>131</v>
      </c>
      <c r="C152" s="17">
        <v>6.2683966595399404E-2</v>
      </c>
      <c r="D152" s="17">
        <v>0</v>
      </c>
      <c r="E152" s="17">
        <v>2.3530377118528002E-2</v>
      </c>
      <c r="F152" s="17">
        <v>0.12947338894813401</v>
      </c>
      <c r="G152" s="17">
        <v>7.13241534679184E-2</v>
      </c>
      <c r="H152" s="17">
        <v>6.3928307831463901E-2</v>
      </c>
      <c r="I152" s="17"/>
      <c r="J152" s="17">
        <v>7.56071331271298E-2</v>
      </c>
      <c r="K152" s="17">
        <v>6.0024285774651E-2</v>
      </c>
      <c r="L152" s="17">
        <v>0</v>
      </c>
      <c r="M152" s="17">
        <v>1.8808367822741999E-2</v>
      </c>
      <c r="N152" s="17">
        <v>7.0702397329289596E-2</v>
      </c>
      <c r="O152" s="17">
        <v>8.98810408803139E-2</v>
      </c>
      <c r="P152" s="17">
        <v>6.4208668950043804E-2</v>
      </c>
      <c r="Q152" s="17">
        <v>0.103878734187629</v>
      </c>
      <c r="R152" s="17">
        <v>5.1099170661993799E-2</v>
      </c>
      <c r="S152" s="17">
        <v>8.7387685845779606E-2</v>
      </c>
      <c r="T152" s="17">
        <v>9.9564996369570904E-2</v>
      </c>
      <c r="U152" s="17">
        <v>0.128307636643958</v>
      </c>
      <c r="V152" s="17"/>
      <c r="W152" s="17">
        <v>5.3983670204609299E-2</v>
      </c>
      <c r="X152" s="17">
        <v>7.2715103379294904E-2</v>
      </c>
      <c r="Y152" s="17"/>
      <c r="Z152" s="17">
        <v>9.4703539793408203E-2</v>
      </c>
      <c r="AA152" s="17">
        <v>3.6765817750789201E-2</v>
      </c>
    </row>
    <row r="153" spans="2:27" x14ac:dyDescent="0.35">
      <c r="B153" t="s">
        <v>132</v>
      </c>
      <c r="C153" s="17">
        <v>5.8594882293419102E-2</v>
      </c>
      <c r="D153" s="17">
        <v>5.57482643576451E-2</v>
      </c>
      <c r="E153" s="17">
        <v>6.6177678512228902E-2</v>
      </c>
      <c r="F153" s="17">
        <v>4.2686606204908002E-2</v>
      </c>
      <c r="G153" s="17">
        <v>5.1952088578928697E-2</v>
      </c>
      <c r="H153" s="17">
        <v>6.6887445787580699E-2</v>
      </c>
      <c r="I153" s="17"/>
      <c r="J153" s="17">
        <v>4.2773589044043998E-2</v>
      </c>
      <c r="K153" s="17">
        <v>4.0118048243955998E-2</v>
      </c>
      <c r="L153" s="17">
        <v>2.3292666906664799E-2</v>
      </c>
      <c r="M153" s="17">
        <v>7.1089385837059704E-2</v>
      </c>
      <c r="N153" s="17">
        <v>2.99916485254524E-2</v>
      </c>
      <c r="O153" s="17">
        <v>6.08689909448294E-2</v>
      </c>
      <c r="P153" s="17">
        <v>0.114826267525469</v>
      </c>
      <c r="Q153" s="17">
        <v>4.5345610575261402E-2</v>
      </c>
      <c r="R153" s="17">
        <v>8.8938468909961904E-2</v>
      </c>
      <c r="S153" s="17">
        <v>8.8736399692951107E-2</v>
      </c>
      <c r="T153" s="17">
        <v>0</v>
      </c>
      <c r="U153" s="17">
        <v>0.17211245520402499</v>
      </c>
      <c r="V153" s="17"/>
      <c r="W153" s="17">
        <v>5.6204502551299301E-2</v>
      </c>
      <c r="X153" s="17">
        <v>6.1350906350718798E-2</v>
      </c>
      <c r="Y153" s="17"/>
      <c r="Z153" s="17">
        <v>7.7524350154301105E-2</v>
      </c>
      <c r="AA153" s="17">
        <v>3.6927991070605598E-2</v>
      </c>
    </row>
    <row r="154" spans="2:27" x14ac:dyDescent="0.35">
      <c r="B154" t="s">
        <v>47</v>
      </c>
      <c r="C154" s="17">
        <v>2.37581148050016E-2</v>
      </c>
      <c r="D154" s="17">
        <v>3.1102276016049899E-2</v>
      </c>
      <c r="E154" s="17">
        <v>3.0934178643202699E-2</v>
      </c>
      <c r="F154" s="17">
        <v>1.0776059945063299E-2</v>
      </c>
      <c r="G154" s="17">
        <v>4.4081606204251597E-2</v>
      </c>
      <c r="H154" s="17">
        <v>1.3469916101070499E-2</v>
      </c>
      <c r="I154" s="17"/>
      <c r="J154" s="17">
        <v>3.9969650781165898E-2</v>
      </c>
      <c r="K154" s="17">
        <v>0</v>
      </c>
      <c r="L154" s="17">
        <v>0</v>
      </c>
      <c r="M154" s="17">
        <v>2.4947457359676298E-2</v>
      </c>
      <c r="N154" s="17">
        <v>2.54798362526743E-2</v>
      </c>
      <c r="O154" s="17">
        <v>2.58203604329552E-2</v>
      </c>
      <c r="P154" s="17">
        <v>5.63084095759398E-2</v>
      </c>
      <c r="Q154" s="17">
        <v>5.1098332545905102E-2</v>
      </c>
      <c r="R154" s="17">
        <v>4.0282992162916899E-2</v>
      </c>
      <c r="S154" s="17">
        <v>9.3559616363570498E-3</v>
      </c>
      <c r="T154" s="17">
        <v>0</v>
      </c>
      <c r="U154" s="17">
        <v>0</v>
      </c>
      <c r="V154" s="17"/>
      <c r="W154" s="17">
        <v>2.3503821470842401E-2</v>
      </c>
      <c r="X154" s="17">
        <v>2.4051306106033999E-2</v>
      </c>
      <c r="Y154" s="17"/>
      <c r="Z154" s="17">
        <v>1.35557454599976E-2</v>
      </c>
      <c r="AA154" s="17">
        <v>3.4909540517001E-2</v>
      </c>
    </row>
    <row r="155" spans="2:27" x14ac:dyDescent="0.35">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row>
    <row r="156" spans="2:27" x14ac:dyDescent="0.35">
      <c r="B156" s="6" t="s">
        <v>135</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row>
    <row r="157" spans="2:27" x14ac:dyDescent="0.35">
      <c r="B157" s="24" t="s">
        <v>51</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row>
    <row r="158" spans="2:27" x14ac:dyDescent="0.35">
      <c r="B158" t="s">
        <v>128</v>
      </c>
      <c r="C158" s="17">
        <v>0.29254003365950698</v>
      </c>
      <c r="D158" s="17">
        <v>0.31592590495011702</v>
      </c>
      <c r="E158" s="17">
        <v>0.26754001100439001</v>
      </c>
      <c r="F158" s="17">
        <v>0.38485919864027002</v>
      </c>
      <c r="G158" s="17">
        <v>0.25808057156962899</v>
      </c>
      <c r="H158" s="17">
        <v>0.27255697987352701</v>
      </c>
      <c r="I158" s="17"/>
      <c r="J158" s="17">
        <v>0.26873893214681899</v>
      </c>
      <c r="K158" s="17">
        <v>0.30925422128886798</v>
      </c>
      <c r="L158" s="17">
        <v>0.37181282991702203</v>
      </c>
      <c r="M158" s="17">
        <v>0.34562441775428399</v>
      </c>
      <c r="N158" s="17">
        <v>0.37610813361618101</v>
      </c>
      <c r="O158" s="17">
        <v>0.28381057720010699</v>
      </c>
      <c r="P158" s="17">
        <v>0.17113467710140901</v>
      </c>
      <c r="Q158" s="17">
        <v>0.26783529597976102</v>
      </c>
      <c r="R158" s="17">
        <v>0.193981042870912</v>
      </c>
      <c r="S158" s="17">
        <v>0.267639545383759</v>
      </c>
      <c r="T158" s="17">
        <v>0.51428200851299699</v>
      </c>
      <c r="U158" s="17">
        <v>0.18060838141341801</v>
      </c>
      <c r="V158" s="17"/>
      <c r="W158" s="17">
        <v>0.30135067240646901</v>
      </c>
      <c r="X158" s="17">
        <v>0.282381676006562</v>
      </c>
      <c r="Y158" s="17"/>
      <c r="Z158" s="17">
        <v>0.24535818474606699</v>
      </c>
      <c r="AA158" s="17">
        <v>0.333401679981571</v>
      </c>
    </row>
    <row r="159" spans="2:27" x14ac:dyDescent="0.35">
      <c r="B159" t="s">
        <v>129</v>
      </c>
      <c r="C159" s="17">
        <v>0.19558250593365201</v>
      </c>
      <c r="D159" s="17">
        <v>0.19153073790658801</v>
      </c>
      <c r="E159" s="17">
        <v>0.18246442047071401</v>
      </c>
      <c r="F159" s="17">
        <v>0.18038336408084901</v>
      </c>
      <c r="G159" s="17">
        <v>0.250028726305834</v>
      </c>
      <c r="H159" s="17">
        <v>0.18080976722099501</v>
      </c>
      <c r="I159" s="17"/>
      <c r="J159" s="17">
        <v>0.21267821159403699</v>
      </c>
      <c r="K159" s="17">
        <v>0.201949270076628</v>
      </c>
      <c r="L159" s="17">
        <v>0.22344318850985101</v>
      </c>
      <c r="M159" s="17">
        <v>0.187373404437256</v>
      </c>
      <c r="N159" s="17">
        <v>0.13439300241761701</v>
      </c>
      <c r="O159" s="17">
        <v>9.2350633120437203E-2</v>
      </c>
      <c r="P159" s="17">
        <v>0.21647220342486301</v>
      </c>
      <c r="Q159" s="17">
        <v>0.198709290764818</v>
      </c>
      <c r="R159" s="17">
        <v>0.212558017440129</v>
      </c>
      <c r="S159" s="17">
        <v>0.20086600288571199</v>
      </c>
      <c r="T159" s="17">
        <v>0.19164093170639901</v>
      </c>
      <c r="U159" s="17">
        <v>0.31085608381785401</v>
      </c>
      <c r="V159" s="17"/>
      <c r="W159" s="17">
        <v>0.195700374706408</v>
      </c>
      <c r="X159" s="17">
        <v>0.19544660737009101</v>
      </c>
      <c r="Y159" s="17"/>
      <c r="Z159" s="17">
        <v>0.158814389181232</v>
      </c>
      <c r="AA159" s="17">
        <v>0.22905782376446901</v>
      </c>
    </row>
    <row r="160" spans="2:27" x14ac:dyDescent="0.35">
      <c r="B160" t="s">
        <v>130</v>
      </c>
      <c r="C160" s="17">
        <v>0.36315540252930401</v>
      </c>
      <c r="D160" s="17">
        <v>0.35312984161872801</v>
      </c>
      <c r="E160" s="17">
        <v>0.42541173993911102</v>
      </c>
      <c r="F160" s="17">
        <v>0.32340198402473802</v>
      </c>
      <c r="G160" s="17">
        <v>0.28542554855693297</v>
      </c>
      <c r="H160" s="17">
        <v>0.39762494319924002</v>
      </c>
      <c r="I160" s="17"/>
      <c r="J160" s="17">
        <v>0.39648125772169801</v>
      </c>
      <c r="K160" s="17">
        <v>0.30626611903240097</v>
      </c>
      <c r="L160" s="17">
        <v>0.317380819387381</v>
      </c>
      <c r="M160" s="17">
        <v>0.374718320853694</v>
      </c>
      <c r="N160" s="17">
        <v>0.36329073377108601</v>
      </c>
      <c r="O160" s="17">
        <v>0.51202169032411604</v>
      </c>
      <c r="P160" s="17">
        <v>0.42188400276712401</v>
      </c>
      <c r="Q160" s="17">
        <v>0.27298622579028098</v>
      </c>
      <c r="R160" s="17">
        <v>0.35575387563984701</v>
      </c>
      <c r="S160" s="17">
        <v>0.34206587389073101</v>
      </c>
      <c r="T160" s="17">
        <v>0.25178362262856002</v>
      </c>
      <c r="U160" s="17">
        <v>0.27748725722765899</v>
      </c>
      <c r="V160" s="17"/>
      <c r="W160" s="17">
        <v>0.37150367214251101</v>
      </c>
      <c r="X160" s="17">
        <v>0.35353014028104701</v>
      </c>
      <c r="Y160" s="17"/>
      <c r="Z160" s="17">
        <v>0.41587990995503599</v>
      </c>
      <c r="AA160" s="17">
        <v>0.31780637912058401</v>
      </c>
    </row>
    <row r="161" spans="2:27" x14ac:dyDescent="0.35">
      <c r="B161" t="s">
        <v>131</v>
      </c>
      <c r="C161" s="17">
        <v>7.0782544868282601E-2</v>
      </c>
      <c r="D161" s="17">
        <v>6.3361629168780201E-2</v>
      </c>
      <c r="E161" s="17">
        <v>4.2214496733831999E-2</v>
      </c>
      <c r="F161" s="17">
        <v>4.5411696151884798E-2</v>
      </c>
      <c r="G161" s="17">
        <v>8.3500349733793E-2</v>
      </c>
      <c r="H161" s="17">
        <v>9.0921068880242401E-2</v>
      </c>
      <c r="I161" s="17"/>
      <c r="J161" s="17">
        <v>3.9664004746701099E-2</v>
      </c>
      <c r="K161" s="17">
        <v>8.7906817735017004E-2</v>
      </c>
      <c r="L161" s="17">
        <v>8.7363162185746301E-2</v>
      </c>
      <c r="M161" s="17">
        <v>2.4947457359676298E-2</v>
      </c>
      <c r="N161" s="17">
        <v>0.103596849656808</v>
      </c>
      <c r="O161" s="17">
        <v>4.4594214212456601E-2</v>
      </c>
      <c r="P161" s="17">
        <v>0.10692600815136501</v>
      </c>
      <c r="Q161" s="17">
        <v>0.103878734187629</v>
      </c>
      <c r="R161" s="17">
        <v>9.5225730562207705E-2</v>
      </c>
      <c r="S161" s="17">
        <v>0.106407591260886</v>
      </c>
      <c r="T161" s="17">
        <v>0</v>
      </c>
      <c r="U161" s="17">
        <v>0.109375718464693</v>
      </c>
      <c r="V161" s="17"/>
      <c r="W161" s="17">
        <v>6.3579126521250098E-2</v>
      </c>
      <c r="X161" s="17">
        <v>7.9087833734900595E-2</v>
      </c>
      <c r="Y161" s="17"/>
      <c r="Z161" s="17">
        <v>9.5974747126440996E-2</v>
      </c>
      <c r="AA161" s="17">
        <v>4.7731977052803902E-2</v>
      </c>
    </row>
    <row r="162" spans="2:27" x14ac:dyDescent="0.35">
      <c r="B162" t="s">
        <v>132</v>
      </c>
      <c r="C162" s="17">
        <v>5.6237202025160499E-2</v>
      </c>
      <c r="D162" s="17">
        <v>2.5058726382344999E-2</v>
      </c>
      <c r="E162" s="17">
        <v>3.9938567380891798E-2</v>
      </c>
      <c r="F162" s="17">
        <v>6.5943757102258305E-2</v>
      </c>
      <c r="G162" s="17">
        <v>8.7452557313635604E-2</v>
      </c>
      <c r="H162" s="17">
        <v>5.1949123965194799E-2</v>
      </c>
      <c r="I162" s="17"/>
      <c r="J162" s="17">
        <v>5.1058386573431598E-2</v>
      </c>
      <c r="K162" s="17">
        <v>9.4623571867085601E-2</v>
      </c>
      <c r="L162" s="17">
        <v>0</v>
      </c>
      <c r="M162" s="17">
        <v>2.1194471117707201E-2</v>
      </c>
      <c r="N162" s="17">
        <v>2.2611280538307601E-2</v>
      </c>
      <c r="O162" s="17">
        <v>6.7222885142882605E-2</v>
      </c>
      <c r="P162" s="17">
        <v>0</v>
      </c>
      <c r="Q162" s="17">
        <v>0.10549212073160601</v>
      </c>
      <c r="R162" s="17">
        <v>0.102198341323988</v>
      </c>
      <c r="S162" s="17">
        <v>8.3020986578911202E-2</v>
      </c>
      <c r="T162" s="17">
        <v>4.2293437152043201E-2</v>
      </c>
      <c r="U162" s="17">
        <v>0.121672559076375</v>
      </c>
      <c r="V162" s="17"/>
      <c r="W162" s="17">
        <v>4.4343986218914701E-2</v>
      </c>
      <c r="X162" s="17">
        <v>6.9949662979839095E-2</v>
      </c>
      <c r="Y162" s="17"/>
      <c r="Z162" s="17">
        <v>7.8691655852236198E-2</v>
      </c>
      <c r="AA162" s="17">
        <v>3.34451639042085E-2</v>
      </c>
    </row>
    <row r="163" spans="2:27" x14ac:dyDescent="0.35">
      <c r="B163" t="s">
        <v>47</v>
      </c>
      <c r="C163" s="17">
        <v>2.17023109840941E-2</v>
      </c>
      <c r="D163" s="17">
        <v>5.0993159973441303E-2</v>
      </c>
      <c r="E163" s="17">
        <v>4.2430764471060201E-2</v>
      </c>
      <c r="F163" s="17">
        <v>0</v>
      </c>
      <c r="G163" s="17">
        <v>3.5512246520175997E-2</v>
      </c>
      <c r="H163" s="17">
        <v>6.1381168608020502E-3</v>
      </c>
      <c r="I163" s="17"/>
      <c r="J163" s="17">
        <v>3.13792072173135E-2</v>
      </c>
      <c r="K163" s="17">
        <v>0</v>
      </c>
      <c r="L163" s="17">
        <v>0</v>
      </c>
      <c r="M163" s="17">
        <v>4.6141928477383402E-2</v>
      </c>
      <c r="N163" s="17">
        <v>0</v>
      </c>
      <c r="O163" s="17">
        <v>0</v>
      </c>
      <c r="P163" s="17">
        <v>8.3583108555238594E-2</v>
      </c>
      <c r="Q163" s="17">
        <v>5.1098332545905102E-2</v>
      </c>
      <c r="R163" s="17">
        <v>4.0282992162916899E-2</v>
      </c>
      <c r="S163" s="17">
        <v>0</v>
      </c>
      <c r="T163" s="17">
        <v>0</v>
      </c>
      <c r="U163" s="17">
        <v>0</v>
      </c>
      <c r="V163" s="17"/>
      <c r="W163" s="17">
        <v>2.3522168004447602E-2</v>
      </c>
      <c r="X163" s="17">
        <v>1.9604079627559799E-2</v>
      </c>
      <c r="Y163" s="17"/>
      <c r="Z163" s="17">
        <v>5.2811131389875997E-3</v>
      </c>
      <c r="AA163" s="17">
        <v>3.8556976176363902E-2</v>
      </c>
    </row>
    <row r="164" spans="2:27"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row>
    <row r="165" spans="2:27" x14ac:dyDescent="0.35">
      <c r="B165" s="6" t="s">
        <v>136</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row>
    <row r="166" spans="2:27" x14ac:dyDescent="0.35">
      <c r="B166" s="24" t="s">
        <v>51</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row>
    <row r="167" spans="2:27" x14ac:dyDescent="0.35">
      <c r="B167" t="s">
        <v>128</v>
      </c>
      <c r="C167" s="17">
        <v>0.30782851600820299</v>
      </c>
      <c r="D167" s="17">
        <v>0.32919556647151599</v>
      </c>
      <c r="E167" s="17">
        <v>0.279189448536804</v>
      </c>
      <c r="F167" s="17">
        <v>0.38810433541556499</v>
      </c>
      <c r="G167" s="17">
        <v>0.29502978972106803</v>
      </c>
      <c r="H167" s="17">
        <v>0.28414145024114901</v>
      </c>
      <c r="I167" s="17"/>
      <c r="J167" s="17">
        <v>0.38442972183259</v>
      </c>
      <c r="K167" s="17">
        <v>0.30925422128886798</v>
      </c>
      <c r="L167" s="17">
        <v>0.35432766845127101</v>
      </c>
      <c r="M167" s="17">
        <v>0.27625193774909601</v>
      </c>
      <c r="N167" s="17">
        <v>0.21868305573965799</v>
      </c>
      <c r="O167" s="17">
        <v>0.30574663567513299</v>
      </c>
      <c r="P167" s="17">
        <v>0.28289032074849702</v>
      </c>
      <c r="Q167" s="17">
        <v>0.36427923910092702</v>
      </c>
      <c r="R167" s="17">
        <v>0.22268884682967199</v>
      </c>
      <c r="S167" s="17">
        <v>0.315453486452488</v>
      </c>
      <c r="T167" s="17">
        <v>0.40246649661703698</v>
      </c>
      <c r="U167" s="17">
        <v>0.121672559076375</v>
      </c>
      <c r="V167" s="17"/>
      <c r="W167" s="17">
        <v>0.31459623353877397</v>
      </c>
      <c r="X167" s="17">
        <v>0.30002557491118598</v>
      </c>
      <c r="Y167" s="17"/>
      <c r="Z167" s="17">
        <v>0.28681012856641103</v>
      </c>
      <c r="AA167" s="17">
        <v>0.32563884377848101</v>
      </c>
    </row>
    <row r="168" spans="2:27" x14ac:dyDescent="0.35">
      <c r="B168" t="s">
        <v>129</v>
      </c>
      <c r="C168" s="17">
        <v>0.21059203298234899</v>
      </c>
      <c r="D168" s="17">
        <v>0.183427877463056</v>
      </c>
      <c r="E168" s="17">
        <v>0.216741455464699</v>
      </c>
      <c r="F168" s="17">
        <v>0.16774023622321399</v>
      </c>
      <c r="G168" s="17">
        <v>0.25441166594383202</v>
      </c>
      <c r="H168" s="17">
        <v>0.21246014073312</v>
      </c>
      <c r="I168" s="17"/>
      <c r="J168" s="17">
        <v>0.14602604154044299</v>
      </c>
      <c r="K168" s="17">
        <v>0.33562230146112398</v>
      </c>
      <c r="L168" s="17">
        <v>0.26511692089883099</v>
      </c>
      <c r="M168" s="17">
        <v>0.21060395596506001</v>
      </c>
      <c r="N168" s="17">
        <v>0.27786184855520701</v>
      </c>
      <c r="O168" s="17">
        <v>0.17657039225809901</v>
      </c>
      <c r="P168" s="17">
        <v>0.12892063487869301</v>
      </c>
      <c r="Q168" s="17">
        <v>0.14761095821891301</v>
      </c>
      <c r="R168" s="17">
        <v>0.18769378121866601</v>
      </c>
      <c r="S168" s="17">
        <v>0.127103367066354</v>
      </c>
      <c r="T168" s="17">
        <v>0.14185843352161401</v>
      </c>
      <c r="U168" s="17">
        <v>0.37642698372248201</v>
      </c>
      <c r="V168" s="17"/>
      <c r="W168" s="17">
        <v>0.216667550123844</v>
      </c>
      <c r="X168" s="17">
        <v>0.203587174671574</v>
      </c>
      <c r="Y168" s="17"/>
      <c r="Z168" s="17">
        <v>0.17118982084454001</v>
      </c>
      <c r="AA168" s="17">
        <v>0.2543838116728</v>
      </c>
    </row>
    <row r="169" spans="2:27" x14ac:dyDescent="0.35">
      <c r="B169" t="s">
        <v>130</v>
      </c>
      <c r="C169" s="17">
        <v>0.34327734199920901</v>
      </c>
      <c r="D169" s="17">
        <v>0.38682704500704401</v>
      </c>
      <c r="E169" s="17">
        <v>0.358197349630615</v>
      </c>
      <c r="F169" s="17">
        <v>0.27538810100092898</v>
      </c>
      <c r="G169" s="17">
        <v>0.310957770895466</v>
      </c>
      <c r="H169" s="17">
        <v>0.37189586073877401</v>
      </c>
      <c r="I169" s="17"/>
      <c r="J169" s="17">
        <v>0.33056739699628002</v>
      </c>
      <c r="K169" s="17">
        <v>0.254493786175231</v>
      </c>
      <c r="L169" s="17">
        <v>0.325227496103693</v>
      </c>
      <c r="M169" s="17">
        <v>0.36068215962088201</v>
      </c>
      <c r="N169" s="17">
        <v>0.37724696551002002</v>
      </c>
      <c r="O169" s="17">
        <v>0.34180519226407102</v>
      </c>
      <c r="P169" s="17">
        <v>0.429784262141228</v>
      </c>
      <c r="Q169" s="17">
        <v>0.27137283924630401</v>
      </c>
      <c r="R169" s="17">
        <v>0.403009478564544</v>
      </c>
      <c r="S169" s="17">
        <v>0.396710993418178</v>
      </c>
      <c r="T169" s="17">
        <v>0.35611007349177798</v>
      </c>
      <c r="U169" s="17">
        <v>0.329788001997119</v>
      </c>
      <c r="V169" s="17"/>
      <c r="W169" s="17">
        <v>0.334406488788484</v>
      </c>
      <c r="X169" s="17">
        <v>0.35350512481829099</v>
      </c>
      <c r="Y169" s="17"/>
      <c r="Z169" s="17">
        <v>0.36566140327044799</v>
      </c>
      <c r="AA169" s="17">
        <v>0.31557327715118499</v>
      </c>
    </row>
    <row r="170" spans="2:27" x14ac:dyDescent="0.35">
      <c r="B170" t="s">
        <v>131</v>
      </c>
      <c r="C170" s="17">
        <v>5.9557844575585897E-2</v>
      </c>
      <c r="D170" s="17">
        <v>3.0986683290977899E-2</v>
      </c>
      <c r="E170" s="17">
        <v>4.0708011006572002E-2</v>
      </c>
      <c r="F170" s="17">
        <v>7.8835212983733999E-2</v>
      </c>
      <c r="G170" s="17">
        <v>5.57062900412141E-2</v>
      </c>
      <c r="H170" s="17">
        <v>6.9875375550373695E-2</v>
      </c>
      <c r="I170" s="17"/>
      <c r="J170" s="17">
        <v>5.6539245839941299E-2</v>
      </c>
      <c r="K170" s="17">
        <v>4.4588968666234297E-2</v>
      </c>
      <c r="L170" s="17">
        <v>2.3292666906664799E-2</v>
      </c>
      <c r="M170" s="17">
        <v>0.106320018187579</v>
      </c>
      <c r="N170" s="17">
        <v>0.104401353892164</v>
      </c>
      <c r="O170" s="17">
        <v>0.10230100046176201</v>
      </c>
      <c r="P170" s="17">
        <v>2.7274698979298798E-2</v>
      </c>
      <c r="Q170" s="17">
        <v>0</v>
      </c>
      <c r="R170" s="17">
        <v>0</v>
      </c>
      <c r="S170" s="17">
        <v>8.5718414273254204E-2</v>
      </c>
      <c r="T170" s="17">
        <v>4.9782498184785397E-2</v>
      </c>
      <c r="U170" s="17">
        <v>0.17211245520402499</v>
      </c>
      <c r="V170" s="17"/>
      <c r="W170" s="17">
        <v>6.6044614349793196E-2</v>
      </c>
      <c r="X170" s="17">
        <v>5.2078826394137301E-2</v>
      </c>
      <c r="Y170" s="17"/>
      <c r="Z170" s="17">
        <v>8.6411234719595997E-2</v>
      </c>
      <c r="AA170" s="17">
        <v>3.8283730757598701E-2</v>
      </c>
    </row>
    <row r="171" spans="2:27" x14ac:dyDescent="0.35">
      <c r="B171" t="s">
        <v>132</v>
      </c>
      <c r="C171" s="17">
        <v>4.8269348378993798E-2</v>
      </c>
      <c r="D171" s="17">
        <v>3.7721834769311402E-2</v>
      </c>
      <c r="E171" s="17">
        <v>5.01752084553172E-2</v>
      </c>
      <c r="F171" s="17">
        <v>8.9932114376557598E-2</v>
      </c>
      <c r="G171" s="17">
        <v>3.1548413384894503E-2</v>
      </c>
      <c r="H171" s="17">
        <v>4.02534249571182E-2</v>
      </c>
      <c r="I171" s="17"/>
      <c r="J171" s="17">
        <v>3.4183145480191503E-2</v>
      </c>
      <c r="K171" s="17">
        <v>2.9132904560515101E-2</v>
      </c>
      <c r="L171" s="17">
        <v>3.2035247639540701E-2</v>
      </c>
      <c r="M171" s="17">
        <v>2.1194471117707201E-2</v>
      </c>
      <c r="N171" s="17">
        <v>0</v>
      </c>
      <c r="O171" s="17">
        <v>4.7756418907980602E-2</v>
      </c>
      <c r="P171" s="17">
        <v>4.7546974697044199E-2</v>
      </c>
      <c r="Q171" s="17">
        <v>0.165638630887951</v>
      </c>
      <c r="R171" s="17">
        <v>0.146324901224201</v>
      </c>
      <c r="S171" s="17">
        <v>7.5013738789725601E-2</v>
      </c>
      <c r="T171" s="17">
        <v>4.9782498184785397E-2</v>
      </c>
      <c r="U171" s="17">
        <v>0</v>
      </c>
      <c r="V171" s="17"/>
      <c r="W171" s="17">
        <v>3.2238813593947702E-2</v>
      </c>
      <c r="X171" s="17">
        <v>6.6751993098777496E-2</v>
      </c>
      <c r="Y171" s="17"/>
      <c r="Z171" s="17">
        <v>7.6819921559458701E-2</v>
      </c>
      <c r="AA171" s="17">
        <v>2.4654821831475899E-2</v>
      </c>
    </row>
    <row r="172" spans="2:27" x14ac:dyDescent="0.35">
      <c r="B172" t="s">
        <v>47</v>
      </c>
      <c r="C172" s="17">
        <v>3.0474916055658899E-2</v>
      </c>
      <c r="D172" s="17">
        <v>3.1840992998095001E-2</v>
      </c>
      <c r="E172" s="17">
        <v>5.4988526905993401E-2</v>
      </c>
      <c r="F172" s="17">
        <v>0</v>
      </c>
      <c r="G172" s="17">
        <v>5.2346070013524801E-2</v>
      </c>
      <c r="H172" s="17">
        <v>2.1373747779464301E-2</v>
      </c>
      <c r="I172" s="17"/>
      <c r="J172" s="17">
        <v>4.8254448310553602E-2</v>
      </c>
      <c r="K172" s="17">
        <v>2.6907817848027201E-2</v>
      </c>
      <c r="L172" s="17">
        <v>0</v>
      </c>
      <c r="M172" s="17">
        <v>2.4947457359676298E-2</v>
      </c>
      <c r="N172" s="17">
        <v>2.1806776302951799E-2</v>
      </c>
      <c r="O172" s="17">
        <v>2.58203604329552E-2</v>
      </c>
      <c r="P172" s="17">
        <v>8.3583108555238594E-2</v>
      </c>
      <c r="Q172" s="17">
        <v>5.1098332545905102E-2</v>
      </c>
      <c r="R172" s="17">
        <v>4.0282992162916899E-2</v>
      </c>
      <c r="S172" s="17">
        <v>0</v>
      </c>
      <c r="T172" s="17">
        <v>0</v>
      </c>
      <c r="U172" s="17">
        <v>0</v>
      </c>
      <c r="V172" s="17"/>
      <c r="W172" s="17">
        <v>3.6046299605157497E-2</v>
      </c>
      <c r="X172" s="17">
        <v>2.4051306106033999E-2</v>
      </c>
      <c r="Y172" s="17"/>
      <c r="Z172" s="17">
        <v>1.3107491039546599E-2</v>
      </c>
      <c r="AA172" s="17">
        <v>4.1465514808459898E-2</v>
      </c>
    </row>
    <row r="173" spans="2:27" x14ac:dyDescent="0.35">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row>
    <row r="174" spans="2:27" x14ac:dyDescent="0.35">
      <c r="B174" s="6" t="s">
        <v>137</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row>
    <row r="175" spans="2:27" x14ac:dyDescent="0.35">
      <c r="B175" s="24" t="s">
        <v>51</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row>
    <row r="176" spans="2:27" x14ac:dyDescent="0.35">
      <c r="B176" t="s">
        <v>128</v>
      </c>
      <c r="C176" s="17">
        <v>0.28487552760463503</v>
      </c>
      <c r="D176" s="17">
        <v>0.35719531891659001</v>
      </c>
      <c r="E176" s="17">
        <v>0.33733741743746798</v>
      </c>
      <c r="F176" s="17">
        <v>0.34501197924443</v>
      </c>
      <c r="G176" s="17">
        <v>0.22065437047665701</v>
      </c>
      <c r="H176" s="17">
        <v>0.24568247625467901</v>
      </c>
      <c r="I176" s="17"/>
      <c r="J176" s="17">
        <v>0.26404224420193301</v>
      </c>
      <c r="K176" s="17">
        <v>0.242046571323282</v>
      </c>
      <c r="L176" s="17">
        <v>0.33103500154460602</v>
      </c>
      <c r="M176" s="17">
        <v>0.39489357162344002</v>
      </c>
      <c r="N176" s="17">
        <v>0.34775974164913998</v>
      </c>
      <c r="O176" s="17">
        <v>0.27357238104412401</v>
      </c>
      <c r="P176" s="17">
        <v>0.25471778565664699</v>
      </c>
      <c r="Q176" s="17">
        <v>0.14178955369642801</v>
      </c>
      <c r="R176" s="17">
        <v>0.222003497720138</v>
      </c>
      <c r="S176" s="17">
        <v>0.31150495578777798</v>
      </c>
      <c r="T176" s="17">
        <v>0.41471701214342599</v>
      </c>
      <c r="U176" s="17">
        <v>0.197679450950873</v>
      </c>
      <c r="V176" s="17"/>
      <c r="W176" s="17">
        <v>0.312927251661271</v>
      </c>
      <c r="X176" s="17">
        <v>0.25253287301023802</v>
      </c>
      <c r="Y176" s="17"/>
      <c r="Z176" s="17">
        <v>0.25029597301072898</v>
      </c>
      <c r="AA176" s="17">
        <v>0.31223339151524099</v>
      </c>
    </row>
    <row r="177" spans="2:27" x14ac:dyDescent="0.35">
      <c r="B177" t="s">
        <v>129</v>
      </c>
      <c r="C177" s="17">
        <v>0.20364921791691101</v>
      </c>
      <c r="D177" s="17">
        <v>0.15754852764181901</v>
      </c>
      <c r="E177" s="17">
        <v>0.20276070898079601</v>
      </c>
      <c r="F177" s="17">
        <v>0.183883578115179</v>
      </c>
      <c r="G177" s="17">
        <v>0.19737038747007599</v>
      </c>
      <c r="H177" s="17">
        <v>0.23041184583789001</v>
      </c>
      <c r="I177" s="17"/>
      <c r="J177" s="17">
        <v>0.201589475801771</v>
      </c>
      <c r="K177" s="17">
        <v>0.213888380875106</v>
      </c>
      <c r="L177" s="17">
        <v>0.20104642561975</v>
      </c>
      <c r="M177" s="17">
        <v>0.19042870519531399</v>
      </c>
      <c r="N177" s="17">
        <v>0.14717615417501201</v>
      </c>
      <c r="O177" s="17">
        <v>0.173696016377233</v>
      </c>
      <c r="P177" s="17">
        <v>0.11568744303026</v>
      </c>
      <c r="Q177" s="17">
        <v>8.7464448062568603E-2</v>
      </c>
      <c r="R177" s="17">
        <v>0.32388785305332402</v>
      </c>
      <c r="S177" s="17">
        <v>0.23286324405869699</v>
      </c>
      <c r="T177" s="17">
        <v>0.319913470267503</v>
      </c>
      <c r="U177" s="17">
        <v>0.121672559076375</v>
      </c>
      <c r="V177" s="17"/>
      <c r="W177" s="17">
        <v>0.20324145589911599</v>
      </c>
      <c r="X177" s="17">
        <v>0.204119353230933</v>
      </c>
      <c r="Y177" s="17"/>
      <c r="Z177" s="17">
        <v>0.19350431145331601</v>
      </c>
      <c r="AA177" s="17">
        <v>0.218973236945254</v>
      </c>
    </row>
    <row r="178" spans="2:27" x14ac:dyDescent="0.35">
      <c r="B178" t="s">
        <v>130</v>
      </c>
      <c r="C178" s="17">
        <v>0.37764630153196499</v>
      </c>
      <c r="D178" s="17">
        <v>0.355927791976277</v>
      </c>
      <c r="E178" s="17">
        <v>0.34276499197978</v>
      </c>
      <c r="F178" s="17">
        <v>0.28538473356112498</v>
      </c>
      <c r="G178" s="17">
        <v>0.44507146727488001</v>
      </c>
      <c r="H178" s="17">
        <v>0.40672826550187902</v>
      </c>
      <c r="I178" s="17"/>
      <c r="J178" s="17">
        <v>0.35494326429728401</v>
      </c>
      <c r="K178" s="17">
        <v>0.423529119196141</v>
      </c>
      <c r="L178" s="17">
        <v>0.41259065828943903</v>
      </c>
      <c r="M178" s="17">
        <v>0.37092189799882802</v>
      </c>
      <c r="N178" s="17">
        <v>0.405174562556461</v>
      </c>
      <c r="O178" s="17">
        <v>0.42391762922852499</v>
      </c>
      <c r="P178" s="17">
        <v>0.44215627848486999</v>
      </c>
      <c r="Q178" s="17">
        <v>0.34793363552770901</v>
      </c>
      <c r="R178" s="17">
        <v>0.30631021358444199</v>
      </c>
      <c r="S178" s="17">
        <v>0.326563754955214</v>
      </c>
      <c r="T178" s="17">
        <v>0.129607917995224</v>
      </c>
      <c r="U178" s="17">
        <v>0.57790734907564201</v>
      </c>
      <c r="V178" s="17"/>
      <c r="W178" s="17">
        <v>0.34254366953764898</v>
      </c>
      <c r="X178" s="17">
        <v>0.41811840583665</v>
      </c>
      <c r="Y178" s="17"/>
      <c r="Z178" s="17">
        <v>0.38812656485242603</v>
      </c>
      <c r="AA178" s="17">
        <v>0.36227237921972799</v>
      </c>
    </row>
    <row r="179" spans="2:27" x14ac:dyDescent="0.35">
      <c r="B179" t="s">
        <v>131</v>
      </c>
      <c r="C179" s="17">
        <v>7.3898816169868903E-2</v>
      </c>
      <c r="D179" s="17">
        <v>4.9558813431705297E-2</v>
      </c>
      <c r="E179" s="17">
        <v>4.5601949021124299E-2</v>
      </c>
      <c r="F179" s="17">
        <v>9.1858985248455399E-2</v>
      </c>
      <c r="G179" s="17">
        <v>7.8738974938529993E-2</v>
      </c>
      <c r="H179" s="17">
        <v>8.3210699399600102E-2</v>
      </c>
      <c r="I179" s="17"/>
      <c r="J179" s="17">
        <v>0.10246828117477599</v>
      </c>
      <c r="K179" s="17">
        <v>9.1403024044956399E-2</v>
      </c>
      <c r="L179" s="17">
        <v>5.53279145462056E-2</v>
      </c>
      <c r="M179" s="17">
        <v>1.8808367822741999E-2</v>
      </c>
      <c r="N179" s="17">
        <v>2.2611280538307601E-2</v>
      </c>
      <c r="O179" s="17">
        <v>8.35271466822608E-2</v>
      </c>
      <c r="P179" s="17">
        <v>8.0512484676857607E-2</v>
      </c>
      <c r="Q179" s="17">
        <v>0.10549212073160601</v>
      </c>
      <c r="R179" s="17">
        <v>6.9676145231210906E-2</v>
      </c>
      <c r="S179" s="17">
        <v>6.5362370593937194E-2</v>
      </c>
      <c r="T179" s="17">
        <v>8.5979101409060593E-2</v>
      </c>
      <c r="U179" s="17">
        <v>0.10274064089711001</v>
      </c>
      <c r="V179" s="17"/>
      <c r="W179" s="17">
        <v>8.2529973729476097E-2</v>
      </c>
      <c r="X179" s="17">
        <v>6.3947394034937599E-2</v>
      </c>
      <c r="Y179" s="17"/>
      <c r="Z179" s="17">
        <v>9.2884613276538006E-2</v>
      </c>
      <c r="AA179" s="17">
        <v>5.6953078866549101E-2</v>
      </c>
    </row>
    <row r="180" spans="2:27" x14ac:dyDescent="0.35">
      <c r="B180" t="s">
        <v>132</v>
      </c>
      <c r="C180" s="17">
        <v>4.0547502830439799E-2</v>
      </c>
      <c r="D180" s="17">
        <v>4.3131939825017597E-2</v>
      </c>
      <c r="E180" s="17">
        <v>1.86326374627627E-2</v>
      </c>
      <c r="F180" s="17">
        <v>9.3860723830810802E-2</v>
      </c>
      <c r="G180" s="17">
        <v>3.5431967588490001E-2</v>
      </c>
      <c r="H180" s="17">
        <v>2.7828596145149501E-2</v>
      </c>
      <c r="I180" s="17"/>
      <c r="J180" s="17">
        <v>4.5577527306922001E-2</v>
      </c>
      <c r="K180" s="17">
        <v>1.36975874520983E-2</v>
      </c>
      <c r="L180" s="17">
        <v>0</v>
      </c>
      <c r="M180" s="17">
        <v>2.4947457359676298E-2</v>
      </c>
      <c r="N180" s="17">
        <v>5.1798424828404202E-2</v>
      </c>
      <c r="O180" s="17">
        <v>4.5286826667857299E-2</v>
      </c>
      <c r="P180" s="17">
        <v>2.3342899596126301E-2</v>
      </c>
      <c r="Q180" s="17">
        <v>0.266221909435784</v>
      </c>
      <c r="R180" s="17">
        <v>5.6416272817185198E-2</v>
      </c>
      <c r="S180" s="17">
        <v>6.3705674604373097E-2</v>
      </c>
      <c r="T180" s="17">
        <v>4.9782498184785397E-2</v>
      </c>
      <c r="U180" s="17">
        <v>0</v>
      </c>
      <c r="V180" s="17"/>
      <c r="W180" s="17">
        <v>3.4949079094512697E-2</v>
      </c>
      <c r="X180" s="17">
        <v>4.70022891672294E-2</v>
      </c>
      <c r="Y180" s="17"/>
      <c r="Z180" s="17">
        <v>7.5188537406990497E-2</v>
      </c>
      <c r="AA180" s="17">
        <v>1.07034014419784E-2</v>
      </c>
    </row>
    <row r="181" spans="2:27" x14ac:dyDescent="0.35">
      <c r="B181" t="s">
        <v>47</v>
      </c>
      <c r="C181" s="17">
        <v>1.9382633946180301E-2</v>
      </c>
      <c r="D181" s="17">
        <v>3.6637608208590501E-2</v>
      </c>
      <c r="E181" s="17">
        <v>5.2902295118068703E-2</v>
      </c>
      <c r="F181" s="17">
        <v>0</v>
      </c>
      <c r="G181" s="17">
        <v>2.2732832251367199E-2</v>
      </c>
      <c r="H181" s="17">
        <v>6.1381168608020502E-3</v>
      </c>
      <c r="I181" s="17"/>
      <c r="J181" s="17">
        <v>3.13792072173135E-2</v>
      </c>
      <c r="K181" s="17">
        <v>1.54353171084168E-2</v>
      </c>
      <c r="L181" s="17">
        <v>0</v>
      </c>
      <c r="M181" s="17">
        <v>0</v>
      </c>
      <c r="N181" s="17">
        <v>2.54798362526743E-2</v>
      </c>
      <c r="O181" s="17">
        <v>0</v>
      </c>
      <c r="P181" s="17">
        <v>8.3583108555238594E-2</v>
      </c>
      <c r="Q181" s="17">
        <v>5.1098332545905102E-2</v>
      </c>
      <c r="R181" s="17">
        <v>2.1706017593699799E-2</v>
      </c>
      <c r="S181" s="17">
        <v>0</v>
      </c>
      <c r="T181" s="17">
        <v>0</v>
      </c>
      <c r="U181" s="17">
        <v>0</v>
      </c>
      <c r="V181" s="17"/>
      <c r="W181" s="17">
        <v>2.3808570077974298E-2</v>
      </c>
      <c r="X181" s="17">
        <v>1.42796847200127E-2</v>
      </c>
      <c r="Y181" s="17"/>
      <c r="Z181" s="17">
        <v>0</v>
      </c>
      <c r="AA181" s="17">
        <v>3.8864512011248901E-2</v>
      </c>
    </row>
    <row r="182" spans="2:27"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row>
    <row r="183" spans="2:27" x14ac:dyDescent="0.35">
      <c r="B183" s="6" t="s">
        <v>138</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row>
    <row r="184" spans="2:27" x14ac:dyDescent="0.35">
      <c r="B184" s="24" t="s">
        <v>51</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row>
    <row r="185" spans="2:27" x14ac:dyDescent="0.35">
      <c r="B185" t="s">
        <v>128</v>
      </c>
      <c r="C185" s="17">
        <v>0.348991940633887</v>
      </c>
      <c r="D185" s="17">
        <v>0.39355292021183202</v>
      </c>
      <c r="E185" s="17">
        <v>0.33574063249604402</v>
      </c>
      <c r="F185" s="17">
        <v>0.44897126183490499</v>
      </c>
      <c r="G185" s="17">
        <v>0.32052018708261698</v>
      </c>
      <c r="H185" s="17">
        <v>0.31057609803355501</v>
      </c>
      <c r="I185" s="17"/>
      <c r="J185" s="17">
        <v>0.338500686497756</v>
      </c>
      <c r="K185" s="17">
        <v>0.30332122969808201</v>
      </c>
      <c r="L185" s="17">
        <v>0.50878876025769004</v>
      </c>
      <c r="M185" s="17">
        <v>0.35348041312308998</v>
      </c>
      <c r="N185" s="17">
        <v>0.34775974164913998</v>
      </c>
      <c r="O185" s="17">
        <v>0.27745668300205401</v>
      </c>
      <c r="P185" s="17">
        <v>0.36733460480852698</v>
      </c>
      <c r="Q185" s="17">
        <v>0.34211223100522298</v>
      </c>
      <c r="R185" s="17">
        <v>0.29865225371312798</v>
      </c>
      <c r="S185" s="17">
        <v>0.36283668333609798</v>
      </c>
      <c r="T185" s="17">
        <v>0.46449951032821202</v>
      </c>
      <c r="U185" s="17">
        <v>0.319352010027248</v>
      </c>
      <c r="V185" s="17"/>
      <c r="W185" s="17">
        <v>0.33698955123692298</v>
      </c>
      <c r="X185" s="17">
        <v>0.36283027491201197</v>
      </c>
      <c r="Y185" s="17"/>
      <c r="Z185" s="17">
        <v>0.31736381939160702</v>
      </c>
      <c r="AA185" s="17">
        <v>0.38867421000311803</v>
      </c>
    </row>
    <row r="186" spans="2:27" x14ac:dyDescent="0.35">
      <c r="B186" t="s">
        <v>129</v>
      </c>
      <c r="C186" s="17">
        <v>0.225669167724418</v>
      </c>
      <c r="D186" s="17">
        <v>0.17705778451142601</v>
      </c>
      <c r="E186" s="17">
        <v>0.265134700934824</v>
      </c>
      <c r="F186" s="17">
        <v>0.16774118098573301</v>
      </c>
      <c r="G186" s="17">
        <v>0.29649489682825603</v>
      </c>
      <c r="H186" s="17">
        <v>0.21148498558960399</v>
      </c>
      <c r="I186" s="17"/>
      <c r="J186" s="17">
        <v>0.25719877205654701</v>
      </c>
      <c r="K186" s="17">
        <v>0.283086953059975</v>
      </c>
      <c r="L186" s="17">
        <v>0.21645583409403901</v>
      </c>
      <c r="M186" s="17">
        <v>0.20106190307102401</v>
      </c>
      <c r="N186" s="17">
        <v>0.23550784319295801</v>
      </c>
      <c r="O186" s="17">
        <v>0.16345782022124999</v>
      </c>
      <c r="P186" s="17">
        <v>0.10385538427298401</v>
      </c>
      <c r="Q186" s="17">
        <v>4.3732224031284302E-2</v>
      </c>
      <c r="R186" s="17">
        <v>0.26049896947435902</v>
      </c>
      <c r="S186" s="17">
        <v>0.17007553911637499</v>
      </c>
      <c r="T186" s="17">
        <v>0.411989405604332</v>
      </c>
      <c r="U186" s="17">
        <v>0.19104437338329</v>
      </c>
      <c r="V186" s="17"/>
      <c r="W186" s="17">
        <v>0.243765782983527</v>
      </c>
      <c r="X186" s="17">
        <v>0.20480440463636701</v>
      </c>
      <c r="Y186" s="17"/>
      <c r="Z186" s="17">
        <v>0.21424096639283499</v>
      </c>
      <c r="AA186" s="17">
        <v>0.23249274939872699</v>
      </c>
    </row>
    <row r="187" spans="2:27" x14ac:dyDescent="0.35">
      <c r="B187" t="s">
        <v>130</v>
      </c>
      <c r="C187" s="17">
        <v>0.28864644050032801</v>
      </c>
      <c r="D187" s="17">
        <v>0.33935111568089998</v>
      </c>
      <c r="E187" s="17">
        <v>0.23273257455506</v>
      </c>
      <c r="F187" s="17">
        <v>0.21940254794820699</v>
      </c>
      <c r="G187" s="17">
        <v>0.25720087470000302</v>
      </c>
      <c r="H187" s="17">
        <v>0.34739742240850902</v>
      </c>
      <c r="I187" s="17"/>
      <c r="J187" s="17">
        <v>0.262825409586598</v>
      </c>
      <c r="K187" s="17">
        <v>0.30626611903240097</v>
      </c>
      <c r="L187" s="17">
        <v>0.183468905104368</v>
      </c>
      <c r="M187" s="17">
        <v>0.274187369318181</v>
      </c>
      <c r="N187" s="17">
        <v>0.31971142925288198</v>
      </c>
      <c r="O187" s="17">
        <v>0.399511978513376</v>
      </c>
      <c r="P187" s="17">
        <v>0.388918492787311</v>
      </c>
      <c r="Q187" s="17">
        <v>0.35368635749835198</v>
      </c>
      <c r="R187" s="17">
        <v>0.26052814507763999</v>
      </c>
      <c r="S187" s="17">
        <v>0.311640293413467</v>
      </c>
      <c r="T187" s="17">
        <v>7.37285858826707E-2</v>
      </c>
      <c r="U187" s="17">
        <v>0.38022789812476898</v>
      </c>
      <c r="V187" s="17"/>
      <c r="W187" s="17">
        <v>0.29346961741501398</v>
      </c>
      <c r="X187" s="17">
        <v>0.283085486575199</v>
      </c>
      <c r="Y187" s="17"/>
      <c r="Z187" s="17">
        <v>0.29922541055765001</v>
      </c>
      <c r="AA187" s="17">
        <v>0.27510018723087898</v>
      </c>
    </row>
    <row r="188" spans="2:27" x14ac:dyDescent="0.35">
      <c r="B188" t="s">
        <v>131</v>
      </c>
      <c r="C188" s="17">
        <v>7.3408274402507703E-2</v>
      </c>
      <c r="D188" s="17">
        <v>3.0478679345405001E-2</v>
      </c>
      <c r="E188" s="17">
        <v>9.6355934774578503E-2</v>
      </c>
      <c r="F188" s="17">
        <v>0.104434627774181</v>
      </c>
      <c r="G188" s="17">
        <v>3.86503580218766E-2</v>
      </c>
      <c r="H188" s="17">
        <v>8.0112604465276599E-2</v>
      </c>
      <c r="I188" s="17"/>
      <c r="J188" s="17">
        <v>5.0752740538966799E-2</v>
      </c>
      <c r="K188" s="17">
        <v>3.3603824982793302E-2</v>
      </c>
      <c r="L188" s="17">
        <v>9.1286500543902305E-2</v>
      </c>
      <c r="M188" s="17">
        <v>0.106320018187579</v>
      </c>
      <c r="N188" s="17">
        <v>7.4409705366711806E-2</v>
      </c>
      <c r="O188" s="17">
        <v>0.137637459788295</v>
      </c>
      <c r="P188" s="17">
        <v>3.2104334475021902E-2</v>
      </c>
      <c r="Q188" s="17">
        <v>0.164025244343973</v>
      </c>
      <c r="R188" s="17">
        <v>6.9676145231210906E-2</v>
      </c>
      <c r="S188" s="17">
        <v>9.1741809529686705E-2</v>
      </c>
      <c r="T188" s="17">
        <v>4.9782498184785397E-2</v>
      </c>
      <c r="U188" s="17">
        <v>0.109375718464693</v>
      </c>
      <c r="V188" s="17"/>
      <c r="W188" s="17">
        <v>5.4000794724238098E-2</v>
      </c>
      <c r="X188" s="17">
        <v>9.5784418218651093E-2</v>
      </c>
      <c r="Y188" s="17"/>
      <c r="Z188" s="17">
        <v>0.107812153804071</v>
      </c>
      <c r="AA188" s="17">
        <v>4.2222337474591198E-2</v>
      </c>
    </row>
    <row r="189" spans="2:27" x14ac:dyDescent="0.35">
      <c r="B189" t="s">
        <v>132</v>
      </c>
      <c r="C189" s="17">
        <v>4.3517547864502203E-2</v>
      </c>
      <c r="D189" s="17">
        <v>4.4210893357691197E-2</v>
      </c>
      <c r="E189" s="17">
        <v>2.7605392768433101E-2</v>
      </c>
      <c r="F189" s="17">
        <v>5.9450381456974302E-2</v>
      </c>
      <c r="G189" s="17">
        <v>5.6475845666572197E-2</v>
      </c>
      <c r="H189" s="17">
        <v>3.6281978016000797E-2</v>
      </c>
      <c r="I189" s="17"/>
      <c r="J189" s="17">
        <v>5.9343184102819302E-2</v>
      </c>
      <c r="K189" s="17">
        <v>7.3721873226749293E-2</v>
      </c>
      <c r="L189" s="17">
        <v>0</v>
      </c>
      <c r="M189" s="17">
        <v>4.6141928477383402E-2</v>
      </c>
      <c r="N189" s="17">
        <v>0</v>
      </c>
      <c r="O189" s="17">
        <v>2.1936058475025302E-2</v>
      </c>
      <c r="P189" s="17">
        <v>2.42040751009178E-2</v>
      </c>
      <c r="Q189" s="17">
        <v>4.5345610575261402E-2</v>
      </c>
      <c r="R189" s="17">
        <v>8.8938468909961904E-2</v>
      </c>
      <c r="S189" s="17">
        <v>4.7395772466570597E-2</v>
      </c>
      <c r="T189" s="17">
        <v>0</v>
      </c>
      <c r="U189" s="17">
        <v>0</v>
      </c>
      <c r="V189" s="17"/>
      <c r="W189" s="17">
        <v>4.72486386758324E-2</v>
      </c>
      <c r="X189" s="17">
        <v>3.9215730937758403E-2</v>
      </c>
      <c r="Y189" s="17"/>
      <c r="Z189" s="17">
        <v>5.2960208091195698E-2</v>
      </c>
      <c r="AA189" s="17">
        <v>2.9760930883725899E-2</v>
      </c>
    </row>
    <row r="190" spans="2:27" x14ac:dyDescent="0.35">
      <c r="B190" t="s">
        <v>47</v>
      </c>
      <c r="C190" s="17">
        <v>1.97666288743584E-2</v>
      </c>
      <c r="D190" s="17">
        <v>1.5348606892745399E-2</v>
      </c>
      <c r="E190" s="17">
        <v>4.2430764471060201E-2</v>
      </c>
      <c r="F190" s="17">
        <v>0</v>
      </c>
      <c r="G190" s="17">
        <v>3.0657837700675799E-2</v>
      </c>
      <c r="H190" s="17">
        <v>1.41469114870543E-2</v>
      </c>
      <c r="I190" s="17"/>
      <c r="J190" s="17">
        <v>3.13792072173135E-2</v>
      </c>
      <c r="K190" s="17">
        <v>0</v>
      </c>
      <c r="L190" s="17">
        <v>0</v>
      </c>
      <c r="M190" s="17">
        <v>1.8808367822741999E-2</v>
      </c>
      <c r="N190" s="17">
        <v>2.2611280538307601E-2</v>
      </c>
      <c r="O190" s="17">
        <v>0</v>
      </c>
      <c r="P190" s="17">
        <v>8.3583108555238594E-2</v>
      </c>
      <c r="Q190" s="17">
        <v>5.1098332545905102E-2</v>
      </c>
      <c r="R190" s="17">
        <v>2.1706017593699799E-2</v>
      </c>
      <c r="S190" s="17">
        <v>1.63099021378025E-2</v>
      </c>
      <c r="T190" s="17">
        <v>0</v>
      </c>
      <c r="U190" s="17">
        <v>0</v>
      </c>
      <c r="V190" s="17"/>
      <c r="W190" s="17">
        <v>2.4525614964465599E-2</v>
      </c>
      <c r="X190" s="17">
        <v>1.42796847200127E-2</v>
      </c>
      <c r="Y190" s="17"/>
      <c r="Z190" s="17">
        <v>8.3974417626410808E-3</v>
      </c>
      <c r="AA190" s="17">
        <v>3.1749585008958803E-2</v>
      </c>
    </row>
    <row r="191" spans="2:27" x14ac:dyDescent="0.35">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row>
    <row r="192" spans="2:27" x14ac:dyDescent="0.35">
      <c r="B192" s="6" t="s">
        <v>139</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row>
    <row r="193" spans="2:27" x14ac:dyDescent="0.35">
      <c r="B193" s="24" t="s">
        <v>51</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row>
    <row r="194" spans="2:27" x14ac:dyDescent="0.35">
      <c r="B194" t="s">
        <v>128</v>
      </c>
      <c r="C194" s="17">
        <v>0.25624187535128601</v>
      </c>
      <c r="D194" s="17">
        <v>0.36480070385232899</v>
      </c>
      <c r="E194" s="17">
        <v>0.185179543929511</v>
      </c>
      <c r="F194" s="17">
        <v>0.31358369428703697</v>
      </c>
      <c r="G194" s="17">
        <v>0.22847275827271099</v>
      </c>
      <c r="H194" s="17">
        <v>0.24405387212575599</v>
      </c>
      <c r="I194" s="17"/>
      <c r="J194" s="17">
        <v>0.25077387369749099</v>
      </c>
      <c r="K194" s="17">
        <v>0.27340456259628498</v>
      </c>
      <c r="L194" s="17">
        <v>0.35036774837705098</v>
      </c>
      <c r="M194" s="17">
        <v>0.22702622049283699</v>
      </c>
      <c r="N194" s="17">
        <v>0.141404794658579</v>
      </c>
      <c r="O194" s="17">
        <v>0.17906946930522699</v>
      </c>
      <c r="P194" s="17">
        <v>0.230513710555729</v>
      </c>
      <c r="Q194" s="17">
        <v>0.22248968540449901</v>
      </c>
      <c r="R194" s="17">
        <v>0.30002295193219602</v>
      </c>
      <c r="S194" s="17">
        <v>0.249931046924808</v>
      </c>
      <c r="T194" s="17">
        <v>0.55181399117139296</v>
      </c>
      <c r="U194" s="17">
        <v>6.9371814306914803E-2</v>
      </c>
      <c r="V194" s="17"/>
      <c r="W194" s="17">
        <v>0.253654985524572</v>
      </c>
      <c r="X194" s="17">
        <v>0.25922446864823401</v>
      </c>
      <c r="Y194" s="17"/>
      <c r="Z194" s="17">
        <v>0.237128160977055</v>
      </c>
      <c r="AA194" s="17">
        <v>0.27345547102267698</v>
      </c>
    </row>
    <row r="195" spans="2:27" x14ac:dyDescent="0.35">
      <c r="B195" t="s">
        <v>129</v>
      </c>
      <c r="C195" s="17">
        <v>0.184388981155234</v>
      </c>
      <c r="D195" s="17">
        <v>4.6765381483653203E-2</v>
      </c>
      <c r="E195" s="17">
        <v>0.16852304269316701</v>
      </c>
      <c r="F195" s="17">
        <v>0.172478671310383</v>
      </c>
      <c r="G195" s="17">
        <v>0.248633441545421</v>
      </c>
      <c r="H195" s="17">
        <v>0.20440594790733499</v>
      </c>
      <c r="I195" s="17"/>
      <c r="J195" s="17">
        <v>0.23953935964168299</v>
      </c>
      <c r="K195" s="17">
        <v>0.209640738321036</v>
      </c>
      <c r="L195" s="17">
        <v>0.17383042035492899</v>
      </c>
      <c r="M195" s="17">
        <v>0.11698170408410601</v>
      </c>
      <c r="N195" s="17">
        <v>0.29996870442894102</v>
      </c>
      <c r="O195" s="17">
        <v>0.157103926023197</v>
      </c>
      <c r="P195" s="17">
        <v>0.104716559777775</v>
      </c>
      <c r="Q195" s="17">
        <v>0.14761095821891301</v>
      </c>
      <c r="R195" s="17">
        <v>0.12746311626746401</v>
      </c>
      <c r="S195" s="17">
        <v>0.14806279944749401</v>
      </c>
      <c r="T195" s="17">
        <v>0.13436937248887201</v>
      </c>
      <c r="U195" s="17">
        <v>0.319352010027248</v>
      </c>
      <c r="V195" s="17"/>
      <c r="W195" s="17">
        <v>0.17666840793121599</v>
      </c>
      <c r="X195" s="17">
        <v>0.19329053146818401</v>
      </c>
      <c r="Y195" s="17"/>
      <c r="Z195" s="17">
        <v>0.168258521709307</v>
      </c>
      <c r="AA195" s="17">
        <v>0.20113649925214699</v>
      </c>
    </row>
    <row r="196" spans="2:27" x14ac:dyDescent="0.35">
      <c r="B196" t="s">
        <v>130</v>
      </c>
      <c r="C196" s="17">
        <v>0.364528624434934</v>
      </c>
      <c r="D196" s="17">
        <v>0.37725351116151101</v>
      </c>
      <c r="E196" s="17">
        <v>0.39323348608942499</v>
      </c>
      <c r="F196" s="17">
        <v>0.33452644607394499</v>
      </c>
      <c r="G196" s="17">
        <v>0.38265092468485701</v>
      </c>
      <c r="H196" s="17">
        <v>0.35187738603630597</v>
      </c>
      <c r="I196" s="17"/>
      <c r="J196" s="17">
        <v>0.352744868580812</v>
      </c>
      <c r="K196" s="17">
        <v>0.33715750024653701</v>
      </c>
      <c r="L196" s="17">
        <v>0.31071399164596802</v>
      </c>
      <c r="M196" s="17">
        <v>0.52370537952784102</v>
      </c>
      <c r="N196" s="17">
        <v>0.254446063781543</v>
      </c>
      <c r="O196" s="17">
        <v>0.46601276639385297</v>
      </c>
      <c r="P196" s="17">
        <v>0.36250496931280402</v>
      </c>
      <c r="Q196" s="17">
        <v>0.274599612334258</v>
      </c>
      <c r="R196" s="17">
        <v>0.38590603841322102</v>
      </c>
      <c r="S196" s="17">
        <v>0.39386565251518602</v>
      </c>
      <c r="T196" s="17">
        <v>0.13576159959384601</v>
      </c>
      <c r="U196" s="17">
        <v>0.43066779425241902</v>
      </c>
      <c r="V196" s="17"/>
      <c r="W196" s="17">
        <v>0.364595341122181</v>
      </c>
      <c r="X196" s="17">
        <v>0.36445170243302999</v>
      </c>
      <c r="Y196" s="17"/>
      <c r="Z196" s="17">
        <v>0.36438963708372402</v>
      </c>
      <c r="AA196" s="17">
        <v>0.36346550082610102</v>
      </c>
    </row>
    <row r="197" spans="2:27" x14ac:dyDescent="0.35">
      <c r="B197" t="s">
        <v>131</v>
      </c>
      <c r="C197" s="17">
        <v>8.6701021569027703E-2</v>
      </c>
      <c r="D197" s="17">
        <v>6.9793054369570798E-2</v>
      </c>
      <c r="E197" s="17">
        <v>0.132019164287004</v>
      </c>
      <c r="F197" s="17">
        <v>4.9011671341220898E-2</v>
      </c>
      <c r="G197" s="17">
        <v>3.4685046777932098E-2</v>
      </c>
      <c r="H197" s="17">
        <v>0.116299841989792</v>
      </c>
      <c r="I197" s="17"/>
      <c r="J197" s="17">
        <v>5.4825124933151698E-2</v>
      </c>
      <c r="K197" s="17">
        <v>8.7419460678847594E-2</v>
      </c>
      <c r="L197" s="17">
        <v>0.114579167450567</v>
      </c>
      <c r="M197" s="17">
        <v>4.0002838940449197E-2</v>
      </c>
      <c r="N197" s="17">
        <v>0.13439300241761701</v>
      </c>
      <c r="O197" s="17">
        <v>0.11112448689993901</v>
      </c>
      <c r="P197" s="17">
        <v>0.135959718748006</v>
      </c>
      <c r="Q197" s="17">
        <v>0.15497706673353401</v>
      </c>
      <c r="R197" s="17">
        <v>5.1099170661993799E-2</v>
      </c>
      <c r="S197" s="17">
        <v>9.7796954769876807E-2</v>
      </c>
      <c r="T197" s="17">
        <v>8.5979101409060593E-2</v>
      </c>
      <c r="U197" s="17">
        <v>0.11123656710650399</v>
      </c>
      <c r="V197" s="17"/>
      <c r="W197" s="17">
        <v>9.2616422807971097E-2</v>
      </c>
      <c r="X197" s="17">
        <v>7.9880771281660504E-2</v>
      </c>
      <c r="Y197" s="17"/>
      <c r="Z197" s="17">
        <v>0.118335972412536</v>
      </c>
      <c r="AA197" s="17">
        <v>5.8254807637406002E-2</v>
      </c>
    </row>
    <row r="198" spans="2:27" x14ac:dyDescent="0.35">
      <c r="B198" t="s">
        <v>132</v>
      </c>
      <c r="C198" s="17">
        <v>7.4652985008931305E-2</v>
      </c>
      <c r="D198" s="17">
        <v>7.4640520036189803E-2</v>
      </c>
      <c r="E198" s="17">
        <v>6.8142467882824104E-2</v>
      </c>
      <c r="F198" s="17">
        <v>0.130399516987414</v>
      </c>
      <c r="G198" s="17">
        <v>7.2313253110439707E-2</v>
      </c>
      <c r="H198" s="17">
        <v>5.3130628551972502E-2</v>
      </c>
      <c r="I198" s="17"/>
      <c r="J198" s="17">
        <v>6.2452768400162201E-2</v>
      </c>
      <c r="K198" s="17">
        <v>7.9167507761366399E-2</v>
      </c>
      <c r="L198" s="17">
        <v>5.0508672171485698E-2</v>
      </c>
      <c r="M198" s="17">
        <v>7.1089385837059704E-2</v>
      </c>
      <c r="N198" s="17">
        <v>6.7029337379567094E-2</v>
      </c>
      <c r="O198" s="17">
        <v>6.08689909448294E-2</v>
      </c>
      <c r="P198" s="17">
        <v>5.9379033454320697E-2</v>
      </c>
      <c r="Q198" s="17">
        <v>0.14922434476289001</v>
      </c>
      <c r="R198" s="17">
        <v>9.5225730562207705E-2</v>
      </c>
      <c r="S198" s="17">
        <v>0.110343546342635</v>
      </c>
      <c r="T198" s="17">
        <v>9.2075935336828604E-2</v>
      </c>
      <c r="U198" s="17">
        <v>6.9371814306914803E-2</v>
      </c>
      <c r="V198" s="17"/>
      <c r="W198" s="17">
        <v>6.9975450038247802E-2</v>
      </c>
      <c r="X198" s="17">
        <v>8.0046018877530406E-2</v>
      </c>
      <c r="Y198" s="17"/>
      <c r="Z198" s="17">
        <v>0.104061329916819</v>
      </c>
      <c r="AA198" s="17">
        <v>5.1978524938443897E-2</v>
      </c>
    </row>
    <row r="199" spans="2:27" x14ac:dyDescent="0.35">
      <c r="B199" t="s">
        <v>47</v>
      </c>
      <c r="C199" s="17">
        <v>3.3486512480587399E-2</v>
      </c>
      <c r="D199" s="17">
        <v>6.6746829096745799E-2</v>
      </c>
      <c r="E199" s="17">
        <v>5.2902295118068703E-2</v>
      </c>
      <c r="F199" s="17">
        <v>0</v>
      </c>
      <c r="G199" s="17">
        <v>3.32445756086387E-2</v>
      </c>
      <c r="H199" s="17">
        <v>3.02323233888382E-2</v>
      </c>
      <c r="I199" s="17"/>
      <c r="J199" s="17">
        <v>3.9664004746701099E-2</v>
      </c>
      <c r="K199" s="17">
        <v>1.3210230395928901E-2</v>
      </c>
      <c r="L199" s="17">
        <v>0</v>
      </c>
      <c r="M199" s="17">
        <v>2.1194471117707201E-2</v>
      </c>
      <c r="N199" s="17">
        <v>0.102758097333753</v>
      </c>
      <c r="O199" s="17">
        <v>2.58203604329552E-2</v>
      </c>
      <c r="P199" s="17">
        <v>0.10692600815136501</v>
      </c>
      <c r="Q199" s="17">
        <v>5.1098332545905102E-2</v>
      </c>
      <c r="R199" s="17">
        <v>4.0282992162916899E-2</v>
      </c>
      <c r="S199" s="17">
        <v>0</v>
      </c>
      <c r="T199" s="17">
        <v>0</v>
      </c>
      <c r="U199" s="17">
        <v>0</v>
      </c>
      <c r="V199" s="17"/>
      <c r="W199" s="17">
        <v>4.2489392575811899E-2</v>
      </c>
      <c r="X199" s="17">
        <v>2.3106507291361301E-2</v>
      </c>
      <c r="Y199" s="17"/>
      <c r="Z199" s="17">
        <v>7.8263779005589493E-3</v>
      </c>
      <c r="AA199" s="17">
        <v>5.1709196323225202E-2</v>
      </c>
    </row>
    <row r="200" spans="2:27"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row>
    <row r="201" spans="2:27" x14ac:dyDescent="0.35">
      <c r="B201" s="6" t="s">
        <v>149</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row>
    <row r="202" spans="2:27" x14ac:dyDescent="0.35">
      <c r="B202" s="24" t="s">
        <v>51</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row>
    <row r="203" spans="2:27" x14ac:dyDescent="0.35">
      <c r="B203" t="s">
        <v>144</v>
      </c>
      <c r="C203" s="17">
        <v>0.19505041574884199</v>
      </c>
      <c r="D203" s="17">
        <v>0.13390371343428301</v>
      </c>
      <c r="E203" s="17">
        <v>0.126707577348279</v>
      </c>
      <c r="F203" s="17">
        <v>0.35306070686434099</v>
      </c>
      <c r="G203" s="17">
        <v>0.20449262706994001</v>
      </c>
      <c r="H203" s="17">
        <v>0.16655173599107401</v>
      </c>
      <c r="I203" s="17"/>
      <c r="J203" s="17">
        <v>0.28508403643692898</v>
      </c>
      <c r="K203" s="17">
        <v>0.149129095490215</v>
      </c>
      <c r="L203" s="17">
        <v>0.21068491036918899</v>
      </c>
      <c r="M203" s="17">
        <v>0.14217877167411899</v>
      </c>
      <c r="N203" s="17">
        <v>7.5214209602067705E-2</v>
      </c>
      <c r="O203" s="17">
        <v>0.20100552778025199</v>
      </c>
      <c r="P203" s="17">
        <v>0.14299880261731801</v>
      </c>
      <c r="Q203" s="17">
        <v>0.269517365075579</v>
      </c>
      <c r="R203" s="17">
        <v>0.18484954858170399</v>
      </c>
      <c r="S203" s="17">
        <v>0.12601830979485601</v>
      </c>
      <c r="T203" s="17">
        <v>0.413381632709306</v>
      </c>
      <c r="U203" s="17">
        <v>0.19104437338329</v>
      </c>
      <c r="V203" s="17"/>
      <c r="W203" s="17">
        <v>0.109849405246288</v>
      </c>
      <c r="X203" s="17">
        <v>0.29328419447182302</v>
      </c>
      <c r="Y203" s="17"/>
      <c r="Z203" s="17">
        <v>0.32878318222181802</v>
      </c>
      <c r="AA203" s="17">
        <v>7.5704784609582701E-2</v>
      </c>
    </row>
    <row r="204" spans="2:27" x14ac:dyDescent="0.35">
      <c r="B204" t="s">
        <v>145</v>
      </c>
      <c r="C204" s="17">
        <v>0.35207008013055502</v>
      </c>
      <c r="D204" s="17">
        <v>0.26740560944917302</v>
      </c>
      <c r="E204" s="17">
        <v>0.36597705497268102</v>
      </c>
      <c r="F204" s="17">
        <v>0.39720673274905899</v>
      </c>
      <c r="G204" s="17">
        <v>0.35332237079186402</v>
      </c>
      <c r="H204" s="17">
        <v>0.34979471184412703</v>
      </c>
      <c r="I204" s="17"/>
      <c r="J204" s="17">
        <v>0.35744155652569798</v>
      </c>
      <c r="K204" s="17">
        <v>0.35959439767228601</v>
      </c>
      <c r="L204" s="17">
        <v>0.284449667731276</v>
      </c>
      <c r="M204" s="17">
        <v>0.41611653076196398</v>
      </c>
      <c r="N204" s="17">
        <v>0.30250293248482502</v>
      </c>
      <c r="O204" s="17">
        <v>0.334758685610617</v>
      </c>
      <c r="P204" s="17">
        <v>0.364263980930146</v>
      </c>
      <c r="Q204" s="17">
        <v>0.24405490134008001</v>
      </c>
      <c r="R204" s="17">
        <v>0.43771973378802997</v>
      </c>
      <c r="S204" s="17">
        <v>0.39660080695841199</v>
      </c>
      <c r="T204" s="17">
        <v>0.22917291436479501</v>
      </c>
      <c r="U204" s="17">
        <v>0.26041618769020403</v>
      </c>
      <c r="V204" s="17"/>
      <c r="W204" s="17">
        <v>0.36751076435852997</v>
      </c>
      <c r="X204" s="17">
        <v>0.33426751242818198</v>
      </c>
      <c r="Y204" s="17"/>
      <c r="Z204" s="17">
        <v>0.37279446295701002</v>
      </c>
      <c r="AA204" s="17">
        <v>0.346868656052428</v>
      </c>
    </row>
    <row r="205" spans="2:27" x14ac:dyDescent="0.35">
      <c r="B205" t="s">
        <v>146</v>
      </c>
      <c r="C205" s="17">
        <v>0.28347780187694399</v>
      </c>
      <c r="D205" s="17">
        <v>0.33006864297632998</v>
      </c>
      <c r="E205" s="17">
        <v>0.28592910532080101</v>
      </c>
      <c r="F205" s="17">
        <v>0.19178828677029899</v>
      </c>
      <c r="G205" s="17">
        <v>0.228310183168528</v>
      </c>
      <c r="H205" s="17">
        <v>0.33996954178574201</v>
      </c>
      <c r="I205" s="17"/>
      <c r="J205" s="17">
        <v>0.19772857069448099</v>
      </c>
      <c r="K205" s="17">
        <v>0.31247476911099797</v>
      </c>
      <c r="L205" s="17">
        <v>0.36788949155886602</v>
      </c>
      <c r="M205" s="17">
        <v>0.21467847707108001</v>
      </c>
      <c r="N205" s="17">
        <v>0.427015586947113</v>
      </c>
      <c r="O205" s="17">
        <v>0.28344830713319102</v>
      </c>
      <c r="P205" s="17">
        <v>0.27495340076663399</v>
      </c>
      <c r="Q205" s="17">
        <v>0.29515323388598502</v>
      </c>
      <c r="R205" s="17">
        <v>0.27307349277885101</v>
      </c>
      <c r="S205" s="17">
        <v>0.30955285323878301</v>
      </c>
      <c r="T205" s="17">
        <v>0.31515201577385599</v>
      </c>
      <c r="U205" s="17">
        <v>0.30042009184798302</v>
      </c>
      <c r="V205" s="17"/>
      <c r="W205" s="17">
        <v>0.30539099239082101</v>
      </c>
      <c r="X205" s="17">
        <v>0.258212661295187</v>
      </c>
      <c r="Y205" s="17"/>
      <c r="Z205" s="17">
        <v>0.224264461462827</v>
      </c>
      <c r="AA205" s="17">
        <v>0.324296546212133</v>
      </c>
    </row>
    <row r="206" spans="2:27" x14ac:dyDescent="0.35">
      <c r="B206" t="s">
        <v>147</v>
      </c>
      <c r="C206" s="17">
        <v>0.117412177317805</v>
      </c>
      <c r="D206" s="17">
        <v>0.201455942086118</v>
      </c>
      <c r="E206" s="17">
        <v>0.138839312497267</v>
      </c>
      <c r="F206" s="17">
        <v>4.1571000766746899E-2</v>
      </c>
      <c r="G206" s="17">
        <v>0.14476871821221299</v>
      </c>
      <c r="H206" s="17">
        <v>0.102799750444815</v>
      </c>
      <c r="I206" s="17"/>
      <c r="J206" s="17">
        <v>8.2437593790745098E-2</v>
      </c>
      <c r="K206" s="17">
        <v>0.160633229852125</v>
      </c>
      <c r="L206" s="17">
        <v>8.2543919811026406E-2</v>
      </c>
      <c r="M206" s="17">
        <v>0.202078763133161</v>
      </c>
      <c r="N206" s="17">
        <v>0.12250082215769401</v>
      </c>
      <c r="O206" s="17">
        <v>9.3043245575837902E-2</v>
      </c>
      <c r="P206" s="17">
        <v>0.12937107163494099</v>
      </c>
      <c r="Q206" s="17">
        <v>0.14754227566707201</v>
      </c>
      <c r="R206" s="17">
        <v>5.7101621926719102E-2</v>
      </c>
      <c r="S206" s="17">
        <v>0.14081345238661799</v>
      </c>
      <c r="T206" s="17">
        <v>0</v>
      </c>
      <c r="U206" s="17">
        <v>0.24811934707852301</v>
      </c>
      <c r="V206" s="17"/>
      <c r="W206" s="17">
        <v>0.15522799138583701</v>
      </c>
      <c r="X206" s="17">
        <v>7.3811869182056705E-2</v>
      </c>
      <c r="Y206" s="17"/>
      <c r="Z206" s="17">
        <v>5.4546297890580797E-2</v>
      </c>
      <c r="AA206" s="17">
        <v>0.175524432436473</v>
      </c>
    </row>
    <row r="207" spans="2:27" x14ac:dyDescent="0.35">
      <c r="B207" t="s">
        <v>47</v>
      </c>
      <c r="C207" s="17">
        <v>5.1989524925854701E-2</v>
      </c>
      <c r="D207" s="17">
        <v>6.7166092054096002E-2</v>
      </c>
      <c r="E207" s="17">
        <v>8.2546949860972399E-2</v>
      </c>
      <c r="F207" s="17">
        <v>1.63732728495543E-2</v>
      </c>
      <c r="G207" s="17">
        <v>6.9106100757455005E-2</v>
      </c>
      <c r="H207" s="17">
        <v>4.0884259934242599E-2</v>
      </c>
      <c r="I207" s="17"/>
      <c r="J207" s="17">
        <v>7.7308242552147896E-2</v>
      </c>
      <c r="K207" s="17">
        <v>1.8168507874376499E-2</v>
      </c>
      <c r="L207" s="17">
        <v>5.4432010529641701E-2</v>
      </c>
      <c r="M207" s="17">
        <v>2.4947457359676298E-2</v>
      </c>
      <c r="N207" s="17">
        <v>7.2766448808300396E-2</v>
      </c>
      <c r="O207" s="17">
        <v>8.7744233900101207E-2</v>
      </c>
      <c r="P207" s="17">
        <v>8.8412744050961695E-2</v>
      </c>
      <c r="Q207" s="17">
        <v>4.3732224031284302E-2</v>
      </c>
      <c r="R207" s="17">
        <v>4.7255602924696702E-2</v>
      </c>
      <c r="S207" s="17">
        <v>2.7014577621330998E-2</v>
      </c>
      <c r="T207" s="17">
        <v>4.2293437152043201E-2</v>
      </c>
      <c r="U207" s="17">
        <v>0</v>
      </c>
      <c r="V207" s="17"/>
      <c r="W207" s="17">
        <v>6.2020846618524798E-2</v>
      </c>
      <c r="X207" s="17">
        <v>4.0423762622750901E-2</v>
      </c>
      <c r="Y207" s="17"/>
      <c r="Z207" s="17">
        <v>1.9611595467764299E-2</v>
      </c>
      <c r="AA207" s="17">
        <v>7.7605580689383599E-2</v>
      </c>
    </row>
    <row r="208" spans="2:27"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row>
    <row r="209" spans="2:27" x14ac:dyDescent="0.35">
      <c r="B209" s="6" t="s">
        <v>150</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row>
    <row r="210" spans="2:27" x14ac:dyDescent="0.35">
      <c r="B210" s="24" t="s">
        <v>51</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row>
    <row r="211" spans="2:27" x14ac:dyDescent="0.35">
      <c r="B211" t="s">
        <v>144</v>
      </c>
      <c r="C211" s="17">
        <v>0.24750506969191499</v>
      </c>
      <c r="D211" s="17">
        <v>0.18556898874063299</v>
      </c>
      <c r="E211" s="17">
        <v>0.166075465243821</v>
      </c>
      <c r="F211" s="17">
        <v>0.42956363350648002</v>
      </c>
      <c r="G211" s="17">
        <v>0.24738577197252601</v>
      </c>
      <c r="H211" s="17">
        <v>0.219169022399133</v>
      </c>
      <c r="I211" s="17"/>
      <c r="J211" s="17">
        <v>0.29439050753837698</v>
      </c>
      <c r="K211" s="17">
        <v>0.19147223044665901</v>
      </c>
      <c r="L211" s="17">
        <v>0.32526407781975603</v>
      </c>
      <c r="M211" s="17">
        <v>0.14217877167411899</v>
      </c>
      <c r="N211" s="17">
        <v>0.16354589862001301</v>
      </c>
      <c r="O211" s="17">
        <v>0.24557025718570399</v>
      </c>
      <c r="P211" s="17">
        <v>0.14299880261731801</v>
      </c>
      <c r="Q211" s="17">
        <v>0.20937085491923499</v>
      </c>
      <c r="R211" s="17">
        <v>0.34878126487806799</v>
      </c>
      <c r="S211" s="17">
        <v>0.20781334456932299</v>
      </c>
      <c r="T211" s="17">
        <v>0.500696113552487</v>
      </c>
      <c r="U211" s="17">
        <v>0.26041618769020403</v>
      </c>
      <c r="V211" s="17"/>
      <c r="W211" s="17">
        <v>0.18907993411940199</v>
      </c>
      <c r="X211" s="17">
        <v>0.31486720314358702</v>
      </c>
      <c r="Y211" s="17"/>
      <c r="Z211" s="17">
        <v>0.36577801905970703</v>
      </c>
      <c r="AA211" s="17">
        <v>0.14614590901397101</v>
      </c>
    </row>
    <row r="212" spans="2:27" x14ac:dyDescent="0.35">
      <c r="B212" t="s">
        <v>145</v>
      </c>
      <c r="C212" s="17">
        <v>0.42301585794247298</v>
      </c>
      <c r="D212" s="17">
        <v>0.35466782569238903</v>
      </c>
      <c r="E212" s="17">
        <v>0.38836795785115302</v>
      </c>
      <c r="F212" s="17">
        <v>0.39269212801597098</v>
      </c>
      <c r="G212" s="17">
        <v>0.45292218030043502</v>
      </c>
      <c r="H212" s="17">
        <v>0.45742529511088098</v>
      </c>
      <c r="I212" s="17"/>
      <c r="J212" s="17">
        <v>0.47246218066731999</v>
      </c>
      <c r="K212" s="17">
        <v>0.41108190434419201</v>
      </c>
      <c r="L212" s="17">
        <v>0.36788949155886602</v>
      </c>
      <c r="M212" s="17">
        <v>0.43731100187967098</v>
      </c>
      <c r="N212" s="17">
        <v>0.35143280159886298</v>
      </c>
      <c r="O212" s="17">
        <v>0.40339628047130599</v>
      </c>
      <c r="P212" s="17">
        <v>0.44477646560700401</v>
      </c>
      <c r="Q212" s="17">
        <v>0.459178478229958</v>
      </c>
      <c r="R212" s="17">
        <v>0.48102893277660302</v>
      </c>
      <c r="S212" s="17">
        <v>0.36325485193825602</v>
      </c>
      <c r="T212" s="17">
        <v>0.35744545292589902</v>
      </c>
      <c r="U212" s="17">
        <v>0.43066779425241902</v>
      </c>
      <c r="V212" s="17"/>
      <c r="W212" s="17">
        <v>0.38981070823953001</v>
      </c>
      <c r="X212" s="17">
        <v>0.46130023167398598</v>
      </c>
      <c r="Y212" s="17"/>
      <c r="Z212" s="17">
        <v>0.45319723741814499</v>
      </c>
      <c r="AA212" s="17">
        <v>0.40506965585223298</v>
      </c>
    </row>
    <row r="213" spans="2:27" x14ac:dyDescent="0.35">
      <c r="B213" t="s">
        <v>146</v>
      </c>
      <c r="C213" s="17">
        <v>0.219188145253112</v>
      </c>
      <c r="D213" s="17">
        <v>0.245650724796247</v>
      </c>
      <c r="E213" s="17">
        <v>0.25944645379124898</v>
      </c>
      <c r="F213" s="17">
        <v>0.11125622934472899</v>
      </c>
      <c r="G213" s="17">
        <v>0.20824340867391999</v>
      </c>
      <c r="H213" s="17">
        <v>0.24857402686115601</v>
      </c>
      <c r="I213" s="17"/>
      <c r="J213" s="17">
        <v>0.14242492047416999</v>
      </c>
      <c r="K213" s="17">
        <v>0.357327816965193</v>
      </c>
      <c r="L213" s="17">
        <v>0.138731156657732</v>
      </c>
      <c r="M213" s="17">
        <v>0.25980118520050199</v>
      </c>
      <c r="N213" s="17">
        <v>0.30785349708065901</v>
      </c>
      <c r="O213" s="17">
        <v>0.22047199401515499</v>
      </c>
      <c r="P213" s="17">
        <v>0.30619655973686399</v>
      </c>
      <c r="Q213" s="17">
        <v>0.23662011027361701</v>
      </c>
      <c r="R213" s="17">
        <v>8.8938468909961904E-2</v>
      </c>
      <c r="S213" s="17">
        <v>0.261861674212781</v>
      </c>
      <c r="T213" s="17">
        <v>9.2075935336828604E-2</v>
      </c>
      <c r="U213" s="17">
        <v>0.18060838141341801</v>
      </c>
      <c r="V213" s="17"/>
      <c r="W213" s="17">
        <v>0.26932133469604702</v>
      </c>
      <c r="X213" s="17">
        <v>0.16138633504727001</v>
      </c>
      <c r="Y213" s="17"/>
      <c r="Z213" s="17">
        <v>0.14337152026436001</v>
      </c>
      <c r="AA213" s="17">
        <v>0.26793849197441499</v>
      </c>
    </row>
    <row r="214" spans="2:27" x14ac:dyDescent="0.35">
      <c r="B214" t="s">
        <v>147</v>
      </c>
      <c r="C214" s="17">
        <v>8.1472522763693697E-2</v>
      </c>
      <c r="D214" s="17">
        <v>0.127578188534717</v>
      </c>
      <c r="E214" s="17">
        <v>0.138282440319073</v>
      </c>
      <c r="F214" s="17">
        <v>5.6962200269926801E-2</v>
      </c>
      <c r="G214" s="17">
        <v>5.9647499454809502E-2</v>
      </c>
      <c r="H214" s="17">
        <v>6.4721187242388997E-2</v>
      </c>
      <c r="I214" s="17"/>
      <c r="J214" s="17">
        <v>3.9969650781165898E-2</v>
      </c>
      <c r="K214" s="17">
        <v>4.0118048243955998E-2</v>
      </c>
      <c r="L214" s="17">
        <v>8.6467258169182395E-2</v>
      </c>
      <c r="M214" s="17">
        <v>0.16070904124570701</v>
      </c>
      <c r="N214" s="17">
        <v>0.13274974585920499</v>
      </c>
      <c r="O214" s="17">
        <v>8.6689351377784704E-2</v>
      </c>
      <c r="P214" s="17">
        <v>8.1824096937896398E-2</v>
      </c>
      <c r="Q214" s="17">
        <v>5.1098332545905102E-2</v>
      </c>
      <c r="R214" s="17">
        <v>5.9545315841667897E-2</v>
      </c>
      <c r="S214" s="17">
        <v>0.157714167643283</v>
      </c>
      <c r="T214" s="17">
        <v>4.9782498184785397E-2</v>
      </c>
      <c r="U214" s="17">
        <v>0.128307636643958</v>
      </c>
      <c r="V214" s="17"/>
      <c r="W214" s="17">
        <v>0.110296772330933</v>
      </c>
      <c r="X214" s="17">
        <v>4.8239173333415299E-2</v>
      </c>
      <c r="Y214" s="17"/>
      <c r="Z214" s="17">
        <v>3.0822617802517702E-2</v>
      </c>
      <c r="AA214" s="17">
        <v>0.12947525920545599</v>
      </c>
    </row>
    <row r="215" spans="2:27" x14ac:dyDescent="0.35">
      <c r="B215" t="s">
        <v>47</v>
      </c>
      <c r="C215" s="17">
        <v>2.8818404348806601E-2</v>
      </c>
      <c r="D215" s="17">
        <v>8.6534272236014204E-2</v>
      </c>
      <c r="E215" s="17">
        <v>4.7827682794703799E-2</v>
      </c>
      <c r="F215" s="17">
        <v>9.5258088628932397E-3</v>
      </c>
      <c r="G215" s="17">
        <v>3.1801139598309103E-2</v>
      </c>
      <c r="H215" s="17">
        <v>1.0110468386441E-2</v>
      </c>
      <c r="I215" s="17"/>
      <c r="J215" s="17">
        <v>5.0752740538966799E-2</v>
      </c>
      <c r="K215" s="17">
        <v>0</v>
      </c>
      <c r="L215" s="17">
        <v>8.16480157944625E-2</v>
      </c>
      <c r="M215" s="17">
        <v>0</v>
      </c>
      <c r="N215" s="17">
        <v>4.44180568412594E-2</v>
      </c>
      <c r="O215" s="17">
        <v>4.3872116950050603E-2</v>
      </c>
      <c r="P215" s="17">
        <v>2.42040751009178E-2</v>
      </c>
      <c r="Q215" s="17">
        <v>4.3732224031284302E-2</v>
      </c>
      <c r="R215" s="17">
        <v>2.1706017593699799E-2</v>
      </c>
      <c r="S215" s="17">
        <v>9.3559616363570498E-3</v>
      </c>
      <c r="T215" s="17">
        <v>0</v>
      </c>
      <c r="U215" s="17">
        <v>0</v>
      </c>
      <c r="V215" s="17"/>
      <c r="W215" s="17">
        <v>4.1491250614087399E-2</v>
      </c>
      <c r="X215" s="17">
        <v>1.42070568017415E-2</v>
      </c>
      <c r="Y215" s="17"/>
      <c r="Z215" s="17">
        <v>6.8306054552699997E-3</v>
      </c>
      <c r="AA215" s="17">
        <v>5.1370683953924599E-2</v>
      </c>
    </row>
    <row r="216" spans="2:27" x14ac:dyDescent="0.35">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row>
    <row r="217" spans="2:27" x14ac:dyDescent="0.35">
      <c r="B217" s="6" t="s">
        <v>151</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row>
    <row r="218" spans="2:27" x14ac:dyDescent="0.35">
      <c r="B218" s="24" t="s">
        <v>51</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row>
    <row r="219" spans="2:27" x14ac:dyDescent="0.35">
      <c r="B219" t="s">
        <v>144</v>
      </c>
      <c r="C219" s="17">
        <v>0.204732446442145</v>
      </c>
      <c r="D219" s="17">
        <v>0.147141064767459</v>
      </c>
      <c r="E219" s="17">
        <v>0.11098226546241099</v>
      </c>
      <c r="F219" s="17">
        <v>0.40878049935438698</v>
      </c>
      <c r="G219" s="17">
        <v>0.21973940114860399</v>
      </c>
      <c r="H219" s="17">
        <v>0.16248299775997699</v>
      </c>
      <c r="I219" s="17"/>
      <c r="J219" s="17">
        <v>0.26856030337160097</v>
      </c>
      <c r="K219" s="17">
        <v>0.149129095490215</v>
      </c>
      <c r="L219" s="17">
        <v>0.26601282491539502</v>
      </c>
      <c r="M219" s="17">
        <v>0.114176013556385</v>
      </c>
      <c r="N219" s="17">
        <v>0.13068569438019401</v>
      </c>
      <c r="O219" s="17">
        <v>0.233872394866662</v>
      </c>
      <c r="P219" s="17">
        <v>0.14385997812210999</v>
      </c>
      <c r="Q219" s="17">
        <v>0.22578514104429501</v>
      </c>
      <c r="R219" s="17">
        <v>0.22268884682967199</v>
      </c>
      <c r="S219" s="17">
        <v>0.12572290323542501</v>
      </c>
      <c r="T219" s="17">
        <v>0.46449951032821202</v>
      </c>
      <c r="U219" s="17">
        <v>0.19104437338329</v>
      </c>
      <c r="V219" s="17"/>
      <c r="W219" s="17">
        <v>0.12470169343182599</v>
      </c>
      <c r="X219" s="17">
        <v>0.297005099499629</v>
      </c>
      <c r="Y219" s="17"/>
      <c r="Z219" s="17">
        <v>0.33053004964899801</v>
      </c>
      <c r="AA219" s="17">
        <v>9.3478177479795102E-2</v>
      </c>
    </row>
    <row r="220" spans="2:27" x14ac:dyDescent="0.35">
      <c r="B220" t="s">
        <v>145</v>
      </c>
      <c r="C220" s="17">
        <v>0.35796776737234998</v>
      </c>
      <c r="D220" s="17">
        <v>0.33110993081658702</v>
      </c>
      <c r="E220" s="17">
        <v>0.33531374367761602</v>
      </c>
      <c r="F220" s="17">
        <v>0.41242471056604002</v>
      </c>
      <c r="G220" s="17">
        <v>0.31915969253995502</v>
      </c>
      <c r="H220" s="17">
        <v>0.37185319135844203</v>
      </c>
      <c r="I220" s="17"/>
      <c r="J220" s="17">
        <v>0.39346584017192499</v>
      </c>
      <c r="K220" s="17">
        <v>0.41087937347328601</v>
      </c>
      <c r="L220" s="17">
        <v>0.230017657201634</v>
      </c>
      <c r="M220" s="17">
        <v>0.45984386792356502</v>
      </c>
      <c r="N220" s="17">
        <v>0.38061994588895898</v>
      </c>
      <c r="O220" s="17">
        <v>0.30893832517766201</v>
      </c>
      <c r="P220" s="17">
        <v>0.31188737073737899</v>
      </c>
      <c r="Q220" s="17">
        <v>0.24405490134008001</v>
      </c>
      <c r="R220" s="17">
        <v>0.40753839541137499</v>
      </c>
      <c r="S220" s="17">
        <v>0.355260179732032</v>
      </c>
      <c r="T220" s="17">
        <v>0.21558701940428501</v>
      </c>
      <c r="U220" s="17">
        <v>0.18918352474147901</v>
      </c>
      <c r="V220" s="17"/>
      <c r="W220" s="17">
        <v>0.34642056121548298</v>
      </c>
      <c r="X220" s="17">
        <v>0.37128129132930299</v>
      </c>
      <c r="Y220" s="17"/>
      <c r="Z220" s="17">
        <v>0.39607800099394003</v>
      </c>
      <c r="AA220" s="17">
        <v>0.32933177769627903</v>
      </c>
    </row>
    <row r="221" spans="2:27" x14ac:dyDescent="0.35">
      <c r="B221" t="s">
        <v>146</v>
      </c>
      <c r="C221" s="17">
        <v>0.28172602118559498</v>
      </c>
      <c r="D221" s="17">
        <v>0.29084477002468301</v>
      </c>
      <c r="E221" s="17">
        <v>0.32575364690216602</v>
      </c>
      <c r="F221" s="17">
        <v>0.10883604710993899</v>
      </c>
      <c r="G221" s="17">
        <v>0.29164580959782399</v>
      </c>
      <c r="H221" s="17">
        <v>0.33350846935334999</v>
      </c>
      <c r="I221" s="17"/>
      <c r="J221" s="17">
        <v>0.21306831965615</v>
      </c>
      <c r="K221" s="17">
        <v>0.31896824537485802</v>
      </c>
      <c r="L221" s="17">
        <v>0.36307024918414699</v>
      </c>
      <c r="M221" s="17">
        <v>0.26765718056930798</v>
      </c>
      <c r="N221" s="17">
        <v>0.237955603986725</v>
      </c>
      <c r="O221" s="17">
        <v>0.22792328430935099</v>
      </c>
      <c r="P221" s="17">
        <v>0.38191606952575802</v>
      </c>
      <c r="Q221" s="17">
        <v>0.38423106849253102</v>
      </c>
      <c r="R221" s="17">
        <v>0.243709515313838</v>
      </c>
      <c r="S221" s="17">
        <v>0.29913100873172399</v>
      </c>
      <c r="T221" s="17">
        <v>0.27762003311546002</v>
      </c>
      <c r="U221" s="17">
        <v>0.36979190615489799</v>
      </c>
      <c r="V221" s="17"/>
      <c r="W221" s="17">
        <v>0.34084985049092498</v>
      </c>
      <c r="X221" s="17">
        <v>0.21355831834994499</v>
      </c>
      <c r="Y221" s="17"/>
      <c r="Z221" s="17">
        <v>0.19703609761631999</v>
      </c>
      <c r="AA221" s="17">
        <v>0.341886883265129</v>
      </c>
    </row>
    <row r="222" spans="2:27" x14ac:dyDescent="0.35">
      <c r="B222" t="s">
        <v>147</v>
      </c>
      <c r="C222" s="17">
        <v>0.110464235378535</v>
      </c>
      <c r="D222" s="17">
        <v>0.165511712509989</v>
      </c>
      <c r="E222" s="17">
        <v>0.151607554353616</v>
      </c>
      <c r="F222" s="17">
        <v>5.0516575489602297E-2</v>
      </c>
      <c r="G222" s="17">
        <v>0.108613459765435</v>
      </c>
      <c r="H222" s="17">
        <v>0.10385168575357399</v>
      </c>
      <c r="I222" s="17"/>
      <c r="J222" s="17">
        <v>7.3847150226892699E-2</v>
      </c>
      <c r="K222" s="17">
        <v>0.102854777787264</v>
      </c>
      <c r="L222" s="17">
        <v>8.6467258169182395E-2</v>
      </c>
      <c r="M222" s="17">
        <v>0.15832293795074201</v>
      </c>
      <c r="N222" s="17">
        <v>0.18084086265018701</v>
      </c>
      <c r="O222" s="17">
        <v>0.111817099355339</v>
      </c>
      <c r="P222" s="17">
        <v>0.106028172038814</v>
      </c>
      <c r="Q222" s="17">
        <v>5.1098332545905102E-2</v>
      </c>
      <c r="R222" s="17">
        <v>7.8807639520418901E-2</v>
      </c>
      <c r="S222" s="17">
        <v>0.20252269887527599</v>
      </c>
      <c r="T222" s="17">
        <v>0</v>
      </c>
      <c r="U222" s="17">
        <v>0.249980195720333</v>
      </c>
      <c r="V222" s="17"/>
      <c r="W222" s="17">
        <v>0.13778028842932499</v>
      </c>
      <c r="X222" s="17">
        <v>7.8969783667822605E-2</v>
      </c>
      <c r="Y222" s="17"/>
      <c r="Z222" s="17">
        <v>5.4793303918492499E-2</v>
      </c>
      <c r="AA222" s="17">
        <v>0.165099553880558</v>
      </c>
    </row>
    <row r="223" spans="2:27" x14ac:dyDescent="0.35">
      <c r="B223" t="s">
        <v>47</v>
      </c>
      <c r="C223" s="17">
        <v>4.51095296213763E-2</v>
      </c>
      <c r="D223" s="17">
        <v>6.5392521881283194E-2</v>
      </c>
      <c r="E223" s="17">
        <v>7.6342789604191996E-2</v>
      </c>
      <c r="F223" s="17">
        <v>1.9442167480032298E-2</v>
      </c>
      <c r="G223" s="17">
        <v>6.0841636948181697E-2</v>
      </c>
      <c r="H223" s="17">
        <v>2.8303655774657099E-2</v>
      </c>
      <c r="I223" s="17"/>
      <c r="J223" s="17">
        <v>5.1058386573431598E-2</v>
      </c>
      <c r="K223" s="17">
        <v>1.8168507874376499E-2</v>
      </c>
      <c r="L223" s="17">
        <v>5.4432010529641701E-2</v>
      </c>
      <c r="M223" s="17">
        <v>0</v>
      </c>
      <c r="N223" s="17">
        <v>6.9897893093933697E-2</v>
      </c>
      <c r="O223" s="17">
        <v>0.117448896290986</v>
      </c>
      <c r="P223" s="17">
        <v>5.63084095759398E-2</v>
      </c>
      <c r="Q223" s="17">
        <v>9.4830556577189404E-2</v>
      </c>
      <c r="R223" s="17">
        <v>4.7255602924696702E-2</v>
      </c>
      <c r="S223" s="17">
        <v>1.7363209425542599E-2</v>
      </c>
      <c r="T223" s="17">
        <v>4.2293437152043201E-2</v>
      </c>
      <c r="U223" s="17">
        <v>0</v>
      </c>
      <c r="V223" s="17"/>
      <c r="W223" s="17">
        <v>5.0247606432441701E-2</v>
      </c>
      <c r="X223" s="17">
        <v>3.9185507153300603E-2</v>
      </c>
      <c r="Y223" s="17"/>
      <c r="Z223" s="17">
        <v>2.1562547822249901E-2</v>
      </c>
      <c r="AA223" s="17">
        <v>7.0203607678238106E-2</v>
      </c>
    </row>
    <row r="224" spans="2:27" x14ac:dyDescent="0.3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row>
    <row r="225" spans="2:27" x14ac:dyDescent="0.35">
      <c r="B225" s="6" t="s">
        <v>152</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row>
    <row r="226" spans="2:27" x14ac:dyDescent="0.35">
      <c r="B226" s="24" t="s">
        <v>51</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row>
    <row r="227" spans="2:27" x14ac:dyDescent="0.35">
      <c r="B227" t="s">
        <v>144</v>
      </c>
      <c r="C227" s="17">
        <v>0.196657000392257</v>
      </c>
      <c r="D227" s="17">
        <v>9.8496891931995498E-2</v>
      </c>
      <c r="E227" s="17">
        <v>8.0284735180993605E-2</v>
      </c>
      <c r="F227" s="17">
        <v>0.394473399865365</v>
      </c>
      <c r="G227" s="17">
        <v>0.22816063223490701</v>
      </c>
      <c r="H227" s="17">
        <v>0.17100177513086401</v>
      </c>
      <c r="I227" s="17"/>
      <c r="J227" s="17">
        <v>0.24155912658293699</v>
      </c>
      <c r="K227" s="17">
        <v>0.14639590472425501</v>
      </c>
      <c r="L227" s="17">
        <v>0.224246733476785</v>
      </c>
      <c r="M227" s="17">
        <v>0.11859819726144701</v>
      </c>
      <c r="N227" s="17">
        <v>0.182484119208599</v>
      </c>
      <c r="O227" s="17">
        <v>0.18542336350328001</v>
      </c>
      <c r="P227" s="17">
        <v>0.14385997812210999</v>
      </c>
      <c r="Q227" s="17">
        <v>0.22578514104429501</v>
      </c>
      <c r="R227" s="17">
        <v>0.27241731927259799</v>
      </c>
      <c r="S227" s="17">
        <v>0.14804362504669799</v>
      </c>
      <c r="T227" s="17">
        <v>0.32740253130024599</v>
      </c>
      <c r="U227" s="17">
        <v>0.19104437338329</v>
      </c>
      <c r="V227" s="17"/>
      <c r="W227" s="17">
        <v>0.11670190643664401</v>
      </c>
      <c r="X227" s="17">
        <v>0.28884242121159498</v>
      </c>
      <c r="Y227" s="17"/>
      <c r="Z227" s="17">
        <v>0.311711924294993</v>
      </c>
      <c r="AA227" s="17">
        <v>9.4970031665290097E-2</v>
      </c>
    </row>
    <row r="228" spans="2:27" x14ac:dyDescent="0.35">
      <c r="B228" t="s">
        <v>145</v>
      </c>
      <c r="C228" s="17">
        <v>0.34975857602543903</v>
      </c>
      <c r="D228" s="17">
        <v>0.32639430488631599</v>
      </c>
      <c r="E228" s="17">
        <v>0.25897379115014502</v>
      </c>
      <c r="F228" s="17">
        <v>0.37112475536158901</v>
      </c>
      <c r="G228" s="17">
        <v>0.36760339749882198</v>
      </c>
      <c r="H228" s="17">
        <v>0.37863171288151898</v>
      </c>
      <c r="I228" s="17"/>
      <c r="J228" s="17">
        <v>0.40960277193698902</v>
      </c>
      <c r="K228" s="17">
        <v>0.34765528687380798</v>
      </c>
      <c r="L228" s="17">
        <v>0.22433909252641401</v>
      </c>
      <c r="M228" s="17">
        <v>0.38980219045528403</v>
      </c>
      <c r="N228" s="17">
        <v>0.26423994447475502</v>
      </c>
      <c r="O228" s="17">
        <v>0.34568949422200101</v>
      </c>
      <c r="P228" s="17">
        <v>0.36340280542535403</v>
      </c>
      <c r="Q228" s="17">
        <v>0.37686495997790997</v>
      </c>
      <c r="R228" s="17">
        <v>0.42051345743787999</v>
      </c>
      <c r="S228" s="17">
        <v>0.274499277844509</v>
      </c>
      <c r="T228" s="17">
        <v>0.27285857862181201</v>
      </c>
      <c r="U228" s="17">
        <v>0.38022789812476898</v>
      </c>
      <c r="V228" s="17"/>
      <c r="W228" s="17">
        <v>0.338785541773789</v>
      </c>
      <c r="X228" s="17">
        <v>0.36241009990101503</v>
      </c>
      <c r="Y228" s="17"/>
      <c r="Z228" s="17">
        <v>0.40218652888335299</v>
      </c>
      <c r="AA228" s="17">
        <v>0.30195320236499601</v>
      </c>
    </row>
    <row r="229" spans="2:27" x14ac:dyDescent="0.35">
      <c r="B229" t="s">
        <v>146</v>
      </c>
      <c r="C229" s="17">
        <v>0.27388270429214301</v>
      </c>
      <c r="D229" s="17">
        <v>0.23253802912604099</v>
      </c>
      <c r="E229" s="17">
        <v>0.41110423546663899</v>
      </c>
      <c r="F229" s="17">
        <v>0.13633277986061201</v>
      </c>
      <c r="G229" s="17">
        <v>0.232774922273985</v>
      </c>
      <c r="H229" s="17">
        <v>0.309440780083796</v>
      </c>
      <c r="I229" s="17"/>
      <c r="J229" s="17">
        <v>0.21801904211952799</v>
      </c>
      <c r="K229" s="17">
        <v>0.38270043602780801</v>
      </c>
      <c r="L229" s="17">
        <v>0.30774233463794098</v>
      </c>
      <c r="M229" s="17">
        <v>0.29327383539207802</v>
      </c>
      <c r="N229" s="17">
        <v>0.29435230835002402</v>
      </c>
      <c r="O229" s="17">
        <v>0.228615896764752</v>
      </c>
      <c r="P229" s="17">
        <v>0.31102619523258701</v>
      </c>
      <c r="Q229" s="17">
        <v>0.103878734187629</v>
      </c>
      <c r="R229" s="17">
        <v>0.15545639551341001</v>
      </c>
      <c r="S229" s="17">
        <v>0.339899997240038</v>
      </c>
      <c r="T229" s="17">
        <v>0.27762003311546002</v>
      </c>
      <c r="U229" s="17">
        <v>0.30042009184798302</v>
      </c>
      <c r="V229" s="17"/>
      <c r="W229" s="17">
        <v>0.31902126227012501</v>
      </c>
      <c r="X229" s="17">
        <v>0.22183952909822099</v>
      </c>
      <c r="Y229" s="17"/>
      <c r="Z229" s="17">
        <v>0.201612204177852</v>
      </c>
      <c r="AA229" s="17">
        <v>0.33448619031571097</v>
      </c>
    </row>
    <row r="230" spans="2:27" x14ac:dyDescent="0.35">
      <c r="B230" t="s">
        <v>147</v>
      </c>
      <c r="C230" s="17">
        <v>0.13232501679632</v>
      </c>
      <c r="D230" s="17">
        <v>0.25588925085851799</v>
      </c>
      <c r="E230" s="17">
        <v>0.120390063737127</v>
      </c>
      <c r="F230" s="17">
        <v>8.4967875292862996E-2</v>
      </c>
      <c r="G230" s="17">
        <v>0.11655588605112099</v>
      </c>
      <c r="H230" s="17">
        <v>0.13072314387245801</v>
      </c>
      <c r="I230" s="17"/>
      <c r="J230" s="17">
        <v>8.8351116350966E-2</v>
      </c>
      <c r="K230" s="17">
        <v>0.107813055265712</v>
      </c>
      <c r="L230" s="17">
        <v>0.16202382356439701</v>
      </c>
      <c r="M230" s="17">
        <v>0.19832577689119199</v>
      </c>
      <c r="N230" s="17">
        <v>0.15536102639751301</v>
      </c>
      <c r="O230" s="17">
        <v>0.15252701160986601</v>
      </c>
      <c r="P230" s="17">
        <v>0.15750694611903099</v>
      </c>
      <c r="Q230" s="17">
        <v>0.19864060821297699</v>
      </c>
      <c r="R230" s="17">
        <v>0.10435722485141601</v>
      </c>
      <c r="S230" s="17">
        <v>0.17779995592909101</v>
      </c>
      <c r="T230" s="17">
        <v>3.75319826583956E-2</v>
      </c>
      <c r="U230" s="17">
        <v>0.128307636643958</v>
      </c>
      <c r="V230" s="17"/>
      <c r="W230" s="17">
        <v>0.161760424707933</v>
      </c>
      <c r="X230" s="17">
        <v>9.8387023216732206E-2</v>
      </c>
      <c r="Y230" s="17"/>
      <c r="Z230" s="17">
        <v>7.1820982696565797E-2</v>
      </c>
      <c r="AA230" s="17">
        <v>0.18956855276376899</v>
      </c>
    </row>
    <row r="231" spans="2:27" x14ac:dyDescent="0.35">
      <c r="B231" t="s">
        <v>47</v>
      </c>
      <c r="C231" s="17">
        <v>4.7376702493841898E-2</v>
      </c>
      <c r="D231" s="17">
        <v>8.6681523197128393E-2</v>
      </c>
      <c r="E231" s="17">
        <v>0.12924717446509601</v>
      </c>
      <c r="F231" s="17">
        <v>1.31011896195708E-2</v>
      </c>
      <c r="G231" s="17">
        <v>5.49051619411665E-2</v>
      </c>
      <c r="H231" s="17">
        <v>1.02025880313634E-2</v>
      </c>
      <c r="I231" s="17"/>
      <c r="J231" s="17">
        <v>4.24679430095792E-2</v>
      </c>
      <c r="K231" s="17">
        <v>1.54353171084168E-2</v>
      </c>
      <c r="L231" s="17">
        <v>8.16480157944625E-2</v>
      </c>
      <c r="M231" s="17">
        <v>0</v>
      </c>
      <c r="N231" s="17">
        <v>0.103562601569109</v>
      </c>
      <c r="O231" s="17">
        <v>8.7744233900101207E-2</v>
      </c>
      <c r="P231" s="17">
        <v>2.42040751009178E-2</v>
      </c>
      <c r="Q231" s="17">
        <v>9.4830556577189404E-2</v>
      </c>
      <c r="R231" s="17">
        <v>4.7255602924696702E-2</v>
      </c>
      <c r="S231" s="17">
        <v>5.9757143939663297E-2</v>
      </c>
      <c r="T231" s="17">
        <v>8.4586874304086304E-2</v>
      </c>
      <c r="U231" s="17">
        <v>0</v>
      </c>
      <c r="V231" s="17"/>
      <c r="W231" s="17">
        <v>6.3730864811509497E-2</v>
      </c>
      <c r="X231" s="17">
        <v>2.8520926572436399E-2</v>
      </c>
      <c r="Y231" s="17"/>
      <c r="Z231" s="17">
        <v>1.2668359947236901E-2</v>
      </c>
      <c r="AA231" s="17">
        <v>7.9022022890234106E-2</v>
      </c>
    </row>
    <row r="232" spans="2:27" x14ac:dyDescent="0.35">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2:27" x14ac:dyDescent="0.35">
      <c r="B233" s="6" t="s">
        <v>156</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row>
    <row r="234" spans="2:27" x14ac:dyDescent="0.35">
      <c r="B234" s="24" t="s">
        <v>51</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row>
    <row r="235" spans="2:27" x14ac:dyDescent="0.35">
      <c r="B235" t="s">
        <v>153</v>
      </c>
      <c r="C235" s="17">
        <v>0.30958093782051399</v>
      </c>
      <c r="D235" s="17">
        <v>0.247086200961286</v>
      </c>
      <c r="E235" s="17">
        <v>0.26297562813458902</v>
      </c>
      <c r="F235" s="17">
        <v>0.44885883802990101</v>
      </c>
      <c r="G235" s="17">
        <v>0.33672706533175401</v>
      </c>
      <c r="H235" s="17">
        <v>0.27085654948016202</v>
      </c>
      <c r="I235" s="17"/>
      <c r="J235" s="17">
        <v>0.37724775314106201</v>
      </c>
      <c r="K235" s="17">
        <v>0.33339721474863598</v>
      </c>
      <c r="L235" s="17">
        <v>0.33004673847841298</v>
      </c>
      <c r="M235" s="17">
        <v>0.224320942619646</v>
      </c>
      <c r="N235" s="17">
        <v>0.32595296534618901</v>
      </c>
      <c r="O235" s="17">
        <v>0.27211271488106498</v>
      </c>
      <c r="P235" s="17">
        <v>0.267447680526474</v>
      </c>
      <c r="Q235" s="17">
        <v>0.30581479804040101</v>
      </c>
      <c r="R235" s="17">
        <v>0.31338566054504802</v>
      </c>
      <c r="S235" s="17">
        <v>0.27014515416060197</v>
      </c>
      <c r="T235" s="17">
        <v>0.26536951758907001</v>
      </c>
      <c r="U235" s="17">
        <v>0.267051265257788</v>
      </c>
      <c r="V235" s="17"/>
      <c r="W235" s="17">
        <v>0.25894865016635199</v>
      </c>
      <c r="X235" s="17">
        <v>0.36795819076997599</v>
      </c>
      <c r="Y235" s="17"/>
      <c r="Z235" s="17">
        <v>0.36318149180592602</v>
      </c>
      <c r="AA235" s="17">
        <v>0.26306637441442299</v>
      </c>
    </row>
    <row r="236" spans="2:27" x14ac:dyDescent="0.35">
      <c r="B236" t="s">
        <v>154</v>
      </c>
      <c r="C236" s="17">
        <v>0.52926014486898298</v>
      </c>
      <c r="D236" s="17">
        <v>0.50792662517683795</v>
      </c>
      <c r="E236" s="17">
        <v>0.59262655948222198</v>
      </c>
      <c r="F236" s="17">
        <v>0.48117845921373298</v>
      </c>
      <c r="G236" s="17">
        <v>0.46948352840381302</v>
      </c>
      <c r="H236" s="17">
        <v>0.56092982965855398</v>
      </c>
      <c r="I236" s="17"/>
      <c r="J236" s="17">
        <v>0.51236368766445795</v>
      </c>
      <c r="K236" s="17">
        <v>0.484093142646564</v>
      </c>
      <c r="L236" s="17">
        <v>0.43412809887904003</v>
      </c>
      <c r="M236" s="17">
        <v>0.59002255877497001</v>
      </c>
      <c r="N236" s="17">
        <v>0.54049278455924998</v>
      </c>
      <c r="O236" s="17">
        <v>0.519864735492234</v>
      </c>
      <c r="P236" s="17">
        <v>0.592660801342347</v>
      </c>
      <c r="Q236" s="17">
        <v>0.64308686941369297</v>
      </c>
      <c r="R236" s="17">
        <v>0.48034358366706897</v>
      </c>
      <c r="S236" s="17">
        <v>0.59674065909957297</v>
      </c>
      <c r="T236" s="17">
        <v>0.64731600156774904</v>
      </c>
      <c r="U236" s="17">
        <v>0.55420120197060396</v>
      </c>
      <c r="V236" s="17"/>
      <c r="W236" s="17">
        <v>0.549920154630549</v>
      </c>
      <c r="X236" s="17">
        <v>0.50543987776931598</v>
      </c>
      <c r="Y236" s="17"/>
      <c r="Z236" s="17">
        <v>0.513467147156492</v>
      </c>
      <c r="AA236" s="17">
        <v>0.55775269140130201</v>
      </c>
    </row>
    <row r="237" spans="2:27" x14ac:dyDescent="0.35">
      <c r="B237" t="s">
        <v>155</v>
      </c>
      <c r="C237" s="17">
        <v>0.150201223762369</v>
      </c>
      <c r="D237" s="17">
        <v>0.24498717386187599</v>
      </c>
      <c r="E237" s="17">
        <v>0.14439781238318899</v>
      </c>
      <c r="F237" s="17">
        <v>6.9962702756365305E-2</v>
      </c>
      <c r="G237" s="17">
        <v>0.174497984689441</v>
      </c>
      <c r="H237" s="17">
        <v>0.14835797629467201</v>
      </c>
      <c r="I237" s="17"/>
      <c r="J237" s="17">
        <v>8.9313916447808006E-2</v>
      </c>
      <c r="K237" s="17">
        <v>0.15064354727832499</v>
      </c>
      <c r="L237" s="17">
        <v>0.23582516264254699</v>
      </c>
      <c r="M237" s="17">
        <v>0.185656498605384</v>
      </c>
      <c r="N237" s="17">
        <v>0.110942969556253</v>
      </c>
      <c r="O237" s="17">
        <v>0.208022549626701</v>
      </c>
      <c r="P237" s="17">
        <v>0.13989151813117801</v>
      </c>
      <c r="Q237" s="17">
        <v>5.1098332545905102E-2</v>
      </c>
      <c r="R237" s="17">
        <v>0.20627075578788301</v>
      </c>
      <c r="S237" s="17">
        <v>0.124811532391208</v>
      </c>
      <c r="T237" s="17">
        <v>8.7314480843180997E-2</v>
      </c>
      <c r="U237" s="17">
        <v>0.17874753277160799</v>
      </c>
      <c r="V237" s="17"/>
      <c r="W237" s="17">
        <v>0.17991021284070699</v>
      </c>
      <c r="X237" s="17">
        <v>0.11594780068686</v>
      </c>
      <c r="Y237" s="17"/>
      <c r="Z237" s="17">
        <v>0.114509694038573</v>
      </c>
      <c r="AA237" s="17">
        <v>0.16925842547162001</v>
      </c>
    </row>
    <row r="238" spans="2:27" x14ac:dyDescent="0.35">
      <c r="B238" t="s">
        <v>47</v>
      </c>
      <c r="C238" s="17">
        <v>1.09576935481333E-2</v>
      </c>
      <c r="D238" s="17">
        <v>0</v>
      </c>
      <c r="E238" s="17">
        <v>0</v>
      </c>
      <c r="F238" s="17">
        <v>0</v>
      </c>
      <c r="G238" s="17">
        <v>1.9291421574992199E-2</v>
      </c>
      <c r="H238" s="17">
        <v>1.9855644566611701E-2</v>
      </c>
      <c r="I238" s="17"/>
      <c r="J238" s="17">
        <v>2.10746427466715E-2</v>
      </c>
      <c r="K238" s="17">
        <v>3.1866095326474803E-2</v>
      </c>
      <c r="L238" s="17">
        <v>0</v>
      </c>
      <c r="M238" s="17">
        <v>0</v>
      </c>
      <c r="N238" s="17">
        <v>2.2611280538307601E-2</v>
      </c>
      <c r="O238" s="17">
        <v>0</v>
      </c>
      <c r="P238" s="17">
        <v>0</v>
      </c>
      <c r="Q238" s="17">
        <v>0</v>
      </c>
      <c r="R238" s="17">
        <v>0</v>
      </c>
      <c r="S238" s="17">
        <v>8.3026543486169092E-3</v>
      </c>
      <c r="T238" s="17">
        <v>0</v>
      </c>
      <c r="U238" s="17">
        <v>0</v>
      </c>
      <c r="V238" s="17"/>
      <c r="W238" s="17">
        <v>1.12209823623915E-2</v>
      </c>
      <c r="X238" s="17">
        <v>1.06541307738479E-2</v>
      </c>
      <c r="Y238" s="17"/>
      <c r="Z238" s="17">
        <v>8.8416669990090003E-3</v>
      </c>
      <c r="AA238" s="17">
        <v>9.9225087126553896E-3</v>
      </c>
    </row>
    <row r="239" spans="2:27" x14ac:dyDescent="0.35">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row>
    <row r="240" spans="2:27" x14ac:dyDescent="0.35">
      <c r="B240" s="6" t="s">
        <v>157</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row>
    <row r="241" spans="2:27" x14ac:dyDescent="0.35">
      <c r="B241" s="24" t="s">
        <v>51</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row>
    <row r="242" spans="2:27" x14ac:dyDescent="0.35">
      <c r="B242" t="s">
        <v>76</v>
      </c>
      <c r="C242" s="17">
        <v>0.303836907237162</v>
      </c>
      <c r="D242" s="17">
        <v>0.18575754357471999</v>
      </c>
      <c r="E242" s="17">
        <v>0.32438861418481502</v>
      </c>
      <c r="F242" s="17">
        <v>0.35899868917224897</v>
      </c>
      <c r="G242" s="17">
        <v>0.34020168816610302</v>
      </c>
      <c r="H242" s="17">
        <v>0.28532113288488498</v>
      </c>
      <c r="I242" s="17"/>
      <c r="J242" s="17">
        <v>0.318515861107173</v>
      </c>
      <c r="K242" s="17">
        <v>0.196430507925107</v>
      </c>
      <c r="L242" s="17">
        <v>0.35640342144273301</v>
      </c>
      <c r="M242" s="17">
        <v>0.32306306368957299</v>
      </c>
      <c r="N242" s="17">
        <v>0.28727201993366203</v>
      </c>
      <c r="O242" s="17">
        <v>0.31845442407123897</v>
      </c>
      <c r="P242" s="17">
        <v>5.1478774080216699E-2</v>
      </c>
      <c r="Q242" s="17">
        <v>0.29844868952578102</v>
      </c>
      <c r="R242" s="17">
        <v>0.498920558236286</v>
      </c>
      <c r="S242" s="17">
        <v>0.250521860043671</v>
      </c>
      <c r="T242" s="17">
        <v>0.53073903517814003</v>
      </c>
      <c r="U242" s="17">
        <v>0.319352010027248</v>
      </c>
      <c r="V242" s="17"/>
      <c r="W242" s="17">
        <v>0.25123875703003001</v>
      </c>
      <c r="X242" s="17">
        <v>0.36448073080461402</v>
      </c>
      <c r="Y242" s="17"/>
      <c r="Z242" s="17">
        <v>0.357440684110507</v>
      </c>
      <c r="AA242" s="17">
        <v>0.25395499128607002</v>
      </c>
    </row>
    <row r="243" spans="2:27" x14ac:dyDescent="0.35">
      <c r="B243" t="s">
        <v>77</v>
      </c>
      <c r="C243" s="17">
        <v>0.40044132999995102</v>
      </c>
      <c r="D243" s="17">
        <v>0.40969716023201402</v>
      </c>
      <c r="E243" s="17">
        <v>0.34298605052202003</v>
      </c>
      <c r="F243" s="17">
        <v>0.412587031548729</v>
      </c>
      <c r="G243" s="17">
        <v>0.35439804020179699</v>
      </c>
      <c r="H243" s="17">
        <v>0.44259608576838899</v>
      </c>
      <c r="I243" s="17"/>
      <c r="J243" s="17">
        <v>0.41099823532754298</v>
      </c>
      <c r="K243" s="17">
        <v>0.49131800083210397</v>
      </c>
      <c r="L243" s="17">
        <v>0.41447482537219599</v>
      </c>
      <c r="M243" s="17">
        <v>0.33983535110221802</v>
      </c>
      <c r="N243" s="17">
        <v>0.399558166477544</v>
      </c>
      <c r="O243" s="17">
        <v>0.36486813164224502</v>
      </c>
      <c r="P243" s="17">
        <v>0.51566633990017396</v>
      </c>
      <c r="Q243" s="17">
        <v>0.45749640913414003</v>
      </c>
      <c r="R243" s="17">
        <v>0.27447336660119898</v>
      </c>
      <c r="S243" s="17">
        <v>0.395720144187376</v>
      </c>
      <c r="T243" s="17">
        <v>0.33349936522801299</v>
      </c>
      <c r="U243" s="17">
        <v>0.31271693245966398</v>
      </c>
      <c r="V243" s="17"/>
      <c r="W243" s="17">
        <v>0.40085364111265398</v>
      </c>
      <c r="X243" s="17">
        <v>0.39996594973895</v>
      </c>
      <c r="Y243" s="17"/>
      <c r="Z243" s="17">
        <v>0.45973300156755897</v>
      </c>
      <c r="AA243" s="17">
        <v>0.34974645912931301</v>
      </c>
    </row>
    <row r="244" spans="2:27" x14ac:dyDescent="0.35">
      <c r="B244" t="s">
        <v>78</v>
      </c>
      <c r="C244" s="17">
        <v>0.14356794500878101</v>
      </c>
      <c r="D244" s="17">
        <v>0.18166054365027401</v>
      </c>
      <c r="E244" s="17">
        <v>8.2028306397661593E-2</v>
      </c>
      <c r="F244" s="17">
        <v>0.12644176014560299</v>
      </c>
      <c r="G244" s="17">
        <v>0.151919034273511</v>
      </c>
      <c r="H244" s="17">
        <v>0.163457673532693</v>
      </c>
      <c r="I244" s="17"/>
      <c r="J244" s="17">
        <v>0.15383231378267201</v>
      </c>
      <c r="K244" s="17">
        <v>0.14394754014355901</v>
      </c>
      <c r="L244" s="17">
        <v>0.12332174818344301</v>
      </c>
      <c r="M244" s="17">
        <v>0.12614760635828201</v>
      </c>
      <c r="N244" s="17">
        <v>0.135197506652973</v>
      </c>
      <c r="O244" s="17">
        <v>0.15005741936974301</v>
      </c>
      <c r="P244" s="17">
        <v>0.227443086677348</v>
      </c>
      <c r="Q244" s="17">
        <v>0.14761095821891301</v>
      </c>
      <c r="R244" s="17">
        <v>0.108200792588713</v>
      </c>
      <c r="S244" s="17">
        <v>0.18020197706400301</v>
      </c>
      <c r="T244" s="17">
        <v>8.5979101409060593E-2</v>
      </c>
      <c r="U244" s="17">
        <v>0.1008797922553</v>
      </c>
      <c r="V244" s="17"/>
      <c r="W244" s="17">
        <v>0.15888891098892299</v>
      </c>
      <c r="X244" s="17">
        <v>0.12590340824990601</v>
      </c>
      <c r="Y244" s="17"/>
      <c r="Z244" s="17">
        <v>0.124255626319561</v>
      </c>
      <c r="AA244" s="17">
        <v>0.16143549262765999</v>
      </c>
    </row>
    <row r="245" spans="2:27" x14ac:dyDescent="0.35">
      <c r="B245" t="s">
        <v>79</v>
      </c>
      <c r="C245" s="17">
        <v>9.9447728719129602E-2</v>
      </c>
      <c r="D245" s="17">
        <v>0.20164312722174499</v>
      </c>
      <c r="E245" s="17">
        <v>0.17523553097071801</v>
      </c>
      <c r="F245" s="17">
        <v>6.0537038516593297E-2</v>
      </c>
      <c r="G245" s="17">
        <v>9.8296351888618502E-2</v>
      </c>
      <c r="H245" s="17">
        <v>5.28263328162447E-2</v>
      </c>
      <c r="I245" s="17"/>
      <c r="J245" s="17">
        <v>5.8718880552118199E-2</v>
      </c>
      <c r="K245" s="17">
        <v>0.10283403078996201</v>
      </c>
      <c r="L245" s="17">
        <v>5.4432010529641701E-2</v>
      </c>
      <c r="M245" s="17">
        <v>0.12172542265321901</v>
      </c>
      <c r="N245" s="17">
        <v>0.12250082215769401</v>
      </c>
      <c r="O245" s="17">
        <v>0.144683966441748</v>
      </c>
      <c r="P245" s="17">
        <v>0.109098795917195</v>
      </c>
      <c r="Q245" s="17">
        <v>9.6443943121166498E-2</v>
      </c>
      <c r="R245" s="17">
        <v>0.11840528257380201</v>
      </c>
      <c r="S245" s="17">
        <v>0.137172903864301</v>
      </c>
      <c r="T245" s="17">
        <v>0</v>
      </c>
      <c r="U245" s="17">
        <v>0.197679450950873</v>
      </c>
      <c r="V245" s="17"/>
      <c r="W245" s="17">
        <v>0.143110678283771</v>
      </c>
      <c r="X245" s="17">
        <v>4.9105878304138401E-2</v>
      </c>
      <c r="Y245" s="17"/>
      <c r="Z245" s="17">
        <v>4.34195268727696E-2</v>
      </c>
      <c r="AA245" s="17">
        <v>0.15863534760762801</v>
      </c>
    </row>
    <row r="246" spans="2:27" x14ac:dyDescent="0.35">
      <c r="B246" t="s">
        <v>47</v>
      </c>
      <c r="C246" s="17">
        <v>5.27060890349767E-2</v>
      </c>
      <c r="D246" s="17">
        <v>2.1241625321247001E-2</v>
      </c>
      <c r="E246" s="17">
        <v>7.5361497924786205E-2</v>
      </c>
      <c r="F246" s="17">
        <v>4.1435480616825802E-2</v>
      </c>
      <c r="G246" s="17">
        <v>5.5184885469970503E-2</v>
      </c>
      <c r="H246" s="17">
        <v>5.5798774997787903E-2</v>
      </c>
      <c r="I246" s="17"/>
      <c r="J246" s="17">
        <v>5.7934709230494499E-2</v>
      </c>
      <c r="K246" s="17">
        <v>6.5469920309268098E-2</v>
      </c>
      <c r="L246" s="17">
        <v>5.1367994471985902E-2</v>
      </c>
      <c r="M246" s="17">
        <v>8.92285561967084E-2</v>
      </c>
      <c r="N246" s="17">
        <v>5.5471484778126703E-2</v>
      </c>
      <c r="O246" s="17">
        <v>2.1936058475025302E-2</v>
      </c>
      <c r="P246" s="17">
        <v>9.6313003425065699E-2</v>
      </c>
      <c r="Q246" s="17">
        <v>0</v>
      </c>
      <c r="R246" s="17">
        <v>0</v>
      </c>
      <c r="S246" s="17">
        <v>3.6383114840649398E-2</v>
      </c>
      <c r="T246" s="17">
        <v>4.9782498184785397E-2</v>
      </c>
      <c r="U246" s="17">
        <v>6.9371814306914803E-2</v>
      </c>
      <c r="V246" s="17"/>
      <c r="W246" s="17">
        <v>4.5908012584622002E-2</v>
      </c>
      <c r="X246" s="17">
        <v>6.0544032902391701E-2</v>
      </c>
      <c r="Y246" s="17"/>
      <c r="Z246" s="17">
        <v>1.5151161129603701E-2</v>
      </c>
      <c r="AA246" s="17">
        <v>7.6227709349328904E-2</v>
      </c>
    </row>
    <row r="247" spans="2:27" x14ac:dyDescent="0.35">
      <c r="B247" t="s">
        <v>80</v>
      </c>
      <c r="C247" s="17">
        <v>0.70427823723711303</v>
      </c>
      <c r="D247" s="17">
        <v>0.59545470380673404</v>
      </c>
      <c r="E247" s="17">
        <v>0.66737466470683504</v>
      </c>
      <c r="F247" s="17">
        <v>0.77158572072097797</v>
      </c>
      <c r="G247" s="17">
        <v>0.69459972836789996</v>
      </c>
      <c r="H247" s="17">
        <v>0.72791721865327497</v>
      </c>
      <c r="I247" s="17"/>
      <c r="J247" s="17">
        <v>0.72951409643471499</v>
      </c>
      <c r="K247" s="17">
        <v>0.68774850875721105</v>
      </c>
      <c r="L247" s="17">
        <v>0.770878246814929</v>
      </c>
      <c r="M247" s="17">
        <v>0.66289841479179001</v>
      </c>
      <c r="N247" s="17">
        <v>0.68683018641120697</v>
      </c>
      <c r="O247" s="17">
        <v>0.68332255571348399</v>
      </c>
      <c r="P247" s="17">
        <v>0.56714511398039102</v>
      </c>
      <c r="Q247" s="17">
        <v>0.75594509865991999</v>
      </c>
      <c r="R247" s="17">
        <v>0.77339392483748504</v>
      </c>
      <c r="S247" s="17">
        <v>0.64624200423104705</v>
      </c>
      <c r="T247" s="17">
        <v>0.86423840040615396</v>
      </c>
      <c r="U247" s="17">
        <v>0.63206894248691203</v>
      </c>
      <c r="V247" s="17"/>
      <c r="W247" s="17">
        <v>0.65209239814268405</v>
      </c>
      <c r="X247" s="17">
        <v>0.76444668054356402</v>
      </c>
      <c r="Y247" s="17"/>
      <c r="Z247" s="17">
        <v>0.81717368567806503</v>
      </c>
      <c r="AA247" s="17">
        <v>0.60370145041538303</v>
      </c>
    </row>
    <row r="248" spans="2:27" x14ac:dyDescent="0.35">
      <c r="B248" t="s">
        <v>81</v>
      </c>
      <c r="C248" s="17">
        <v>0.24301567372791</v>
      </c>
      <c r="D248" s="17">
        <v>0.383303670872019</v>
      </c>
      <c r="E248" s="17">
        <v>0.25726383736837899</v>
      </c>
      <c r="F248" s="17">
        <v>0.18697879866219699</v>
      </c>
      <c r="G248" s="17">
        <v>0.25021538616213002</v>
      </c>
      <c r="H248" s="17">
        <v>0.21628400634893699</v>
      </c>
      <c r="I248" s="17"/>
      <c r="J248" s="17">
        <v>0.21255119433479</v>
      </c>
      <c r="K248" s="17">
        <v>0.24678157093352099</v>
      </c>
      <c r="L248" s="17">
        <v>0.17775375871308499</v>
      </c>
      <c r="M248" s="17">
        <v>0.24787302901150099</v>
      </c>
      <c r="N248" s="17">
        <v>0.25769832881066601</v>
      </c>
      <c r="O248" s="17">
        <v>0.29474138581149101</v>
      </c>
      <c r="P248" s="17">
        <v>0.33654188259454398</v>
      </c>
      <c r="Q248" s="17">
        <v>0.24405490134008001</v>
      </c>
      <c r="R248" s="17">
        <v>0.22660607516251499</v>
      </c>
      <c r="S248" s="17">
        <v>0.31737488092830302</v>
      </c>
      <c r="T248" s="17">
        <v>8.5979101409060593E-2</v>
      </c>
      <c r="U248" s="17">
        <v>0.298559243206173</v>
      </c>
      <c r="V248" s="17"/>
      <c r="W248" s="17">
        <v>0.30199958927269399</v>
      </c>
      <c r="X248" s="17">
        <v>0.17500928655404399</v>
      </c>
      <c r="Y248" s="17"/>
      <c r="Z248" s="17">
        <v>0.16767515319233101</v>
      </c>
      <c r="AA248" s="17">
        <v>0.32007084023528798</v>
      </c>
    </row>
    <row r="249" spans="2:27" x14ac:dyDescent="0.35">
      <c r="B249" t="s">
        <v>49</v>
      </c>
      <c r="C249" s="17">
        <v>0.46126256350920303</v>
      </c>
      <c r="D249" s="17">
        <v>0.21215103293471399</v>
      </c>
      <c r="E249" s="17">
        <v>0.410110827338455</v>
      </c>
      <c r="F249" s="17">
        <v>0.58460692205878095</v>
      </c>
      <c r="G249" s="17">
        <v>0.44438434220577</v>
      </c>
      <c r="H249" s="17">
        <v>0.511633212304337</v>
      </c>
      <c r="I249" s="17"/>
      <c r="J249" s="17">
        <v>0.51696290209992501</v>
      </c>
      <c r="K249" s="17">
        <v>0.44096693782369001</v>
      </c>
      <c r="L249" s="17">
        <v>0.59312448810184504</v>
      </c>
      <c r="M249" s="17">
        <v>0.41502538578028902</v>
      </c>
      <c r="N249" s="17">
        <v>0.42913185760054101</v>
      </c>
      <c r="O249" s="17">
        <v>0.38858116990199298</v>
      </c>
      <c r="P249" s="17">
        <v>0.23060323138584701</v>
      </c>
      <c r="Q249" s="17">
        <v>0.51189019731984098</v>
      </c>
      <c r="R249" s="17">
        <v>0.54678784967496996</v>
      </c>
      <c r="S249" s="17">
        <v>0.32886712330274398</v>
      </c>
      <c r="T249" s="17">
        <v>0.77825929899709301</v>
      </c>
      <c r="U249" s="17">
        <v>0.33350969928073898</v>
      </c>
      <c r="V249" s="17"/>
      <c r="W249" s="17">
        <v>0.35009280886999</v>
      </c>
      <c r="X249" s="17">
        <v>0.589437393989519</v>
      </c>
      <c r="Y249" s="17"/>
      <c r="Z249" s="17">
        <v>0.64949853248573397</v>
      </c>
      <c r="AA249" s="17">
        <v>0.283630610180095</v>
      </c>
    </row>
    <row r="250" spans="2:27"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row>
    <row r="251" spans="2:27" x14ac:dyDescent="0.35">
      <c r="B251" s="6" t="s">
        <v>172</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row>
    <row r="252" spans="2:27" x14ac:dyDescent="0.35">
      <c r="B252" s="24" t="s">
        <v>173</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row>
    <row r="253" spans="2:27" x14ac:dyDescent="0.35">
      <c r="B253" t="s">
        <v>158</v>
      </c>
      <c r="C253" s="17">
        <v>0.47283433110079498</v>
      </c>
      <c r="D253" s="17">
        <v>0.54134057081478404</v>
      </c>
      <c r="E253" s="17">
        <v>0.46214275907057301</v>
      </c>
      <c r="F253" s="17">
        <v>0.46711893737160098</v>
      </c>
      <c r="G253" s="17">
        <v>0.47520599324896301</v>
      </c>
      <c r="H253" s="17">
        <v>0.46197625807326398</v>
      </c>
      <c r="I253" s="17"/>
      <c r="J253" s="17">
        <v>0.41690614852918501</v>
      </c>
      <c r="K253" s="17">
        <v>0.36059737935239899</v>
      </c>
      <c r="L253" s="17">
        <v>0.62586882040434999</v>
      </c>
      <c r="M253" s="17">
        <v>0.45754733060849001</v>
      </c>
      <c r="N253" s="17">
        <v>0.58887412578146803</v>
      </c>
      <c r="O253" s="17">
        <v>0.496596515344988</v>
      </c>
      <c r="P253" s="17">
        <v>0.54688828675780399</v>
      </c>
      <c r="Q253" s="17">
        <v>0.26499633063817901</v>
      </c>
      <c r="R253" s="17">
        <v>0.51421709382178105</v>
      </c>
      <c r="S253" s="17">
        <v>0.43619968913089502</v>
      </c>
      <c r="T253" s="17">
        <v>0.56356367721247902</v>
      </c>
      <c r="U253" s="17">
        <v>0.49475130233303499</v>
      </c>
      <c r="V253" s="17"/>
      <c r="W253" s="17">
        <v>0.46096476836892403</v>
      </c>
      <c r="X253" s="17">
        <v>0.48450814492675698</v>
      </c>
      <c r="Y253" s="17"/>
      <c r="Z253" s="17">
        <v>0.44258672941159999</v>
      </c>
      <c r="AA253" s="17">
        <v>0.50439640938151398</v>
      </c>
    </row>
    <row r="254" spans="2:27" x14ac:dyDescent="0.35">
      <c r="B254" t="s">
        <v>159</v>
      </c>
      <c r="C254" s="17">
        <v>0.45849167403271401</v>
      </c>
      <c r="D254" s="17">
        <v>0.40645408879346501</v>
      </c>
      <c r="E254" s="17">
        <v>0.454397786656559</v>
      </c>
      <c r="F254" s="17">
        <v>0.452802753230866</v>
      </c>
      <c r="G254" s="17">
        <v>0.47443035506825199</v>
      </c>
      <c r="H254" s="17">
        <v>0.46772190245207901</v>
      </c>
      <c r="I254" s="17"/>
      <c r="J254" s="17">
        <v>0.49910810726664301</v>
      </c>
      <c r="K254" s="17">
        <v>0.46808493207896101</v>
      </c>
      <c r="L254" s="17">
        <v>0.464611174643489</v>
      </c>
      <c r="M254" s="17">
        <v>0.429593923030335</v>
      </c>
      <c r="N254" s="17">
        <v>0.49619276398337703</v>
      </c>
      <c r="O254" s="17">
        <v>0.39152198069678801</v>
      </c>
      <c r="P254" s="17">
        <v>0.56018714213360699</v>
      </c>
      <c r="Q254" s="17">
        <v>0.416515665236808</v>
      </c>
      <c r="R254" s="17">
        <v>0.34903875125615003</v>
      </c>
      <c r="S254" s="17">
        <v>0.55392589875874598</v>
      </c>
      <c r="T254" s="17">
        <v>0.35753830659459002</v>
      </c>
      <c r="U254" s="17">
        <v>0.52175954208341402</v>
      </c>
      <c r="V254" s="17"/>
      <c r="W254" s="17">
        <v>0.41428716551700601</v>
      </c>
      <c r="X254" s="17">
        <v>0.50196717640273103</v>
      </c>
      <c r="Y254" s="17"/>
      <c r="Z254" s="17">
        <v>0.45799651945356501</v>
      </c>
      <c r="AA254" s="17">
        <v>0.48030306407398499</v>
      </c>
    </row>
    <row r="255" spans="2:27" x14ac:dyDescent="0.35">
      <c r="B255" t="s">
        <v>160</v>
      </c>
      <c r="C255" s="17">
        <v>0.426362314885674</v>
      </c>
      <c r="D255" s="17">
        <v>0.46926675273840401</v>
      </c>
      <c r="E255" s="17">
        <v>0.45300965032767998</v>
      </c>
      <c r="F255" s="17">
        <v>0.48023834554226702</v>
      </c>
      <c r="G255" s="17">
        <v>0.35797399784335399</v>
      </c>
      <c r="H255" s="17">
        <v>0.41305547237589901</v>
      </c>
      <c r="I255" s="17"/>
      <c r="J255" s="17">
        <v>0.48353399928082003</v>
      </c>
      <c r="K255" s="17">
        <v>0.456825221929967</v>
      </c>
      <c r="L255" s="17">
        <v>0.55918568801549395</v>
      </c>
      <c r="M255" s="17">
        <v>0.42494194512532801</v>
      </c>
      <c r="N255" s="17">
        <v>0.45000758899604898</v>
      </c>
      <c r="O255" s="17">
        <v>0.258399771501373</v>
      </c>
      <c r="P255" s="17">
        <v>0.34983881759680902</v>
      </c>
      <c r="Q255" s="17">
        <v>0.54409628358083095</v>
      </c>
      <c r="R255" s="17">
        <v>0.391976178272128</v>
      </c>
      <c r="S255" s="17">
        <v>0.36966529035391199</v>
      </c>
      <c r="T255" s="17">
        <v>0.423806548309622</v>
      </c>
      <c r="U255" s="17">
        <v>8.2745316616379794E-2</v>
      </c>
      <c r="V255" s="17"/>
      <c r="W255" s="17">
        <v>0.39350429662347403</v>
      </c>
      <c r="X255" s="17">
        <v>0.45867844956964399</v>
      </c>
      <c r="Y255" s="17"/>
      <c r="Z255" s="17">
        <v>0.41673983229293998</v>
      </c>
      <c r="AA255" s="17">
        <v>0.45908095468360099</v>
      </c>
    </row>
    <row r="256" spans="2:27" x14ac:dyDescent="0.35">
      <c r="B256" t="s">
        <v>161</v>
      </c>
      <c r="C256" s="17">
        <v>0.41531237111229002</v>
      </c>
      <c r="D256" s="17">
        <v>0.42880796162248103</v>
      </c>
      <c r="E256" s="17">
        <v>0.428556592931293</v>
      </c>
      <c r="F256" s="17">
        <v>0.38666016586572699</v>
      </c>
      <c r="G256" s="17">
        <v>0.47365557408296599</v>
      </c>
      <c r="H256" s="17">
        <v>0.39088006854042101</v>
      </c>
      <c r="I256" s="17"/>
      <c r="J256" s="17">
        <v>0.37046770462345002</v>
      </c>
      <c r="K256" s="17">
        <v>0.38630612403605902</v>
      </c>
      <c r="L256" s="17">
        <v>0.63720988596042005</v>
      </c>
      <c r="M256" s="17">
        <v>0.29858975864563098</v>
      </c>
      <c r="N256" s="17">
        <v>0.54220218177161195</v>
      </c>
      <c r="O256" s="17">
        <v>0.32260388211241903</v>
      </c>
      <c r="P256" s="17">
        <v>0.33742738409276302</v>
      </c>
      <c r="Q256" s="17">
        <v>0.30113379347066699</v>
      </c>
      <c r="R256" s="17">
        <v>0.43774277042690501</v>
      </c>
      <c r="S256" s="17">
        <v>0.38809716697163499</v>
      </c>
      <c r="T256" s="17">
        <v>0.448358201127663</v>
      </c>
      <c r="U256" s="17">
        <v>0.71425841506655297</v>
      </c>
      <c r="V256" s="17"/>
      <c r="W256" s="17">
        <v>0.41953467208723899</v>
      </c>
      <c r="X256" s="17">
        <v>0.411159702929631</v>
      </c>
      <c r="Y256" s="17"/>
      <c r="Z256" s="17">
        <v>0.34714144694585403</v>
      </c>
      <c r="AA256" s="17">
        <v>0.49107877462336302</v>
      </c>
    </row>
    <row r="257" spans="2:27" x14ac:dyDescent="0.35">
      <c r="B257" t="s">
        <v>162</v>
      </c>
      <c r="C257" s="17">
        <v>0.35059522141828398</v>
      </c>
      <c r="D257" s="17">
        <v>0.36663020247728401</v>
      </c>
      <c r="E257" s="17">
        <v>0.40116718148550801</v>
      </c>
      <c r="F257" s="17">
        <v>0.39188504984213202</v>
      </c>
      <c r="G257" s="17">
        <v>0.34347662661656603</v>
      </c>
      <c r="H257" s="17">
        <v>0.30902649771078899</v>
      </c>
      <c r="I257" s="17"/>
      <c r="J257" s="17">
        <v>0.37371819009145602</v>
      </c>
      <c r="K257" s="17">
        <v>0.25593100399302698</v>
      </c>
      <c r="L257" s="17">
        <v>0.47723423650737501</v>
      </c>
      <c r="M257" s="17">
        <v>0.18669753962556801</v>
      </c>
      <c r="N257" s="17">
        <v>0.255557413775297</v>
      </c>
      <c r="O257" s="17">
        <v>0.31436209806979099</v>
      </c>
      <c r="P257" s="17">
        <v>0.28781772725092802</v>
      </c>
      <c r="Q257" s="17">
        <v>0.416515665236808</v>
      </c>
      <c r="R257" s="17">
        <v>0.56086984384194105</v>
      </c>
      <c r="S257" s="17">
        <v>0.32764308522478702</v>
      </c>
      <c r="T257" s="17">
        <v>0.443490896994016</v>
      </c>
      <c r="U257" s="17">
        <v>0.27524418959951802</v>
      </c>
      <c r="V257" s="17"/>
      <c r="W257" s="17">
        <v>0.33877188738250802</v>
      </c>
      <c r="X257" s="17">
        <v>0.36222356893653002</v>
      </c>
      <c r="Y257" s="17"/>
      <c r="Z257" s="17">
        <v>0.34888995339179601</v>
      </c>
      <c r="AA257" s="17">
        <v>0.36187804134680901</v>
      </c>
    </row>
    <row r="258" spans="2:27" x14ac:dyDescent="0.35">
      <c r="B258" t="s">
        <v>163</v>
      </c>
      <c r="C258" s="17">
        <v>0.33464076508164903</v>
      </c>
      <c r="D258" s="17">
        <v>0.42565717748903098</v>
      </c>
      <c r="E258" s="17">
        <v>0.239782589088506</v>
      </c>
      <c r="F258" s="17">
        <v>0.36556806293217903</v>
      </c>
      <c r="G258" s="17">
        <v>0.39416149500752401</v>
      </c>
      <c r="H258" s="17">
        <v>0.30630553645818398</v>
      </c>
      <c r="I258" s="17"/>
      <c r="J258" s="17">
        <v>0.28854627746140799</v>
      </c>
      <c r="K258" s="17">
        <v>0.29690373906503598</v>
      </c>
      <c r="L258" s="17">
        <v>0.50628780363375103</v>
      </c>
      <c r="M258" s="17">
        <v>0.32797218716139898</v>
      </c>
      <c r="N258" s="17">
        <v>0.37703333542664402</v>
      </c>
      <c r="O258" s="17">
        <v>0.33980927338005701</v>
      </c>
      <c r="P258" s="17">
        <v>0.35135725702891102</v>
      </c>
      <c r="Q258" s="17">
        <v>0.27260630387676699</v>
      </c>
      <c r="R258" s="17">
        <v>0.266190631260944</v>
      </c>
      <c r="S258" s="17">
        <v>0.38811662652839402</v>
      </c>
      <c r="T258" s="17">
        <v>0.42065046714288301</v>
      </c>
      <c r="U258" s="17">
        <v>0.219507112733517</v>
      </c>
      <c r="V258" s="17"/>
      <c r="W258" s="17">
        <v>0.33541195196909601</v>
      </c>
      <c r="X258" s="17">
        <v>0.33388229635348798</v>
      </c>
      <c r="Y258" s="17"/>
      <c r="Z258" s="17">
        <v>0.33719094115083198</v>
      </c>
      <c r="AA258" s="17">
        <v>0.34649000818160602</v>
      </c>
    </row>
    <row r="259" spans="2:27" x14ac:dyDescent="0.35">
      <c r="B259" t="s">
        <v>164</v>
      </c>
      <c r="C259" s="17">
        <v>0.33374108580680201</v>
      </c>
      <c r="D259" s="17">
        <v>0.41819999555928</v>
      </c>
      <c r="E259" s="17">
        <v>0.32292067398137603</v>
      </c>
      <c r="F259" s="17">
        <v>0.37709139129543001</v>
      </c>
      <c r="G259" s="17">
        <v>0.270064560908026</v>
      </c>
      <c r="H259" s="17">
        <v>0.32852385698842201</v>
      </c>
      <c r="I259" s="17"/>
      <c r="J259" s="17">
        <v>0.32446606861189198</v>
      </c>
      <c r="K259" s="17">
        <v>0.27116482783497398</v>
      </c>
      <c r="L259" s="17">
        <v>0.34391542632604599</v>
      </c>
      <c r="M259" s="17">
        <v>0.28467679987244299</v>
      </c>
      <c r="N259" s="17">
        <v>0.26090525669541498</v>
      </c>
      <c r="O259" s="17">
        <v>0.38951385710638903</v>
      </c>
      <c r="P259" s="17">
        <v>0.49179981257355798</v>
      </c>
      <c r="Q259" s="17">
        <v>0.26713059481534901</v>
      </c>
      <c r="R259" s="17">
        <v>0.41195038682048302</v>
      </c>
      <c r="S259" s="17">
        <v>0.27045900663384498</v>
      </c>
      <c r="T259" s="17">
        <v>0.471198630978796</v>
      </c>
      <c r="U259" s="17">
        <v>0.219507112733517</v>
      </c>
      <c r="V259" s="17"/>
      <c r="W259" s="17">
        <v>0.34897785791088798</v>
      </c>
      <c r="X259" s="17">
        <v>0.31875559351279298</v>
      </c>
      <c r="Y259" s="17"/>
      <c r="Z259" s="17">
        <v>0.33866027177887198</v>
      </c>
      <c r="AA259" s="17">
        <v>0.341661756746169</v>
      </c>
    </row>
    <row r="260" spans="2:27" x14ac:dyDescent="0.35">
      <c r="B260" t="s">
        <v>165</v>
      </c>
      <c r="C260" s="17">
        <v>0.224342308151884</v>
      </c>
      <c r="D260" s="17">
        <v>0.31641282452695502</v>
      </c>
      <c r="E260" s="17">
        <v>0.33798682281095499</v>
      </c>
      <c r="F260" s="17">
        <v>0.21448659758719099</v>
      </c>
      <c r="G260" s="17">
        <v>0.15191232505141999</v>
      </c>
      <c r="H260" s="17">
        <v>0.19595418921043001</v>
      </c>
      <c r="I260" s="17"/>
      <c r="J260" s="17">
        <v>0.14791116302643501</v>
      </c>
      <c r="K260" s="17">
        <v>0.209597068083724</v>
      </c>
      <c r="L260" s="17">
        <v>0.166347085467283</v>
      </c>
      <c r="M260" s="17">
        <v>0.34866462864037601</v>
      </c>
      <c r="N260" s="17">
        <v>0.219631019587163</v>
      </c>
      <c r="O260" s="17">
        <v>0.31898978768589298</v>
      </c>
      <c r="P260" s="17">
        <v>0.25517482220944498</v>
      </c>
      <c r="Q260" s="17">
        <v>0.12758061834402401</v>
      </c>
      <c r="R260" s="17">
        <v>0.31423076701225799</v>
      </c>
      <c r="S260" s="17">
        <v>0.21063254273997101</v>
      </c>
      <c r="T260" s="17">
        <v>0.106539972412192</v>
      </c>
      <c r="U260" s="17">
        <v>0.30225242934989699</v>
      </c>
      <c r="V260" s="17"/>
      <c r="W260" s="17">
        <v>0.26114952444848999</v>
      </c>
      <c r="X260" s="17">
        <v>0.188142104302357</v>
      </c>
      <c r="Y260" s="17"/>
      <c r="Z260" s="17">
        <v>0.186333338396377</v>
      </c>
      <c r="AA260" s="17">
        <v>0.277649027648185</v>
      </c>
    </row>
    <row r="261" spans="2:27" x14ac:dyDescent="0.35">
      <c r="B261" t="s">
        <v>166</v>
      </c>
      <c r="C261" s="17">
        <v>0.19242993491265301</v>
      </c>
      <c r="D261" s="17">
        <v>0.19001091667610401</v>
      </c>
      <c r="E261" s="17">
        <v>0.154298630702007</v>
      </c>
      <c r="F261" s="17">
        <v>0.186803021710374</v>
      </c>
      <c r="G261" s="17">
        <v>0.18535888867893699</v>
      </c>
      <c r="H261" s="17">
        <v>0.215224902958112</v>
      </c>
      <c r="I261" s="17"/>
      <c r="J261" s="17">
        <v>0.13378591922237101</v>
      </c>
      <c r="K261" s="17">
        <v>0.32187369035692298</v>
      </c>
      <c r="L261" s="17">
        <v>0.19528084242907001</v>
      </c>
      <c r="M261" s="17">
        <v>0.129951687159925</v>
      </c>
      <c r="N261" s="17">
        <v>0.14543557286164799</v>
      </c>
      <c r="O261" s="17">
        <v>0.207700659374219</v>
      </c>
      <c r="P261" s="17">
        <v>0.24514068657072799</v>
      </c>
      <c r="Q261" s="17">
        <v>0.147159949709914</v>
      </c>
      <c r="R261" s="17">
        <v>0.14714714129069301</v>
      </c>
      <c r="S261" s="17">
        <v>0.23541350014218501</v>
      </c>
      <c r="T261" s="17">
        <v>9.9485398205696698E-2</v>
      </c>
      <c r="U261" s="17">
        <v>0.39549514130020602</v>
      </c>
      <c r="V261" s="17"/>
      <c r="W261" s="17">
        <v>0.20603926441770901</v>
      </c>
      <c r="X261" s="17">
        <v>0.17904504597217</v>
      </c>
      <c r="Y261" s="17"/>
      <c r="Z261" s="17">
        <v>0.19242227087098199</v>
      </c>
      <c r="AA261" s="17">
        <v>0.203207572231837</v>
      </c>
    </row>
    <row r="262" spans="2:27" x14ac:dyDescent="0.35">
      <c r="B262" t="s">
        <v>167</v>
      </c>
      <c r="C262" s="17">
        <v>0.180885512858912</v>
      </c>
      <c r="D262" s="17">
        <v>0.256691410502219</v>
      </c>
      <c r="E262" s="17">
        <v>0.16034965303502399</v>
      </c>
      <c r="F262" s="17">
        <v>0.17990734450155299</v>
      </c>
      <c r="G262" s="17">
        <v>0.132429589277404</v>
      </c>
      <c r="H262" s="17">
        <v>0.19579995678113099</v>
      </c>
      <c r="I262" s="17"/>
      <c r="J262" s="17">
        <v>0.19733739664429401</v>
      </c>
      <c r="K262" s="17">
        <v>0.207070374627917</v>
      </c>
      <c r="L262" s="17">
        <v>0.14863458389697601</v>
      </c>
      <c r="M262" s="17">
        <v>0.120690706291744</v>
      </c>
      <c r="N262" s="17">
        <v>0.29321380407254299</v>
      </c>
      <c r="O262" s="17">
        <v>0.17617191292649101</v>
      </c>
      <c r="P262" s="17">
        <v>0.183119596224847</v>
      </c>
      <c r="Q262" s="17">
        <v>0.26499633063817901</v>
      </c>
      <c r="R262" s="17">
        <v>0.10598203000548</v>
      </c>
      <c r="S262" s="17">
        <v>0.22767361644582601</v>
      </c>
      <c r="T262" s="17">
        <v>0.172808214127224</v>
      </c>
      <c r="U262" s="17">
        <v>8.2745316616379794E-2</v>
      </c>
      <c r="V262" s="17"/>
      <c r="W262" s="17">
        <v>0.201143613689268</v>
      </c>
      <c r="X262" s="17">
        <v>0.160961501932532</v>
      </c>
      <c r="Y262" s="17"/>
      <c r="Z262" s="17">
        <v>0.169876499947853</v>
      </c>
      <c r="AA262" s="17">
        <v>0.193073444176106</v>
      </c>
    </row>
    <row r="263" spans="2:27" x14ac:dyDescent="0.35">
      <c r="B263" t="s">
        <v>168</v>
      </c>
      <c r="C263" s="17">
        <v>0.16856683620430801</v>
      </c>
      <c r="D263" s="17">
        <v>0.184292115631077</v>
      </c>
      <c r="E263" s="17">
        <v>0.13769010043582799</v>
      </c>
      <c r="F263" s="17">
        <v>0.23296243012215501</v>
      </c>
      <c r="G263" s="17">
        <v>0.115759522906986</v>
      </c>
      <c r="H263" s="17">
        <v>0.17283246965287599</v>
      </c>
      <c r="I263" s="17"/>
      <c r="J263" s="17">
        <v>0.19542452971358901</v>
      </c>
      <c r="K263" s="17">
        <v>0.20888844123835301</v>
      </c>
      <c r="L263" s="17">
        <v>7.1772572095277404E-2</v>
      </c>
      <c r="M263" s="17">
        <v>0.17684657512910801</v>
      </c>
      <c r="N263" s="17">
        <v>0.18788113914452401</v>
      </c>
      <c r="O263" s="17">
        <v>6.5260854979233202E-2</v>
      </c>
      <c r="P263" s="17">
        <v>0.20398208532263001</v>
      </c>
      <c r="Q263" s="17">
        <v>0.40241204293233501</v>
      </c>
      <c r="R263" s="17">
        <v>0.190084568306671</v>
      </c>
      <c r="S263" s="17">
        <v>0.178656865383162</v>
      </c>
      <c r="T263" s="17">
        <v>4.8937234369783998E-2</v>
      </c>
      <c r="U263" s="17">
        <v>8.2745316616379794E-2</v>
      </c>
      <c r="V263" s="17"/>
      <c r="W263" s="17">
        <v>0.149727967593904</v>
      </c>
      <c r="X263" s="17">
        <v>0.18709502041947701</v>
      </c>
      <c r="Y263" s="17"/>
      <c r="Z263" s="17">
        <v>0.16900257457425899</v>
      </c>
      <c r="AA263" s="17">
        <v>0.16749413122576201</v>
      </c>
    </row>
    <row r="264" spans="2:27" x14ac:dyDescent="0.35">
      <c r="B264" t="s">
        <v>169</v>
      </c>
      <c r="C264" s="17">
        <v>0.16545354184730199</v>
      </c>
      <c r="D264" s="17">
        <v>0.14176627292027399</v>
      </c>
      <c r="E264" s="17">
        <v>0.24069614752818899</v>
      </c>
      <c r="F264" s="17">
        <v>0.22395594421839801</v>
      </c>
      <c r="G264" s="17">
        <v>0.13691441104636601</v>
      </c>
      <c r="H264" s="17">
        <v>0.12587451524495</v>
      </c>
      <c r="I264" s="17"/>
      <c r="J264" s="17">
        <v>0.18389382067075599</v>
      </c>
      <c r="K264" s="17">
        <v>0.120903309958073</v>
      </c>
      <c r="L264" s="17">
        <v>0.185054508419844</v>
      </c>
      <c r="M264" s="17">
        <v>9.6969757963928996E-2</v>
      </c>
      <c r="N264" s="17">
        <v>0.111293170088273</v>
      </c>
      <c r="O264" s="17">
        <v>0.23092540581195301</v>
      </c>
      <c r="P264" s="17">
        <v>9.6182434819466103E-2</v>
      </c>
      <c r="Q264" s="17">
        <v>0.185431676719571</v>
      </c>
      <c r="R264" s="17">
        <v>0.18208809295975301</v>
      </c>
      <c r="S264" s="17">
        <v>0.20296124877691399</v>
      </c>
      <c r="T264" s="17">
        <v>0.26362810866029701</v>
      </c>
      <c r="U264" s="17">
        <v>0.192498872983138</v>
      </c>
      <c r="V264" s="17"/>
      <c r="W264" s="17">
        <v>0.20097606054915801</v>
      </c>
      <c r="X264" s="17">
        <v>0.13051684878436001</v>
      </c>
      <c r="Y264" s="17"/>
      <c r="Z264" s="17">
        <v>0.14937539050490001</v>
      </c>
      <c r="AA264" s="17">
        <v>0.19233701888943799</v>
      </c>
    </row>
    <row r="265" spans="2:27" x14ac:dyDescent="0.35">
      <c r="B265" t="s">
        <v>170</v>
      </c>
      <c r="C265" s="17">
        <v>0.155504547367215</v>
      </c>
      <c r="D265" s="17">
        <v>0.136521611768808</v>
      </c>
      <c r="E265" s="17">
        <v>0.12583302648941599</v>
      </c>
      <c r="F265" s="17">
        <v>0.139792687570096</v>
      </c>
      <c r="G265" s="17">
        <v>0.16964138677940399</v>
      </c>
      <c r="H265" s="17">
        <v>0.17303598400926101</v>
      </c>
      <c r="I265" s="17"/>
      <c r="J265" s="17">
        <v>0.123923217173894</v>
      </c>
      <c r="K265" s="17">
        <v>0.13687592719179301</v>
      </c>
      <c r="L265" s="17">
        <v>4.15568188256734E-2</v>
      </c>
      <c r="M265" s="17">
        <v>0.169647573768652</v>
      </c>
      <c r="N265" s="17">
        <v>0.19027366147525801</v>
      </c>
      <c r="O265" s="17">
        <v>0.19780975531685399</v>
      </c>
      <c r="P265" s="17">
        <v>0.184638035656948</v>
      </c>
      <c r="Q265" s="17">
        <v>0.19740103484687399</v>
      </c>
      <c r="R265" s="17">
        <v>0.25030000615737402</v>
      </c>
      <c r="S265" s="17">
        <v>0.16981278982536699</v>
      </c>
      <c r="T265" s="17">
        <v>4.1882660163288697E-2</v>
      </c>
      <c r="U265" s="17">
        <v>0.32926066910027602</v>
      </c>
      <c r="V265" s="17"/>
      <c r="W265" s="17">
        <v>0.13003438569199899</v>
      </c>
      <c r="X265" s="17">
        <v>0.18055466355348801</v>
      </c>
      <c r="Y265" s="17"/>
      <c r="Z265" s="17">
        <v>0.16612623862840301</v>
      </c>
      <c r="AA265" s="17">
        <v>0.147015792346881</v>
      </c>
    </row>
    <row r="266" spans="2:27" x14ac:dyDescent="0.35">
      <c r="B266" t="s">
        <v>47</v>
      </c>
      <c r="C266" s="17">
        <v>1.7233043340863102E-2</v>
      </c>
      <c r="D266" s="17">
        <v>0</v>
      </c>
      <c r="E266" s="17">
        <v>1.46917955094112E-2</v>
      </c>
      <c r="F266" s="17">
        <v>0</v>
      </c>
      <c r="G266" s="17">
        <v>1.63639800902186E-2</v>
      </c>
      <c r="H266" s="17">
        <v>3.1410274687706401E-2</v>
      </c>
      <c r="I266" s="17"/>
      <c r="J266" s="17">
        <v>1.56191386601262E-2</v>
      </c>
      <c r="K266" s="17">
        <v>1.9207937534899602E-2</v>
      </c>
      <c r="L266" s="17">
        <v>4.15568188256734E-2</v>
      </c>
      <c r="M266" s="17">
        <v>3.7633907101002798E-2</v>
      </c>
      <c r="N266" s="17">
        <v>0</v>
      </c>
      <c r="O266" s="17">
        <v>0</v>
      </c>
      <c r="P266" s="17">
        <v>0</v>
      </c>
      <c r="Q266" s="17">
        <v>0</v>
      </c>
      <c r="R266" s="17">
        <v>0</v>
      </c>
      <c r="S266" s="17">
        <v>2.6867967900357701E-2</v>
      </c>
      <c r="T266" s="17">
        <v>4.8937234369783998E-2</v>
      </c>
      <c r="U266" s="17">
        <v>0</v>
      </c>
      <c r="V266" s="17"/>
      <c r="W266" s="17">
        <v>1.35569319244592E-2</v>
      </c>
      <c r="X266" s="17">
        <v>2.08485295426727E-2</v>
      </c>
      <c r="Y266" s="17"/>
      <c r="Z266" s="17">
        <v>1.52000150022114E-2</v>
      </c>
      <c r="AA266" s="17">
        <v>1.27781520423558E-2</v>
      </c>
    </row>
    <row r="267" spans="2:27" x14ac:dyDescent="0.35">
      <c r="B267" t="s">
        <v>171</v>
      </c>
      <c r="C267" s="17">
        <v>3.6928602211873901E-3</v>
      </c>
      <c r="D267" s="17">
        <v>0</v>
      </c>
      <c r="E267" s="17">
        <v>5.4659967503414E-3</v>
      </c>
      <c r="F267" s="17">
        <v>1.54291658704297E-2</v>
      </c>
      <c r="G267" s="17">
        <v>0</v>
      </c>
      <c r="H267" s="17">
        <v>0</v>
      </c>
      <c r="I267" s="17"/>
      <c r="J267" s="17">
        <v>0</v>
      </c>
      <c r="K267" s="17">
        <v>1.9207937534899602E-2</v>
      </c>
      <c r="L267" s="17">
        <v>0</v>
      </c>
      <c r="M267" s="17">
        <v>0</v>
      </c>
      <c r="N267" s="17">
        <v>0</v>
      </c>
      <c r="O267" s="17">
        <v>0</v>
      </c>
      <c r="P267" s="17">
        <v>0</v>
      </c>
      <c r="Q267" s="17">
        <v>0</v>
      </c>
      <c r="R267" s="17">
        <v>0</v>
      </c>
      <c r="S267" s="17">
        <v>1.44774891992506E-2</v>
      </c>
      <c r="T267" s="17">
        <v>0</v>
      </c>
      <c r="U267" s="17">
        <v>0</v>
      </c>
      <c r="V267" s="17"/>
      <c r="W267" s="17">
        <v>7.4476430804046104E-3</v>
      </c>
      <c r="X267" s="17">
        <v>0</v>
      </c>
      <c r="Y267" s="17"/>
      <c r="Z267" s="17">
        <v>0</v>
      </c>
      <c r="AA267" s="17">
        <v>8.6382415467250694E-3</v>
      </c>
    </row>
    <row r="268" spans="2:27"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row>
    <row r="269" spans="2:27" x14ac:dyDescent="0.35">
      <c r="B269" s="6" t="s">
        <v>183</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row>
    <row r="270" spans="2:27" x14ac:dyDescent="0.35">
      <c r="B270" s="24" t="s">
        <v>184</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row>
    <row r="271" spans="2:27" x14ac:dyDescent="0.35">
      <c r="B271" t="s">
        <v>174</v>
      </c>
      <c r="C271" s="17">
        <v>0.66409273390124401</v>
      </c>
      <c r="D271" s="17">
        <v>0.73944558508583202</v>
      </c>
      <c r="E271" s="17">
        <v>0.78209159106321302</v>
      </c>
      <c r="F271" s="17">
        <v>0.75416337027348701</v>
      </c>
      <c r="G271" s="17">
        <v>0.54363296374414405</v>
      </c>
      <c r="H271" s="17">
        <v>0.59835427066446101</v>
      </c>
      <c r="I271" s="17"/>
      <c r="J271" s="17">
        <v>0.62512787674196202</v>
      </c>
      <c r="K271" s="17">
        <v>0.75282189972191205</v>
      </c>
      <c r="L271" s="17">
        <v>0.66666666666666696</v>
      </c>
      <c r="M271" s="17">
        <v>0.91449464589903495</v>
      </c>
      <c r="N271" s="17">
        <v>0.620387564824882</v>
      </c>
      <c r="O271" s="17">
        <v>0.62062640423746096</v>
      </c>
      <c r="P271" s="17">
        <v>0.80921046600490798</v>
      </c>
      <c r="Q271" s="17">
        <v>0.18580086007809499</v>
      </c>
      <c r="R271" s="17">
        <v>0.54250178126278503</v>
      </c>
      <c r="S271" s="17">
        <v>0.54446059962658899</v>
      </c>
      <c r="T271" s="17">
        <v>0.42099303936736299</v>
      </c>
      <c r="U271" s="17">
        <v>0.59870038137848702</v>
      </c>
      <c r="V271" s="17"/>
      <c r="W271" s="17">
        <v>0.67918746292718901</v>
      </c>
      <c r="X271" s="17">
        <v>0.63406056597211302</v>
      </c>
      <c r="Y271" s="17"/>
      <c r="Z271" s="17">
        <v>0.60325568593060697</v>
      </c>
      <c r="AA271" s="17">
        <v>0.71050545413536204</v>
      </c>
    </row>
    <row r="272" spans="2:27" x14ac:dyDescent="0.35">
      <c r="B272" t="s">
        <v>175</v>
      </c>
      <c r="C272" s="17">
        <v>0.52244832298326804</v>
      </c>
      <c r="D272" s="17">
        <v>0.56441009774821604</v>
      </c>
      <c r="E272" s="17">
        <v>0.61441686173185295</v>
      </c>
      <c r="F272" s="17">
        <v>0.60130382336761601</v>
      </c>
      <c r="G272" s="17">
        <v>0.38720536926149501</v>
      </c>
      <c r="H272" s="17">
        <v>0.50216598645660604</v>
      </c>
      <c r="I272" s="17"/>
      <c r="J272" s="17">
        <v>0.50184466458557897</v>
      </c>
      <c r="K272" s="17">
        <v>0.53475198675198798</v>
      </c>
      <c r="L272" s="17">
        <v>0.51355595068596704</v>
      </c>
      <c r="M272" s="17">
        <v>0.56965854051230003</v>
      </c>
      <c r="N272" s="17">
        <v>0.47536521762892903</v>
      </c>
      <c r="O272" s="17">
        <v>0.31567757381498501</v>
      </c>
      <c r="P272" s="17">
        <v>0.72816647002727097</v>
      </c>
      <c r="Q272" s="17">
        <v>0</v>
      </c>
      <c r="R272" s="17">
        <v>0.53947737377925997</v>
      </c>
      <c r="S272" s="17">
        <v>0.61288861461607902</v>
      </c>
      <c r="T272" s="17">
        <v>0.57900696063263701</v>
      </c>
      <c r="U272" s="17">
        <v>0.66211130771913096</v>
      </c>
      <c r="V272" s="17"/>
      <c r="W272" s="17">
        <v>0.54504909059498796</v>
      </c>
      <c r="X272" s="17">
        <v>0.47748229231946498</v>
      </c>
      <c r="Y272" s="17"/>
      <c r="Z272" s="17">
        <v>0.49647521331073702</v>
      </c>
      <c r="AA272" s="17">
        <v>0.53339963829105097</v>
      </c>
    </row>
    <row r="273" spans="2:27" x14ac:dyDescent="0.35">
      <c r="B273" t="s">
        <v>176</v>
      </c>
      <c r="C273" s="17">
        <v>0.504976203777877</v>
      </c>
      <c r="D273" s="17">
        <v>0.55044006819049796</v>
      </c>
      <c r="E273" s="17">
        <v>0.71785125788780402</v>
      </c>
      <c r="F273" s="17">
        <v>0.67843800506883101</v>
      </c>
      <c r="G273" s="17">
        <v>0.47422358740881398</v>
      </c>
      <c r="H273" s="17">
        <v>0.31555610070337198</v>
      </c>
      <c r="I273" s="17"/>
      <c r="J273" s="17">
        <v>0.45624025181316902</v>
      </c>
      <c r="K273" s="17">
        <v>0.343162860956505</v>
      </c>
      <c r="L273" s="17">
        <v>0.63955476529473199</v>
      </c>
      <c r="M273" s="17">
        <v>0.503405811874305</v>
      </c>
      <c r="N273" s="17">
        <v>0.50400478243017099</v>
      </c>
      <c r="O273" s="17">
        <v>0.533022960418854</v>
      </c>
      <c r="P273" s="17">
        <v>0.57520252484652501</v>
      </c>
      <c r="Q273" s="17">
        <v>0.17919010759937701</v>
      </c>
      <c r="R273" s="17">
        <v>0.82999287494885798</v>
      </c>
      <c r="S273" s="17">
        <v>0.48356136430914198</v>
      </c>
      <c r="T273" s="17">
        <v>0.57900696063263701</v>
      </c>
      <c r="U273" s="17">
        <v>0.36634510889740901</v>
      </c>
      <c r="V273" s="17"/>
      <c r="W273" s="17">
        <v>0.54555632516045405</v>
      </c>
      <c r="X273" s="17">
        <v>0.424238814067112</v>
      </c>
      <c r="Y273" s="17"/>
      <c r="Z273" s="17">
        <v>0.30063606618739402</v>
      </c>
      <c r="AA273" s="17">
        <v>0.61712309193442805</v>
      </c>
    </row>
    <row r="274" spans="2:27" x14ac:dyDescent="0.35">
      <c r="B274" t="s">
        <v>177</v>
      </c>
      <c r="C274" s="17">
        <v>0.50212773881198203</v>
      </c>
      <c r="D274" s="17">
        <v>0.547419371043947</v>
      </c>
      <c r="E274" s="17">
        <v>0.64106629490491496</v>
      </c>
      <c r="F274" s="17">
        <v>0.48742031002923702</v>
      </c>
      <c r="G274" s="17">
        <v>0.613292078756696</v>
      </c>
      <c r="H274" s="17">
        <v>0.340432250535111</v>
      </c>
      <c r="I274" s="17"/>
      <c r="J274" s="17">
        <v>0.59443026222339501</v>
      </c>
      <c r="K274" s="17">
        <v>0.54582733065072597</v>
      </c>
      <c r="L274" s="17">
        <v>0.48644404931403301</v>
      </c>
      <c r="M274" s="17">
        <v>0.49107974005340999</v>
      </c>
      <c r="N274" s="17">
        <v>0.76723443521057799</v>
      </c>
      <c r="O274" s="17">
        <v>0.22807412999637799</v>
      </c>
      <c r="P274" s="17">
        <v>0.40788780864587199</v>
      </c>
      <c r="Q274" s="17">
        <v>0.18580086007809499</v>
      </c>
      <c r="R274" s="17">
        <v>0.50870763048451695</v>
      </c>
      <c r="S274" s="17">
        <v>0.52455101573834295</v>
      </c>
      <c r="T274" s="17">
        <v>0.42099303936736299</v>
      </c>
      <c r="U274" s="17">
        <v>0.59870038137848702</v>
      </c>
      <c r="V274" s="17"/>
      <c r="W274" s="17">
        <v>0.57142576574523296</v>
      </c>
      <c r="X274" s="17">
        <v>0.36425378437134798</v>
      </c>
      <c r="Y274" s="17"/>
      <c r="Z274" s="17">
        <v>0.42914380191307</v>
      </c>
      <c r="AA274" s="17">
        <v>0.54957450395813201</v>
      </c>
    </row>
    <row r="275" spans="2:27" x14ac:dyDescent="0.35">
      <c r="B275" t="s">
        <v>178</v>
      </c>
      <c r="C275" s="17">
        <v>0.41876457005268503</v>
      </c>
      <c r="D275" s="17">
        <v>0.52504243421522501</v>
      </c>
      <c r="E275" s="17">
        <v>0.70083289589657904</v>
      </c>
      <c r="F275" s="17">
        <v>0.57128665624423203</v>
      </c>
      <c r="G275" s="17">
        <v>0.21530427532764901</v>
      </c>
      <c r="H275" s="17">
        <v>0.27413907513504199</v>
      </c>
      <c r="I275" s="17"/>
      <c r="J275" s="17">
        <v>0.331303282645387</v>
      </c>
      <c r="K275" s="17">
        <v>0.54187762683511398</v>
      </c>
      <c r="L275" s="17">
        <v>0.66666666666666696</v>
      </c>
      <c r="M275" s="17">
        <v>0.50622050085717996</v>
      </c>
      <c r="N275" s="17">
        <v>0.29987878244199101</v>
      </c>
      <c r="O275" s="17">
        <v>7.4424765340063398E-2</v>
      </c>
      <c r="P275" s="17">
        <v>0.33852675493045897</v>
      </c>
      <c r="Q275" s="17">
        <v>0.604826854156163</v>
      </c>
      <c r="R275" s="17">
        <v>0.54250178126278503</v>
      </c>
      <c r="S275" s="17">
        <v>0.47413139856950798</v>
      </c>
      <c r="T275" s="17">
        <v>0</v>
      </c>
      <c r="U275" s="17">
        <v>0.59870038137848702</v>
      </c>
      <c r="V275" s="17"/>
      <c r="W275" s="17">
        <v>0.43707379652646999</v>
      </c>
      <c r="X275" s="17">
        <v>0.38233690294000799</v>
      </c>
      <c r="Y275" s="17"/>
      <c r="Z275" s="17">
        <v>0.30147641056218299</v>
      </c>
      <c r="AA275" s="17">
        <v>0.485461193924135</v>
      </c>
    </row>
    <row r="276" spans="2:27" x14ac:dyDescent="0.35">
      <c r="B276" t="s">
        <v>179</v>
      </c>
      <c r="C276" s="17">
        <v>0.373358028902461</v>
      </c>
      <c r="D276" s="17">
        <v>0.43925493563495299</v>
      </c>
      <c r="E276" s="17">
        <v>0.423539035519578</v>
      </c>
      <c r="F276" s="17">
        <v>0.42636538588362999</v>
      </c>
      <c r="G276" s="17">
        <v>0.27254755847862999</v>
      </c>
      <c r="H276" s="17">
        <v>0.35195686878260901</v>
      </c>
      <c r="I276" s="17"/>
      <c r="J276" s="17">
        <v>0.41582437181429399</v>
      </c>
      <c r="K276" s="17">
        <v>0.18059785218296401</v>
      </c>
      <c r="L276" s="17">
        <v>0.51355595068596704</v>
      </c>
      <c r="M276" s="17">
        <v>0.42341490584562502</v>
      </c>
      <c r="N276" s="17">
        <v>0.28874733379191397</v>
      </c>
      <c r="O276" s="17">
        <v>8.7603443818606699E-2</v>
      </c>
      <c r="P276" s="17">
        <v>0.43392152192800498</v>
      </c>
      <c r="Q276" s="17">
        <v>0.42563674655678602</v>
      </c>
      <c r="R276" s="17">
        <v>0.53947737377925997</v>
      </c>
      <c r="S276" s="17">
        <v>0.51401098196786499</v>
      </c>
      <c r="T276" s="17">
        <v>0.42099303936736299</v>
      </c>
      <c r="U276" s="17">
        <v>0.59870038137848702</v>
      </c>
      <c r="V276" s="17"/>
      <c r="W276" s="17">
        <v>0.35487941611839202</v>
      </c>
      <c r="X276" s="17">
        <v>0.41012270359617198</v>
      </c>
      <c r="Y276" s="17"/>
      <c r="Z276" s="17">
        <v>0.40028985964658897</v>
      </c>
      <c r="AA276" s="17">
        <v>0.36772863577883103</v>
      </c>
    </row>
    <row r="277" spans="2:27" x14ac:dyDescent="0.35">
      <c r="B277" t="s">
        <v>180</v>
      </c>
      <c r="C277" s="17">
        <v>0.35792230402587599</v>
      </c>
      <c r="D277" s="17">
        <v>0.52789572115178296</v>
      </c>
      <c r="E277" s="17">
        <v>0.396261053217774</v>
      </c>
      <c r="F277" s="17">
        <v>0.401314014956142</v>
      </c>
      <c r="G277" s="17">
        <v>0.252750399106554</v>
      </c>
      <c r="H277" s="17">
        <v>0.29381867294463998</v>
      </c>
      <c r="I277" s="17"/>
      <c r="J277" s="17">
        <v>0.308608960841038</v>
      </c>
      <c r="K277" s="17">
        <v>0.47220551275869699</v>
      </c>
      <c r="L277" s="17">
        <v>0.18022261735263401</v>
      </c>
      <c r="M277" s="17">
        <v>0.43034145948769997</v>
      </c>
      <c r="N277" s="17">
        <v>0.38762200003545999</v>
      </c>
      <c r="O277" s="17">
        <v>8.7603443818606699E-2</v>
      </c>
      <c r="P277" s="17">
        <v>0.33852675493045897</v>
      </c>
      <c r="Q277" s="17">
        <v>0.17919010759937701</v>
      </c>
      <c r="R277" s="17">
        <v>0.33094102765170602</v>
      </c>
      <c r="S277" s="17">
        <v>0.55295978420746394</v>
      </c>
      <c r="T277" s="17">
        <v>0.57900696063263701</v>
      </c>
      <c r="U277" s="17">
        <v>0.59870038137848702</v>
      </c>
      <c r="V277" s="17"/>
      <c r="W277" s="17">
        <v>0.39850441844054302</v>
      </c>
      <c r="X277" s="17">
        <v>0.27718094901873003</v>
      </c>
      <c r="Y277" s="17"/>
      <c r="Z277" s="17">
        <v>0.34385227619334902</v>
      </c>
      <c r="AA277" s="17">
        <v>0.35924698455778298</v>
      </c>
    </row>
    <row r="278" spans="2:27" x14ac:dyDescent="0.35">
      <c r="B278" t="s">
        <v>181</v>
      </c>
      <c r="C278" s="17">
        <v>0.31355653840020298</v>
      </c>
      <c r="D278" s="17">
        <v>0.40832004211802803</v>
      </c>
      <c r="E278" s="17">
        <v>0.41205091704584901</v>
      </c>
      <c r="F278" s="17">
        <v>0.26724890435195597</v>
      </c>
      <c r="G278" s="17">
        <v>0.27987975775997398</v>
      </c>
      <c r="H278" s="17">
        <v>0.24897515233592599</v>
      </c>
      <c r="I278" s="17"/>
      <c r="J278" s="17">
        <v>0.25793844680447398</v>
      </c>
      <c r="K278" s="17">
        <v>0.47623928686053002</v>
      </c>
      <c r="L278" s="17">
        <v>0.33333333333333298</v>
      </c>
      <c r="M278" s="17">
        <v>0.17101070820193001</v>
      </c>
      <c r="N278" s="17">
        <v>0.18349600004728001</v>
      </c>
      <c r="O278" s="17">
        <v>0.21969528549402301</v>
      </c>
      <c r="P278" s="17">
        <v>0.41044670413356699</v>
      </c>
      <c r="Q278" s="17">
        <v>0.36499096767747202</v>
      </c>
      <c r="R278" s="17">
        <v>0.36171077094644899</v>
      </c>
      <c r="S278" s="17">
        <v>0.354273737752277</v>
      </c>
      <c r="T278" s="17">
        <v>0</v>
      </c>
      <c r="U278" s="17">
        <v>0.36634510889740901</v>
      </c>
      <c r="V278" s="17"/>
      <c r="W278" s="17">
        <v>0.36856553100508899</v>
      </c>
      <c r="X278" s="17">
        <v>0.20411175799488901</v>
      </c>
      <c r="Y278" s="17"/>
      <c r="Z278" s="17">
        <v>0.25757428503125601</v>
      </c>
      <c r="AA278" s="17">
        <v>0.346887709909947</v>
      </c>
    </row>
    <row r="279" spans="2:27" x14ac:dyDescent="0.35">
      <c r="B279" t="s">
        <v>182</v>
      </c>
      <c r="C279" s="17">
        <v>0.268155468650986</v>
      </c>
      <c r="D279" s="17">
        <v>0.42807569753186703</v>
      </c>
      <c r="E279" s="17">
        <v>0.42855686649066799</v>
      </c>
      <c r="F279" s="17">
        <v>0.115900540587835</v>
      </c>
      <c r="G279" s="17">
        <v>0.18902395782925299</v>
      </c>
      <c r="H279" s="17">
        <v>0.205590839793134</v>
      </c>
      <c r="I279" s="17"/>
      <c r="J279" s="17">
        <v>0.37978367111317002</v>
      </c>
      <c r="K279" s="17">
        <v>0.118051378189674</v>
      </c>
      <c r="L279" s="17">
        <v>0.30622143196139801</v>
      </c>
      <c r="M279" s="17">
        <v>0.25651606230289498</v>
      </c>
      <c r="N279" s="17">
        <v>0.47536521762892903</v>
      </c>
      <c r="O279" s="17">
        <v>0.22807412999637799</v>
      </c>
      <c r="P279" s="17">
        <v>0.24313198793291299</v>
      </c>
      <c r="Q279" s="17">
        <v>0.17919010759937701</v>
      </c>
      <c r="R279" s="17">
        <v>0.26277016535838199</v>
      </c>
      <c r="S279" s="17">
        <v>0.199756490735958</v>
      </c>
      <c r="T279" s="17">
        <v>0.57900696063263701</v>
      </c>
      <c r="U279" s="17">
        <v>0.23235527248107801</v>
      </c>
      <c r="V279" s="17"/>
      <c r="W279" s="17">
        <v>0.29508775940391002</v>
      </c>
      <c r="X279" s="17">
        <v>0.21457152705006</v>
      </c>
      <c r="Y279" s="17"/>
      <c r="Z279" s="17">
        <v>0.20469902204631801</v>
      </c>
      <c r="AA279" s="17">
        <v>0.30377813367240702</v>
      </c>
    </row>
    <row r="280" spans="2:27" x14ac:dyDescent="0.35">
      <c r="B280" t="s">
        <v>47</v>
      </c>
      <c r="C280" s="17">
        <v>2.47735375672354E-3</v>
      </c>
      <c r="D280" s="17">
        <v>1.43175153670126E-2</v>
      </c>
      <c r="E280" s="17">
        <v>0</v>
      </c>
      <c r="F280" s="17">
        <v>0</v>
      </c>
      <c r="G280" s="17">
        <v>0</v>
      </c>
      <c r="H280" s="17">
        <v>0</v>
      </c>
      <c r="I280" s="17"/>
      <c r="J280" s="17">
        <v>0</v>
      </c>
      <c r="K280" s="17">
        <v>0</v>
      </c>
      <c r="L280" s="17">
        <v>0</v>
      </c>
      <c r="M280" s="17">
        <v>0</v>
      </c>
      <c r="N280" s="17">
        <v>0</v>
      </c>
      <c r="O280" s="17">
        <v>0</v>
      </c>
      <c r="P280" s="17">
        <v>0</v>
      </c>
      <c r="Q280" s="17">
        <v>0</v>
      </c>
      <c r="R280" s="17">
        <v>0</v>
      </c>
      <c r="S280" s="17">
        <v>2.94792127498919E-2</v>
      </c>
      <c r="T280" s="17">
        <v>0</v>
      </c>
      <c r="U280" s="17">
        <v>0</v>
      </c>
      <c r="V280" s="17"/>
      <c r="W280" s="17">
        <v>3.7225180667857299E-3</v>
      </c>
      <c r="X280" s="17">
        <v>0</v>
      </c>
      <c r="Y280" s="17"/>
      <c r="Z280" s="17">
        <v>0</v>
      </c>
      <c r="AA280" s="17">
        <v>3.7715218393669101E-3</v>
      </c>
    </row>
    <row r="281" spans="2:27" x14ac:dyDescent="0.35">
      <c r="B281" t="s">
        <v>171</v>
      </c>
      <c r="C281" s="17">
        <v>3.5759213083328599E-2</v>
      </c>
      <c r="D281" s="17">
        <v>8.7641257856700003E-2</v>
      </c>
      <c r="E281" s="17">
        <v>8.0208332992392398E-2</v>
      </c>
      <c r="F281" s="17">
        <v>0</v>
      </c>
      <c r="G281" s="17">
        <v>0</v>
      </c>
      <c r="H281" s="17">
        <v>2.0323193968164299E-2</v>
      </c>
      <c r="I281" s="17"/>
      <c r="J281" s="17">
        <v>3.8977892151188E-2</v>
      </c>
      <c r="K281" s="17">
        <v>5.5504904196384201E-2</v>
      </c>
      <c r="L281" s="17">
        <v>0</v>
      </c>
      <c r="M281" s="17">
        <v>0</v>
      </c>
      <c r="N281" s="17">
        <v>0</v>
      </c>
      <c r="O281" s="17">
        <v>0</v>
      </c>
      <c r="P281" s="17">
        <v>0</v>
      </c>
      <c r="Q281" s="17">
        <v>0.20937228576574199</v>
      </c>
      <c r="R281" s="17">
        <v>0.16698271756761601</v>
      </c>
      <c r="S281" s="17">
        <v>0</v>
      </c>
      <c r="T281" s="17">
        <v>0</v>
      </c>
      <c r="U281" s="17">
        <v>0</v>
      </c>
      <c r="V281" s="17"/>
      <c r="W281" s="17">
        <v>5.3732462065806598E-2</v>
      </c>
      <c r="X281" s="17">
        <v>0</v>
      </c>
      <c r="Y281" s="17"/>
      <c r="Z281" s="17">
        <v>0</v>
      </c>
      <c r="AA281" s="17">
        <v>5.4439804059601998E-2</v>
      </c>
    </row>
    <row r="282" spans="2:27"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row>
    <row r="283" spans="2:27" x14ac:dyDescent="0.35">
      <c r="B283" s="6" t="s">
        <v>194</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row>
    <row r="284" spans="2:27" x14ac:dyDescent="0.35">
      <c r="B284" s="24" t="s">
        <v>51</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row>
    <row r="285" spans="2:27" x14ac:dyDescent="0.35">
      <c r="B285" t="s">
        <v>188</v>
      </c>
      <c r="C285" s="17">
        <v>0.158355602345223</v>
      </c>
      <c r="D285" s="17">
        <v>0.12908500898124001</v>
      </c>
      <c r="E285" s="17">
        <v>0.107338569946893</v>
      </c>
      <c r="F285" s="17">
        <v>0.248265291894054</v>
      </c>
      <c r="G285" s="17">
        <v>0.19398138177768401</v>
      </c>
      <c r="H285" s="17">
        <v>0.12988555438374699</v>
      </c>
      <c r="I285" s="17"/>
      <c r="J285" s="17">
        <v>0.19612162801703301</v>
      </c>
      <c r="K285" s="17">
        <v>0.145145532124106</v>
      </c>
      <c r="L285" s="17">
        <v>0.15143365746482801</v>
      </c>
      <c r="M285" s="17">
        <v>0.10803692401945</v>
      </c>
      <c r="N285" s="17">
        <v>0.104401353892164</v>
      </c>
      <c r="O285" s="17">
        <v>0.122747907966723</v>
      </c>
      <c r="P285" s="17">
        <v>0.16323441772730499</v>
      </c>
      <c r="Q285" s="17">
        <v>0.10549212073160601</v>
      </c>
      <c r="R285" s="17">
        <v>0.19045146112441499</v>
      </c>
      <c r="S285" s="17">
        <v>0.14202022979026599</v>
      </c>
      <c r="T285" s="17">
        <v>0.28510909414820201</v>
      </c>
      <c r="U285" s="17">
        <v>0.19104437338329</v>
      </c>
      <c r="V285" s="17"/>
      <c r="W285" s="17">
        <v>9.6012059619640405E-2</v>
      </c>
      <c r="X285" s="17">
        <v>0.230235521900028</v>
      </c>
      <c r="Y285" s="17"/>
      <c r="Z285" s="17">
        <v>0.25153694191949599</v>
      </c>
      <c r="AA285" s="17">
        <v>7.4673175082424895E-2</v>
      </c>
    </row>
    <row r="286" spans="2:27" x14ac:dyDescent="0.35">
      <c r="B286" t="s">
        <v>189</v>
      </c>
      <c r="C286" s="17">
        <v>0.214058460220898</v>
      </c>
      <c r="D286" s="17">
        <v>0.114114449784607</v>
      </c>
      <c r="E286" s="17">
        <v>0.21012360734513499</v>
      </c>
      <c r="F286" s="17">
        <v>0.24070893832003101</v>
      </c>
      <c r="G286" s="17">
        <v>0.255822948522899</v>
      </c>
      <c r="H286" s="17">
        <v>0.21146598240529799</v>
      </c>
      <c r="I286" s="17"/>
      <c r="J286" s="17">
        <v>0.26497219378709902</v>
      </c>
      <c r="K286" s="17">
        <v>0.18551849185857</v>
      </c>
      <c r="L286" s="17">
        <v>0.233977577275854</v>
      </c>
      <c r="M286" s="17">
        <v>0.151792749201869</v>
      </c>
      <c r="N286" s="17">
        <v>0.15084921412473501</v>
      </c>
      <c r="O286" s="17">
        <v>0.234668933381325</v>
      </c>
      <c r="P286" s="17">
        <v>0.111755643647088</v>
      </c>
      <c r="Q286" s="17">
        <v>0.34793363552770901</v>
      </c>
      <c r="R286" s="17">
        <v>0.29208018167336203</v>
      </c>
      <c r="S286" s="17">
        <v>0.16633737971725401</v>
      </c>
      <c r="T286" s="17">
        <v>0.236661975397537</v>
      </c>
      <c r="U286" s="17">
        <v>0.20811544292074399</v>
      </c>
      <c r="V286" s="17"/>
      <c r="W286" s="17">
        <v>0.19709390951693401</v>
      </c>
      <c r="X286" s="17">
        <v>0.23361799255693699</v>
      </c>
      <c r="Y286" s="17"/>
      <c r="Z286" s="17">
        <v>0.31261760423741303</v>
      </c>
      <c r="AA286" s="17">
        <v>0.13051732478223599</v>
      </c>
    </row>
    <row r="287" spans="2:27" x14ac:dyDescent="0.35">
      <c r="B287" t="s">
        <v>190</v>
      </c>
      <c r="C287" s="17">
        <v>0.37240678711240999</v>
      </c>
      <c r="D287" s="17">
        <v>0.409368873394238</v>
      </c>
      <c r="E287" s="17">
        <v>0.40929891541256203</v>
      </c>
      <c r="F287" s="17">
        <v>0.260902405402965</v>
      </c>
      <c r="G287" s="17">
        <v>0.26010351181302799</v>
      </c>
      <c r="H287" s="17">
        <v>0.45571147200628598</v>
      </c>
      <c r="I287" s="17"/>
      <c r="J287" s="17">
        <v>0.328101955279543</v>
      </c>
      <c r="K287" s="17">
        <v>0.448191103334378</v>
      </c>
      <c r="L287" s="17">
        <v>0.29503983383084498</v>
      </c>
      <c r="M287" s="17">
        <v>0.48717742857820701</v>
      </c>
      <c r="N287" s="17">
        <v>0.40239247410421097</v>
      </c>
      <c r="O287" s="17">
        <v>0.51129959306171002</v>
      </c>
      <c r="P287" s="17">
        <v>0.28375149625328799</v>
      </c>
      <c r="Q287" s="17">
        <v>0.198709290764818</v>
      </c>
      <c r="R287" s="17">
        <v>0.27131514797343598</v>
      </c>
      <c r="S287" s="17">
        <v>0.48111244382801899</v>
      </c>
      <c r="T287" s="17">
        <v>0.220348473897932</v>
      </c>
      <c r="U287" s="17">
        <v>0.319352010027248</v>
      </c>
      <c r="V287" s="17"/>
      <c r="W287" s="17">
        <v>0.42400534730791301</v>
      </c>
      <c r="X287" s="17">
        <v>0.31291545579166702</v>
      </c>
      <c r="Y287" s="17"/>
      <c r="Z287" s="17">
        <v>0.23650349134472301</v>
      </c>
      <c r="AA287" s="17">
        <v>0.493101280635237</v>
      </c>
    </row>
    <row r="288" spans="2:27" x14ac:dyDescent="0.35">
      <c r="B288" t="s">
        <v>191</v>
      </c>
      <c r="C288" s="17">
        <v>0.13054642544535999</v>
      </c>
      <c r="D288" s="17">
        <v>0.119635913985961</v>
      </c>
      <c r="E288" s="17">
        <v>6.8503640469003396E-2</v>
      </c>
      <c r="F288" s="17">
        <v>0.13018847886774401</v>
      </c>
      <c r="G288" s="17">
        <v>0.17924852397364299</v>
      </c>
      <c r="H288" s="17">
        <v>0.136240113130075</v>
      </c>
      <c r="I288" s="17"/>
      <c r="J288" s="17">
        <v>0.106986340344443</v>
      </c>
      <c r="K288" s="17">
        <v>9.0640008500976796E-2</v>
      </c>
      <c r="L288" s="17">
        <v>0.20586566799446901</v>
      </c>
      <c r="M288" s="17">
        <v>0.130598278084162</v>
      </c>
      <c r="N288" s="17">
        <v>0.182484119208599</v>
      </c>
      <c r="O288" s="17">
        <v>8.35271466822608E-2</v>
      </c>
      <c r="P288" s="17">
        <v>0.187438492828223</v>
      </c>
      <c r="Q288" s="17">
        <v>0.20032267730879499</v>
      </c>
      <c r="R288" s="17">
        <v>0.13306502881017601</v>
      </c>
      <c r="S288" s="17">
        <v>8.84284175505584E-2</v>
      </c>
      <c r="T288" s="17">
        <v>9.2075935336828604E-2</v>
      </c>
      <c r="U288" s="17">
        <v>0.222552351331674</v>
      </c>
      <c r="V288" s="17"/>
      <c r="W288" s="17">
        <v>0.125807307399107</v>
      </c>
      <c r="X288" s="17">
        <v>0.136010462441539</v>
      </c>
      <c r="Y288" s="17"/>
      <c r="Z288" s="17">
        <v>0.12102125225893801</v>
      </c>
      <c r="AA288" s="17">
        <v>0.13725063749878999</v>
      </c>
    </row>
    <row r="289" spans="2:27" x14ac:dyDescent="0.35">
      <c r="B289" t="s">
        <v>192</v>
      </c>
      <c r="C289" s="17">
        <v>7.4524556621966401E-2</v>
      </c>
      <c r="D289" s="17">
        <v>0.169916520324118</v>
      </c>
      <c r="E289" s="17">
        <v>0.12523716595996301</v>
      </c>
      <c r="F289" s="17">
        <v>9.4717621538238997E-2</v>
      </c>
      <c r="G289" s="17">
        <v>4.0433803461521999E-2</v>
      </c>
      <c r="H289" s="17">
        <v>3.1574768434193101E-2</v>
      </c>
      <c r="I289" s="17"/>
      <c r="J289" s="17">
        <v>5.2453849963984903E-2</v>
      </c>
      <c r="K289" s="17">
        <v>5.7778452064860701E-2</v>
      </c>
      <c r="L289" s="17">
        <v>5.9251252904361597E-2</v>
      </c>
      <c r="M289" s="17">
        <v>0.103586252293571</v>
      </c>
      <c r="N289" s="17">
        <v>5.2602929063759997E-2</v>
      </c>
      <c r="O289" s="17">
        <v>2.1936058475025302E-2</v>
      </c>
      <c r="P289" s="17">
        <v>0.16540720549313501</v>
      </c>
      <c r="Q289" s="17">
        <v>0.14754227566707201</v>
      </c>
      <c r="R289" s="17">
        <v>8.7538595087613497E-2</v>
      </c>
      <c r="S289" s="17">
        <v>9.6435665339744001E-2</v>
      </c>
      <c r="T289" s="17">
        <v>8.5979101409060593E-2</v>
      </c>
      <c r="U289" s="17">
        <v>5.89358223370436E-2</v>
      </c>
      <c r="V289" s="17"/>
      <c r="W289" s="17">
        <v>0.100276710272271</v>
      </c>
      <c r="X289" s="17">
        <v>4.4833226103669098E-2</v>
      </c>
      <c r="Y289" s="17"/>
      <c r="Z289" s="17">
        <v>4.7804542906275602E-2</v>
      </c>
      <c r="AA289" s="17">
        <v>9.6645980584506505E-2</v>
      </c>
    </row>
    <row r="290" spans="2:27" x14ac:dyDescent="0.35">
      <c r="B290" t="s">
        <v>47</v>
      </c>
      <c r="C290" s="17">
        <v>5.0108168254142799E-2</v>
      </c>
      <c r="D290" s="17">
        <v>5.7879233529837502E-2</v>
      </c>
      <c r="E290" s="17">
        <v>7.9498100866443905E-2</v>
      </c>
      <c r="F290" s="17">
        <v>2.5217263976966001E-2</v>
      </c>
      <c r="G290" s="17">
        <v>7.0409830451223801E-2</v>
      </c>
      <c r="H290" s="17">
        <v>3.5122109640401203E-2</v>
      </c>
      <c r="I290" s="17"/>
      <c r="J290" s="17">
        <v>5.1364032607896501E-2</v>
      </c>
      <c r="K290" s="17">
        <v>7.2726412117107994E-2</v>
      </c>
      <c r="L290" s="17">
        <v>5.4432010529641701E-2</v>
      </c>
      <c r="M290" s="17">
        <v>1.8808367822741999E-2</v>
      </c>
      <c r="N290" s="17">
        <v>0.107269909606531</v>
      </c>
      <c r="O290" s="17">
        <v>2.58203604329552E-2</v>
      </c>
      <c r="P290" s="17">
        <v>8.8412744050961695E-2</v>
      </c>
      <c r="Q290" s="17">
        <v>0</v>
      </c>
      <c r="R290" s="17">
        <v>2.55495853309969E-2</v>
      </c>
      <c r="S290" s="17">
        <v>2.5665863774159501E-2</v>
      </c>
      <c r="T290" s="17">
        <v>7.9825419810438697E-2</v>
      </c>
      <c r="U290" s="17">
        <v>0</v>
      </c>
      <c r="V290" s="17"/>
      <c r="W290" s="17">
        <v>5.6804665884135103E-2</v>
      </c>
      <c r="X290" s="17">
        <v>4.2387341206159501E-2</v>
      </c>
      <c r="Y290" s="17"/>
      <c r="Z290" s="17">
        <v>3.0516167333155E-2</v>
      </c>
      <c r="AA290" s="17">
        <v>6.7811601416805201E-2</v>
      </c>
    </row>
    <row r="291" spans="2:27"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row>
    <row r="292" spans="2:27" x14ac:dyDescent="0.35">
      <c r="B292" s="6" t="s">
        <v>195</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row>
    <row r="293" spans="2:27" x14ac:dyDescent="0.35">
      <c r="B293" s="24" t="s">
        <v>51</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row>
    <row r="294" spans="2:27" x14ac:dyDescent="0.35">
      <c r="B294" t="s">
        <v>188</v>
      </c>
      <c r="C294" s="17">
        <v>0.19984960978696301</v>
      </c>
      <c r="D294" s="17">
        <v>0.120491985090764</v>
      </c>
      <c r="E294" s="17">
        <v>0.122932521687537</v>
      </c>
      <c r="F294" s="17">
        <v>0.34163897558741302</v>
      </c>
      <c r="G294" s="17">
        <v>0.22150494481444699</v>
      </c>
      <c r="H294" s="17">
        <v>0.18171998958729199</v>
      </c>
      <c r="I294" s="17"/>
      <c r="J294" s="17">
        <v>0.26777613204997702</v>
      </c>
      <c r="K294" s="17">
        <v>0.19147223044665901</v>
      </c>
      <c r="L294" s="17">
        <v>0.21550415274390899</v>
      </c>
      <c r="M294" s="17">
        <v>0.10870612148254399</v>
      </c>
      <c r="N294" s="17">
        <v>0.13274974585920499</v>
      </c>
      <c r="O294" s="17">
        <v>0.16029561552572599</v>
      </c>
      <c r="P294" s="17">
        <v>0.179034936475513</v>
      </c>
      <c r="Q294" s="17">
        <v>0.14922434476289001</v>
      </c>
      <c r="R294" s="17">
        <v>0.23526337013416301</v>
      </c>
      <c r="S294" s="17">
        <v>0.18336085701664601</v>
      </c>
      <c r="T294" s="17">
        <v>0.27285857862181201</v>
      </c>
      <c r="U294" s="17">
        <v>0.24148426951093899</v>
      </c>
      <c r="V294" s="17"/>
      <c r="W294" s="17">
        <v>0.128336404742634</v>
      </c>
      <c r="X294" s="17">
        <v>0.28230182858881803</v>
      </c>
      <c r="Y294" s="17"/>
      <c r="Z294" s="17">
        <v>0.31986027559722602</v>
      </c>
      <c r="AA294" s="17">
        <v>8.9982091045883297E-2</v>
      </c>
    </row>
    <row r="295" spans="2:27" x14ac:dyDescent="0.35">
      <c r="B295" t="s">
        <v>189</v>
      </c>
      <c r="C295" s="17">
        <v>0.28444190133128799</v>
      </c>
      <c r="D295" s="17">
        <v>0.21521116295991799</v>
      </c>
      <c r="E295" s="17">
        <v>0.23888613760367799</v>
      </c>
      <c r="F295" s="17">
        <v>0.27553107329659998</v>
      </c>
      <c r="G295" s="17">
        <v>0.36592392022628001</v>
      </c>
      <c r="H295" s="17">
        <v>0.28675308628615498</v>
      </c>
      <c r="I295" s="17"/>
      <c r="J295" s="17">
        <v>0.29189221530996401</v>
      </c>
      <c r="K295" s="17">
        <v>0.232077635746785</v>
      </c>
      <c r="L295" s="17">
        <v>0.189239828829218</v>
      </c>
      <c r="M295" s="17">
        <v>0.28382983486674801</v>
      </c>
      <c r="N295" s="17">
        <v>0.25318651653788798</v>
      </c>
      <c r="O295" s="17">
        <v>0.30646873293753901</v>
      </c>
      <c r="P295" s="17">
        <v>0.231914843646886</v>
      </c>
      <c r="Q295" s="17">
        <v>0.459178478229958</v>
      </c>
      <c r="R295" s="17">
        <v>0.41354084667610103</v>
      </c>
      <c r="S295" s="17">
        <v>0.25914507211764198</v>
      </c>
      <c r="T295" s="17">
        <v>0.38467409051777302</v>
      </c>
      <c r="U295" s="17">
        <v>0.26041618769020403</v>
      </c>
      <c r="V295" s="17"/>
      <c r="W295" s="17">
        <v>0.28500400314321001</v>
      </c>
      <c r="X295" s="17">
        <v>0.28379381764441097</v>
      </c>
      <c r="Y295" s="17"/>
      <c r="Z295" s="17">
        <v>0.32152805395933198</v>
      </c>
      <c r="AA295" s="17">
        <v>0.25048227005059398</v>
      </c>
    </row>
    <row r="296" spans="2:27" x14ac:dyDescent="0.35">
      <c r="B296" t="s">
        <v>190</v>
      </c>
      <c r="C296" s="17">
        <v>0.27584102899894197</v>
      </c>
      <c r="D296" s="17">
        <v>0.30385834406793599</v>
      </c>
      <c r="E296" s="17">
        <v>0.32480757057995802</v>
      </c>
      <c r="F296" s="17">
        <v>0.22626941171100401</v>
      </c>
      <c r="G296" s="17">
        <v>0.17597173555734</v>
      </c>
      <c r="H296" s="17">
        <v>0.32117435325893501</v>
      </c>
      <c r="I296" s="17"/>
      <c r="J296" s="17">
        <v>0.228131966333181</v>
      </c>
      <c r="K296" s="17">
        <v>0.34860925398884501</v>
      </c>
      <c r="L296" s="17">
        <v>0.30774233463794098</v>
      </c>
      <c r="M296" s="17">
        <v>0.39208788109571802</v>
      </c>
      <c r="N296" s="17">
        <v>0.27621859199679499</v>
      </c>
      <c r="O296" s="17">
        <v>0.39490557929304099</v>
      </c>
      <c r="P296" s="17">
        <v>0.13989151813117801</v>
      </c>
      <c r="Q296" s="17">
        <v>4.3732224031284302E-2</v>
      </c>
      <c r="R296" s="17">
        <v>0.20655556617540299</v>
      </c>
      <c r="S296" s="17">
        <v>0.319346157878095</v>
      </c>
      <c r="T296" s="17">
        <v>0.13436937248887201</v>
      </c>
      <c r="U296" s="17">
        <v>0.249980195720333</v>
      </c>
      <c r="V296" s="17"/>
      <c r="W296" s="17">
        <v>0.31941258553972302</v>
      </c>
      <c r="X296" s="17">
        <v>0.22560455153703801</v>
      </c>
      <c r="Y296" s="17"/>
      <c r="Z296" s="17">
        <v>0.19350402666852401</v>
      </c>
      <c r="AA296" s="17">
        <v>0.35056189173705998</v>
      </c>
    </row>
    <row r="297" spans="2:27" x14ac:dyDescent="0.35">
      <c r="B297" t="s">
        <v>191</v>
      </c>
      <c r="C297" s="17">
        <v>0.109797364330849</v>
      </c>
      <c r="D297" s="17">
        <v>0.117366721710599</v>
      </c>
      <c r="E297" s="17">
        <v>0.10423211389293301</v>
      </c>
      <c r="F297" s="17">
        <v>8.0151508471791505E-2</v>
      </c>
      <c r="G297" s="17">
        <v>0.10938847651681501</v>
      </c>
      <c r="H297" s="17">
        <v>0.123936754192741</v>
      </c>
      <c r="I297" s="17"/>
      <c r="J297" s="17">
        <v>8.2789101818657507E-2</v>
      </c>
      <c r="K297" s="17">
        <v>0.11228397568799001</v>
      </c>
      <c r="L297" s="17">
        <v>0.17383042035492899</v>
      </c>
      <c r="M297" s="17">
        <v>0.13298438137912699</v>
      </c>
      <c r="N297" s="17">
        <v>0.182484119208599</v>
      </c>
      <c r="O297" s="17">
        <v>9.0573653335714599E-2</v>
      </c>
      <c r="P297" s="17">
        <v>0.139030342626387</v>
      </c>
      <c r="Q297" s="17">
        <v>0.14922434476289001</v>
      </c>
      <c r="R297" s="17">
        <v>2.1706017593699799E-2</v>
      </c>
      <c r="S297" s="17">
        <v>0.103685012400621</v>
      </c>
      <c r="T297" s="17">
        <v>9.2075935336828604E-2</v>
      </c>
      <c r="U297" s="17">
        <v>0.119811710434565</v>
      </c>
      <c r="V297" s="17"/>
      <c r="W297" s="17">
        <v>0.109430928075676</v>
      </c>
      <c r="X297" s="17">
        <v>0.110219852489082</v>
      </c>
      <c r="Y297" s="17"/>
      <c r="Z297" s="17">
        <v>9.0754774721588605E-2</v>
      </c>
      <c r="AA297" s="17">
        <v>0.12583639021374099</v>
      </c>
    </row>
    <row r="298" spans="2:27" x14ac:dyDescent="0.35">
      <c r="B298" t="s">
        <v>192</v>
      </c>
      <c r="C298" s="17">
        <v>7.5688057952394694E-2</v>
      </c>
      <c r="D298" s="17">
        <v>0.185192552640945</v>
      </c>
      <c r="E298" s="17">
        <v>0.13288074104879</v>
      </c>
      <c r="F298" s="17">
        <v>6.3307841313621799E-2</v>
      </c>
      <c r="G298" s="17">
        <v>4.5434676308210201E-2</v>
      </c>
      <c r="H298" s="17">
        <v>3.85336397423073E-2</v>
      </c>
      <c r="I298" s="17"/>
      <c r="J298" s="17">
        <v>4.3863406400132497E-2</v>
      </c>
      <c r="K298" s="17">
        <v>5.6040722408542201E-2</v>
      </c>
      <c r="L298" s="17">
        <v>5.9251252904361597E-2</v>
      </c>
      <c r="M298" s="17">
        <v>6.3583413353121496E-2</v>
      </c>
      <c r="N298" s="17">
        <v>5.5471484778126703E-2</v>
      </c>
      <c r="O298" s="17">
        <v>2.1936058475025302E-2</v>
      </c>
      <c r="P298" s="17">
        <v>0.221715615069075</v>
      </c>
      <c r="Q298" s="17">
        <v>0.19864060821297699</v>
      </c>
      <c r="R298" s="17">
        <v>9.7384614089636001E-2</v>
      </c>
      <c r="S298" s="17">
        <v>0.106087033535532</v>
      </c>
      <c r="T298" s="17">
        <v>3.6196603224275203E-2</v>
      </c>
      <c r="U298" s="17">
        <v>0.128307636643958</v>
      </c>
      <c r="V298" s="17"/>
      <c r="W298" s="17">
        <v>0.10287759956069301</v>
      </c>
      <c r="X298" s="17">
        <v>4.4339469500514803E-2</v>
      </c>
      <c r="Y298" s="17"/>
      <c r="Z298" s="17">
        <v>4.2586731218569998E-2</v>
      </c>
      <c r="AA298" s="17">
        <v>0.10392204417972301</v>
      </c>
    </row>
    <row r="299" spans="2:27" x14ac:dyDescent="0.35">
      <c r="B299" t="s">
        <v>47</v>
      </c>
      <c r="C299" s="17">
        <v>5.4382037599563803E-2</v>
      </c>
      <c r="D299" s="17">
        <v>5.7879233529837502E-2</v>
      </c>
      <c r="E299" s="17">
        <v>7.6260915187104997E-2</v>
      </c>
      <c r="F299" s="17">
        <v>1.31011896195708E-2</v>
      </c>
      <c r="G299" s="17">
        <v>8.1776246576907394E-2</v>
      </c>
      <c r="H299" s="17">
        <v>4.7882176932568798E-2</v>
      </c>
      <c r="I299" s="17"/>
      <c r="J299" s="17">
        <v>8.5547178088087997E-2</v>
      </c>
      <c r="K299" s="17">
        <v>5.9516181721179201E-2</v>
      </c>
      <c r="L299" s="17">
        <v>5.4432010529641701E-2</v>
      </c>
      <c r="M299" s="17">
        <v>1.8808367822741999E-2</v>
      </c>
      <c r="N299" s="17">
        <v>9.9889541619386096E-2</v>
      </c>
      <c r="O299" s="17">
        <v>2.58203604329552E-2</v>
      </c>
      <c r="P299" s="17">
        <v>8.8412744050961695E-2</v>
      </c>
      <c r="Q299" s="17">
        <v>0</v>
      </c>
      <c r="R299" s="17">
        <v>2.55495853309969E-2</v>
      </c>
      <c r="S299" s="17">
        <v>2.8375867051463801E-2</v>
      </c>
      <c r="T299" s="17">
        <v>7.9825419810438697E-2</v>
      </c>
      <c r="U299" s="17">
        <v>0</v>
      </c>
      <c r="V299" s="17"/>
      <c r="W299" s="17">
        <v>5.4938478938064403E-2</v>
      </c>
      <c r="X299" s="17">
        <v>5.3740480240136203E-2</v>
      </c>
      <c r="Y299" s="17"/>
      <c r="Z299" s="17">
        <v>3.17661378347594E-2</v>
      </c>
      <c r="AA299" s="17">
        <v>7.9215312772997995E-2</v>
      </c>
    </row>
    <row r="300" spans="2:27"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row>
    <row r="301" spans="2:27" x14ac:dyDescent="0.35">
      <c r="B301" s="6" t="s">
        <v>196</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row>
    <row r="302" spans="2:27" x14ac:dyDescent="0.35">
      <c r="B302" s="24" t="s">
        <v>51</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row>
    <row r="303" spans="2:27" x14ac:dyDescent="0.35">
      <c r="B303" t="s">
        <v>188</v>
      </c>
      <c r="C303" s="17">
        <v>0.28726857941767198</v>
      </c>
      <c r="D303" s="17">
        <v>0.20100315737142699</v>
      </c>
      <c r="E303" s="17">
        <v>0.195433994538145</v>
      </c>
      <c r="F303" s="17">
        <v>0.435902918944503</v>
      </c>
      <c r="G303" s="17">
        <v>0.39224691318419802</v>
      </c>
      <c r="H303" s="17">
        <v>0.23051293703355599</v>
      </c>
      <c r="I303" s="17"/>
      <c r="J303" s="17">
        <v>0.37067707651846399</v>
      </c>
      <c r="K303" s="17">
        <v>0.25967534152188698</v>
      </c>
      <c r="L303" s="17">
        <v>0.330083320194476</v>
      </c>
      <c r="M303" s="17">
        <v>0.21810992844899799</v>
      </c>
      <c r="N303" s="17">
        <v>0.21083251117564</v>
      </c>
      <c r="O303" s="17">
        <v>0.19316248261213501</v>
      </c>
      <c r="P303" s="17">
        <v>0.17113467710140901</v>
      </c>
      <c r="Q303" s="17">
        <v>0.21512357688987899</v>
      </c>
      <c r="R303" s="17">
        <v>0.40685304630184099</v>
      </c>
      <c r="S303" s="17">
        <v>0.210375434637977</v>
      </c>
      <c r="T303" s="17">
        <v>0.45840267640044402</v>
      </c>
      <c r="U303" s="17">
        <v>0.31271693245966398</v>
      </c>
      <c r="V303" s="17"/>
      <c r="W303" s="17">
        <v>0.188996031304315</v>
      </c>
      <c r="X303" s="17">
        <v>0.40057338283454802</v>
      </c>
      <c r="Y303" s="17"/>
      <c r="Z303" s="17">
        <v>0.41412758369376801</v>
      </c>
      <c r="AA303" s="17">
        <v>0.17533326013659201</v>
      </c>
    </row>
    <row r="304" spans="2:27" x14ac:dyDescent="0.35">
      <c r="B304" t="s">
        <v>189</v>
      </c>
      <c r="C304" s="17">
        <v>0.255762693117774</v>
      </c>
      <c r="D304" s="17">
        <v>0.213190139245892</v>
      </c>
      <c r="E304" s="17">
        <v>0.21756514361756599</v>
      </c>
      <c r="F304" s="17">
        <v>0.22610930662788101</v>
      </c>
      <c r="G304" s="17">
        <v>0.21312486444158599</v>
      </c>
      <c r="H304" s="17">
        <v>0.32228523601363401</v>
      </c>
      <c r="I304" s="17"/>
      <c r="J304" s="17">
        <v>0.21830484912408901</v>
      </c>
      <c r="K304" s="17">
        <v>0.26248165990475097</v>
      </c>
      <c r="L304" s="17">
        <v>0.21163659171931901</v>
      </c>
      <c r="M304" s="17">
        <v>0.25232370073738097</v>
      </c>
      <c r="N304" s="17">
        <v>0.22319486801243599</v>
      </c>
      <c r="O304" s="17">
        <v>0.38541896520646901</v>
      </c>
      <c r="P304" s="17">
        <v>0.30488494747582501</v>
      </c>
      <c r="Q304" s="17">
        <v>0.289400511915341</v>
      </c>
      <c r="R304" s="17">
        <v>0.26121349418717399</v>
      </c>
      <c r="S304" s="17">
        <v>0.30547496171351102</v>
      </c>
      <c r="T304" s="17">
        <v>0.149347494554356</v>
      </c>
      <c r="U304" s="17">
        <v>0.19104437338329</v>
      </c>
      <c r="V304" s="17"/>
      <c r="W304" s="17">
        <v>0.26722474208344699</v>
      </c>
      <c r="X304" s="17">
        <v>0.24254735241741801</v>
      </c>
      <c r="Y304" s="17"/>
      <c r="Z304" s="17">
        <v>0.29117135905293701</v>
      </c>
      <c r="AA304" s="17">
        <v>0.22792812094808201</v>
      </c>
    </row>
    <row r="305" spans="2:27" x14ac:dyDescent="0.35">
      <c r="B305" t="s">
        <v>190</v>
      </c>
      <c r="C305" s="17">
        <v>0.22060626929201099</v>
      </c>
      <c r="D305" s="17">
        <v>0.20947626459534199</v>
      </c>
      <c r="E305" s="17">
        <v>0.29252428252165003</v>
      </c>
      <c r="F305" s="17">
        <v>0.16646574450819099</v>
      </c>
      <c r="G305" s="17">
        <v>0.15712838014312</v>
      </c>
      <c r="H305" s="17">
        <v>0.25008502129874199</v>
      </c>
      <c r="I305" s="17"/>
      <c r="J305" s="17">
        <v>0.19742292466001601</v>
      </c>
      <c r="K305" s="17">
        <v>0.255723411778078</v>
      </c>
      <c r="L305" s="17">
        <v>0.20672499029496999</v>
      </c>
      <c r="M305" s="17">
        <v>0.32032929779556502</v>
      </c>
      <c r="N305" s="17">
        <v>0.28073040426957302</v>
      </c>
      <c r="O305" s="17">
        <v>0.28378109239310201</v>
      </c>
      <c r="P305" s="17">
        <v>0.10692600815136501</v>
      </c>
      <c r="Q305" s="17">
        <v>0.14761095821891301</v>
      </c>
      <c r="R305" s="17">
        <v>9.5225730562207705E-2</v>
      </c>
      <c r="S305" s="17">
        <v>0.25730975484624702</v>
      </c>
      <c r="T305" s="17">
        <v>0.22644530782569999</v>
      </c>
      <c r="U305" s="17">
        <v>0.24811934707852301</v>
      </c>
      <c r="V305" s="17"/>
      <c r="W305" s="17">
        <v>0.26822900710112502</v>
      </c>
      <c r="X305" s="17">
        <v>0.165698921825951</v>
      </c>
      <c r="Y305" s="17"/>
      <c r="Z305" s="17">
        <v>0.15716955661315701</v>
      </c>
      <c r="AA305" s="17">
        <v>0.272661428232226</v>
      </c>
    </row>
    <row r="306" spans="2:27" x14ac:dyDescent="0.35">
      <c r="B306" t="s">
        <v>191</v>
      </c>
      <c r="C306" s="17">
        <v>9.5149907274633294E-2</v>
      </c>
      <c r="D306" s="17">
        <v>0.145391977228916</v>
      </c>
      <c r="E306" s="17">
        <v>4.5786678690099697E-2</v>
      </c>
      <c r="F306" s="17">
        <v>0.11615653624627099</v>
      </c>
      <c r="G306" s="17">
        <v>0.102933883600106</v>
      </c>
      <c r="H306" s="17">
        <v>8.8559104629805596E-2</v>
      </c>
      <c r="I306" s="17"/>
      <c r="J306" s="17">
        <v>8.5898686116000406E-2</v>
      </c>
      <c r="K306" s="17">
        <v>7.4696587339088197E-2</v>
      </c>
      <c r="L306" s="17">
        <v>0.11065582909241101</v>
      </c>
      <c r="M306" s="17">
        <v>0.12923139513715801</v>
      </c>
      <c r="N306" s="17">
        <v>0.13726155813198301</v>
      </c>
      <c r="O306" s="17">
        <v>2.58203604329552E-2</v>
      </c>
      <c r="P306" s="17">
        <v>0.11568744303026</v>
      </c>
      <c r="Q306" s="17">
        <v>0.20032267730879499</v>
      </c>
      <c r="R306" s="17">
        <v>0.111329835613196</v>
      </c>
      <c r="S306" s="17">
        <v>9.6743647482136694E-2</v>
      </c>
      <c r="T306" s="17">
        <v>4.9782498184785397E-2</v>
      </c>
      <c r="U306" s="17">
        <v>5.0439896127649798E-2</v>
      </c>
      <c r="V306" s="17"/>
      <c r="W306" s="17">
        <v>9.4799681064216004E-2</v>
      </c>
      <c r="X306" s="17">
        <v>9.5553705819441601E-2</v>
      </c>
      <c r="Y306" s="17"/>
      <c r="Z306" s="17">
        <v>6.2485591197806001E-2</v>
      </c>
      <c r="AA306" s="17">
        <v>0.124534611919141</v>
      </c>
    </row>
    <row r="307" spans="2:27" x14ac:dyDescent="0.35">
      <c r="B307" t="s">
        <v>192</v>
      </c>
      <c r="C307" s="17">
        <v>7.5464167437384405E-2</v>
      </c>
      <c r="D307" s="17">
        <v>0.136788375547509</v>
      </c>
      <c r="E307" s="17">
        <v>0.14914839933603899</v>
      </c>
      <c r="F307" s="17">
        <v>4.2264304053583397E-2</v>
      </c>
      <c r="G307" s="17">
        <v>6.3301455411353902E-2</v>
      </c>
      <c r="H307" s="17">
        <v>4.5341044719280098E-2</v>
      </c>
      <c r="I307" s="17"/>
      <c r="J307" s="17">
        <v>3.0754903666612401E-2</v>
      </c>
      <c r="K307" s="17">
        <v>7.4209230282918703E-2</v>
      </c>
      <c r="L307" s="17">
        <v>8.6467258169182395E-2</v>
      </c>
      <c r="M307" s="17">
        <v>4.0002838940449197E-2</v>
      </c>
      <c r="N307" s="17">
        <v>5.5471484778126703E-2</v>
      </c>
      <c r="O307" s="17">
        <v>8.5996738922384006E-2</v>
      </c>
      <c r="P307" s="17">
        <v>0.18961128059405299</v>
      </c>
      <c r="Q307" s="17">
        <v>0.14754227566707201</v>
      </c>
      <c r="R307" s="17">
        <v>7.8122290410885004E-2</v>
      </c>
      <c r="S307" s="17">
        <v>0.104430337545968</v>
      </c>
      <c r="T307" s="17">
        <v>3.6196603224275203E-2</v>
      </c>
      <c r="U307" s="17">
        <v>0.128307636643958</v>
      </c>
      <c r="V307" s="17"/>
      <c r="W307" s="17">
        <v>0.107177524694375</v>
      </c>
      <c r="X307" s="17">
        <v>3.8899778107134103E-2</v>
      </c>
      <c r="Y307" s="17"/>
      <c r="Z307" s="17">
        <v>3.9083750734391201E-2</v>
      </c>
      <c r="AA307" s="17">
        <v>0.101476281926503</v>
      </c>
    </row>
    <row r="308" spans="2:27" x14ac:dyDescent="0.35">
      <c r="B308" t="s">
        <v>47</v>
      </c>
      <c r="C308" s="17">
        <v>6.5748383460525403E-2</v>
      </c>
      <c r="D308" s="17">
        <v>9.4150086010915596E-2</v>
      </c>
      <c r="E308" s="17">
        <v>9.9541501296500107E-2</v>
      </c>
      <c r="F308" s="17">
        <v>1.31011896195708E-2</v>
      </c>
      <c r="G308" s="17">
        <v>7.1264503219635802E-2</v>
      </c>
      <c r="H308" s="17">
        <v>6.3216656304982397E-2</v>
      </c>
      <c r="I308" s="17"/>
      <c r="J308" s="17">
        <v>9.6941559914818495E-2</v>
      </c>
      <c r="K308" s="17">
        <v>7.3213769173277404E-2</v>
      </c>
      <c r="L308" s="17">
        <v>5.4432010529641701E-2</v>
      </c>
      <c r="M308" s="17">
        <v>4.0002838940449197E-2</v>
      </c>
      <c r="N308" s="17">
        <v>9.2509173632241398E-2</v>
      </c>
      <c r="O308" s="17">
        <v>2.58203604329552E-2</v>
      </c>
      <c r="P308" s="17">
        <v>0.111755643647088</v>
      </c>
      <c r="Q308" s="17">
        <v>0</v>
      </c>
      <c r="R308" s="17">
        <v>4.7255602924696702E-2</v>
      </c>
      <c r="S308" s="17">
        <v>2.5665863774159501E-2</v>
      </c>
      <c r="T308" s="17">
        <v>7.9825419810438697E-2</v>
      </c>
      <c r="U308" s="17">
        <v>6.9371814306914803E-2</v>
      </c>
      <c r="V308" s="17"/>
      <c r="W308" s="17">
        <v>7.3573013752521801E-2</v>
      </c>
      <c r="X308" s="17">
        <v>5.6726858995506599E-2</v>
      </c>
      <c r="Y308" s="17"/>
      <c r="Z308" s="17">
        <v>3.5962158707940901E-2</v>
      </c>
      <c r="AA308" s="17">
        <v>9.80662968374552E-2</v>
      </c>
    </row>
    <row r="309" spans="2:27"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row>
    <row r="310" spans="2:27" x14ac:dyDescent="0.35">
      <c r="B310" s="6" t="s">
        <v>204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row>
    <row r="311" spans="2:27" x14ac:dyDescent="0.35">
      <c r="B311" s="24" t="s">
        <v>51</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row>
    <row r="312" spans="2:27" x14ac:dyDescent="0.35">
      <c r="B312" t="s">
        <v>197</v>
      </c>
      <c r="C312" s="17">
        <v>0.41143299424320501</v>
      </c>
      <c r="D312" s="17">
        <v>0.45279209759564298</v>
      </c>
      <c r="E312" s="17">
        <v>0.40662437579490501</v>
      </c>
      <c r="F312" s="17">
        <v>0.49501938322558597</v>
      </c>
      <c r="G312" s="17">
        <v>0.32013436773953502</v>
      </c>
      <c r="H312" s="17">
        <v>0.41113279163739602</v>
      </c>
      <c r="I312" s="17"/>
      <c r="J312" s="17">
        <v>0.39306602738988999</v>
      </c>
      <c r="K312" s="17">
        <v>0.36432022958507199</v>
      </c>
      <c r="L312" s="17">
        <v>0.335854243919326</v>
      </c>
      <c r="M312" s="17">
        <v>0.45678856716550698</v>
      </c>
      <c r="N312" s="17">
        <v>0.41837567171631301</v>
      </c>
      <c r="O312" s="17">
        <v>0.418978444748279</v>
      </c>
      <c r="P312" s="17">
        <v>0.47029215296895999</v>
      </c>
      <c r="Q312" s="17">
        <v>0.30420141149642399</v>
      </c>
      <c r="R312" s="17">
        <v>0.52378479445774895</v>
      </c>
      <c r="S312" s="17">
        <v>0.384226859902358</v>
      </c>
      <c r="T312" s="17">
        <v>0.47065319192683402</v>
      </c>
      <c r="U312" s="17">
        <v>0.36793105751308802</v>
      </c>
      <c r="V312" s="17"/>
      <c r="W312" s="17">
        <v>0.41376011289216202</v>
      </c>
      <c r="X312" s="17">
        <v>0.408749908008952</v>
      </c>
      <c r="Y312" s="17"/>
      <c r="Z312" s="17">
        <v>0.445019693846472</v>
      </c>
      <c r="AA312" s="17">
        <v>0.37322214817729299</v>
      </c>
    </row>
    <row r="313" spans="2:27" x14ac:dyDescent="0.35">
      <c r="B313" t="s">
        <v>198</v>
      </c>
      <c r="C313" s="17">
        <v>0.39746950474991399</v>
      </c>
      <c r="D313" s="17">
        <v>0.39786974216591298</v>
      </c>
      <c r="E313" s="17">
        <v>0.33958507457631798</v>
      </c>
      <c r="F313" s="17">
        <v>0.49090061509260502</v>
      </c>
      <c r="G313" s="17">
        <v>0.400757551967448</v>
      </c>
      <c r="H313" s="17">
        <v>0.378742998776746</v>
      </c>
      <c r="I313" s="17"/>
      <c r="J313" s="17">
        <v>0.42989324336203699</v>
      </c>
      <c r="K313" s="17">
        <v>0.30025999982471002</v>
      </c>
      <c r="L313" s="17">
        <v>0.37487684597467802</v>
      </c>
      <c r="M313" s="17">
        <v>0.42973310476201898</v>
      </c>
      <c r="N313" s="17">
        <v>0.23508704827235899</v>
      </c>
      <c r="O313" s="17">
        <v>0.33933560002394803</v>
      </c>
      <c r="P313" s="17">
        <v>0.44350455135366801</v>
      </c>
      <c r="Q313" s="17">
        <v>0.52093837493027995</v>
      </c>
      <c r="R313" s="17">
        <v>0.48428998760319197</v>
      </c>
      <c r="S313" s="17">
        <v>0.464056174634292</v>
      </c>
      <c r="T313" s="17">
        <v>0.45706729696632398</v>
      </c>
      <c r="U313" s="17">
        <v>0.447659646671207</v>
      </c>
      <c r="V313" s="17"/>
      <c r="W313" s="17">
        <v>0.35271306503330602</v>
      </c>
      <c r="X313" s="17">
        <v>0.44907211098212602</v>
      </c>
      <c r="Y313" s="17"/>
      <c r="Z313" s="17">
        <v>0.452822574291665</v>
      </c>
      <c r="AA313" s="17">
        <v>0.33544787263199199</v>
      </c>
    </row>
    <row r="314" spans="2:27" x14ac:dyDescent="0.35">
      <c r="B314" t="s">
        <v>199</v>
      </c>
      <c r="C314" s="17">
        <v>0.346205575213829</v>
      </c>
      <c r="D314" s="17">
        <v>0.28406465218788701</v>
      </c>
      <c r="E314" s="17">
        <v>0.30491903697350398</v>
      </c>
      <c r="F314" s="17">
        <v>0.42237634199342899</v>
      </c>
      <c r="G314" s="17">
        <v>0.315349970544685</v>
      </c>
      <c r="H314" s="17">
        <v>0.36493119177</v>
      </c>
      <c r="I314" s="17"/>
      <c r="J314" s="17">
        <v>0.33123756254042902</v>
      </c>
      <c r="K314" s="17">
        <v>0.33171186571192002</v>
      </c>
      <c r="L314" s="17">
        <v>0.40866731993128302</v>
      </c>
      <c r="M314" s="17">
        <v>0.27794035556015101</v>
      </c>
      <c r="N314" s="17">
        <v>0.36867554645461897</v>
      </c>
      <c r="O314" s="17">
        <v>0.30469175315281599</v>
      </c>
      <c r="P314" s="17">
        <v>0.30529872362431298</v>
      </c>
      <c r="Q314" s="17">
        <v>0.378478346521887</v>
      </c>
      <c r="R314" s="17">
        <v>0.42090110402422698</v>
      </c>
      <c r="S314" s="17">
        <v>0.30986083538117598</v>
      </c>
      <c r="T314" s="17">
        <v>0.420870693742048</v>
      </c>
      <c r="U314" s="17">
        <v>0.43730287182000299</v>
      </c>
      <c r="V314" s="17"/>
      <c r="W314" s="17">
        <v>0.34191598342261098</v>
      </c>
      <c r="X314" s="17">
        <v>0.35115132419432799</v>
      </c>
      <c r="Y314" s="17"/>
      <c r="Z314" s="17">
        <v>0.43536558129131198</v>
      </c>
      <c r="AA314" s="17">
        <v>0.27704035353545498</v>
      </c>
    </row>
    <row r="315" spans="2:27" x14ac:dyDescent="0.35">
      <c r="B315" t="s">
        <v>200</v>
      </c>
      <c r="C315" s="17">
        <v>0.247447799162367</v>
      </c>
      <c r="D315" s="17">
        <v>0.255776931843821</v>
      </c>
      <c r="E315" s="17">
        <v>0.168685104264959</v>
      </c>
      <c r="F315" s="17">
        <v>0.33771535488738602</v>
      </c>
      <c r="G315" s="17">
        <v>0.24385390981340299</v>
      </c>
      <c r="H315" s="17">
        <v>0.24092091486275499</v>
      </c>
      <c r="I315" s="17"/>
      <c r="J315" s="17">
        <v>0.185019880742996</v>
      </c>
      <c r="K315" s="17">
        <v>0.16407705554246299</v>
      </c>
      <c r="L315" s="17">
        <v>0.33589082563538902</v>
      </c>
      <c r="M315" s="17">
        <v>0.245515413737353</v>
      </c>
      <c r="N315" s="17">
        <v>0.29136303728584101</v>
      </c>
      <c r="O315" s="17">
        <v>0.17410080001797501</v>
      </c>
      <c r="P315" s="17">
        <v>0.287683295636461</v>
      </c>
      <c r="Q315" s="17">
        <v>0.35691313058630703</v>
      </c>
      <c r="R315" s="17">
        <v>0.38593521401650199</v>
      </c>
      <c r="S315" s="17">
        <v>0.20207278028935999</v>
      </c>
      <c r="T315" s="17">
        <v>0.248912490923927</v>
      </c>
      <c r="U315" s="17">
        <v>0.38872382433416303</v>
      </c>
      <c r="V315" s="17"/>
      <c r="W315" s="17">
        <v>0.216457601121505</v>
      </c>
      <c r="X315" s="17">
        <v>0.28317841126392401</v>
      </c>
      <c r="Y315" s="17"/>
      <c r="Z315" s="17">
        <v>0.33638555441282902</v>
      </c>
      <c r="AA315" s="17">
        <v>0.16125914234049399</v>
      </c>
    </row>
    <row r="316" spans="2:27" x14ac:dyDescent="0.35">
      <c r="B316" t="s">
        <v>201</v>
      </c>
      <c r="C316" s="17">
        <v>0.21355190982112901</v>
      </c>
      <c r="D316" s="17">
        <v>0.119161578243101</v>
      </c>
      <c r="E316" s="17">
        <v>0.16902507592264701</v>
      </c>
      <c r="F316" s="17">
        <v>0.355971976017392</v>
      </c>
      <c r="G316" s="17">
        <v>0.22880997175932</v>
      </c>
      <c r="H316" s="17">
        <v>0.18837428256951899</v>
      </c>
      <c r="I316" s="17"/>
      <c r="J316" s="17">
        <v>0.32229561094866399</v>
      </c>
      <c r="K316" s="17">
        <v>9.9581849345533296E-2</v>
      </c>
      <c r="L316" s="17">
        <v>0.187392243462525</v>
      </c>
      <c r="M316" s="17">
        <v>0.20101846645812799</v>
      </c>
      <c r="N316" s="17">
        <v>0.12617388210741601</v>
      </c>
      <c r="O316" s="17">
        <v>0.24629235444811001</v>
      </c>
      <c r="P316" s="17">
        <v>0.17113467710140901</v>
      </c>
      <c r="Q316" s="17">
        <v>0.25310307895051898</v>
      </c>
      <c r="R316" s="17">
        <v>0.23223716330850699</v>
      </c>
      <c r="S316" s="17">
        <v>0.20978462151911501</v>
      </c>
      <c r="T316" s="17">
        <v>0.199129992739142</v>
      </c>
      <c r="U316" s="17">
        <v>0.35458168525925299</v>
      </c>
      <c r="V316" s="17"/>
      <c r="W316" s="17">
        <v>0.166447201494346</v>
      </c>
      <c r="X316" s="17">
        <v>0.26786198745154799</v>
      </c>
      <c r="Y316" s="17"/>
      <c r="Z316" s="17">
        <v>0.27070864512904003</v>
      </c>
      <c r="AA316" s="17">
        <v>0.16628124080258899</v>
      </c>
    </row>
    <row r="317" spans="2:27" x14ac:dyDescent="0.35">
      <c r="B317" t="s">
        <v>202</v>
      </c>
      <c r="C317" s="17">
        <v>0.18253200491279101</v>
      </c>
      <c r="D317" s="17">
        <v>0.14592959397688701</v>
      </c>
      <c r="E317" s="17">
        <v>0.167453377192507</v>
      </c>
      <c r="F317" s="17">
        <v>0.25805724486706799</v>
      </c>
      <c r="G317" s="17">
        <v>0.219034413364602</v>
      </c>
      <c r="H317" s="17">
        <v>0.14614255254460401</v>
      </c>
      <c r="I317" s="17"/>
      <c r="J317" s="17">
        <v>0.20750299836199201</v>
      </c>
      <c r="K317" s="17">
        <v>9.6848658579573504E-2</v>
      </c>
      <c r="L317" s="17">
        <v>0.16684306593911699</v>
      </c>
      <c r="M317" s="17">
        <v>0.175373323614541</v>
      </c>
      <c r="N317" s="17">
        <v>0.24246741625950299</v>
      </c>
      <c r="O317" s="17">
        <v>0.15957351826332</v>
      </c>
      <c r="P317" s="17">
        <v>0.114826267525469</v>
      </c>
      <c r="Q317" s="17">
        <v>0.266221909435784</v>
      </c>
      <c r="R317" s="17">
        <v>0.222003497720138</v>
      </c>
      <c r="S317" s="17">
        <v>0.20977204593615301</v>
      </c>
      <c r="T317" s="17">
        <v>0.248912490923927</v>
      </c>
      <c r="U317" s="17">
        <v>0.267051265257788</v>
      </c>
      <c r="V317" s="17"/>
      <c r="W317" s="17">
        <v>0.13983057930458101</v>
      </c>
      <c r="X317" s="17">
        <v>0.23176525190846001</v>
      </c>
      <c r="Y317" s="17"/>
      <c r="Z317" s="17">
        <v>0.24950344664993401</v>
      </c>
      <c r="AA317" s="17">
        <v>0.12555831662925199</v>
      </c>
    </row>
    <row r="318" spans="2:27" x14ac:dyDescent="0.35">
      <c r="B318" t="s">
        <v>203</v>
      </c>
      <c r="C318" s="17">
        <v>0.173216302910082</v>
      </c>
      <c r="D318" s="17">
        <v>0.213946906691665</v>
      </c>
      <c r="E318" s="17">
        <v>0.25154239647547599</v>
      </c>
      <c r="F318" s="17">
        <v>0.14293428615332501</v>
      </c>
      <c r="G318" s="17">
        <v>0.15848059932556699</v>
      </c>
      <c r="H318" s="17">
        <v>0.14721878322323301</v>
      </c>
      <c r="I318" s="17"/>
      <c r="J318" s="17">
        <v>0.20500470613357899</v>
      </c>
      <c r="K318" s="17">
        <v>0.144150071014465</v>
      </c>
      <c r="L318" s="17">
        <v>0.23394099555979</v>
      </c>
      <c r="M318" s="17">
        <v>0.17365641778266899</v>
      </c>
      <c r="N318" s="17">
        <v>0.23015727859712401</v>
      </c>
      <c r="O318" s="17">
        <v>0.22926599564632599</v>
      </c>
      <c r="P318" s="17">
        <v>8.3583108555238594E-2</v>
      </c>
      <c r="Q318" s="17">
        <v>0.20032267730879499</v>
      </c>
      <c r="R318" s="17">
        <v>0.124304897639701</v>
      </c>
      <c r="S318" s="17">
        <v>0.16617133401838499</v>
      </c>
      <c r="T318" s="17">
        <v>0.129607917995224</v>
      </c>
      <c r="U318" s="17">
        <v>6.9371814306914803E-2</v>
      </c>
      <c r="V318" s="17"/>
      <c r="W318" s="17">
        <v>0.181387252535677</v>
      </c>
      <c r="X318" s="17">
        <v>0.163795484392286</v>
      </c>
      <c r="Y318" s="17"/>
      <c r="Z318" s="17">
        <v>0.118134799705641</v>
      </c>
      <c r="AA318" s="17">
        <v>0.22781555698266301</v>
      </c>
    </row>
    <row r="319" spans="2:27" x14ac:dyDescent="0.35">
      <c r="B319" t="s">
        <v>47</v>
      </c>
      <c r="C319" s="17">
        <v>6.8864869112430699E-2</v>
      </c>
      <c r="D319" s="17">
        <v>8.5784083020267493E-2</v>
      </c>
      <c r="E319" s="17">
        <v>9.1319086518765094E-2</v>
      </c>
      <c r="F319" s="17">
        <v>0</v>
      </c>
      <c r="G319" s="17">
        <v>7.6382098419322003E-2</v>
      </c>
      <c r="H319" s="17">
        <v>8.1357493422901897E-2</v>
      </c>
      <c r="I319" s="17"/>
      <c r="J319" s="17">
        <v>4.5577527306922001E-2</v>
      </c>
      <c r="K319" s="17">
        <v>0.10111704813094601</v>
      </c>
      <c r="L319" s="17">
        <v>8.16480157944625E-2</v>
      </c>
      <c r="M319" s="17">
        <v>1.8808367822741999E-2</v>
      </c>
      <c r="N319" s="17">
        <v>9.4573225111252199E-2</v>
      </c>
      <c r="O319" s="17">
        <v>8.6689351377784704E-2</v>
      </c>
      <c r="P319" s="17">
        <v>0.12051707852598401</v>
      </c>
      <c r="Q319" s="17">
        <v>5.1098332545905102E-2</v>
      </c>
      <c r="R319" s="17">
        <v>2.55495853309969E-2</v>
      </c>
      <c r="S319" s="17">
        <v>6.3705674604373097E-2</v>
      </c>
      <c r="T319" s="17">
        <v>0.16441229411452499</v>
      </c>
      <c r="U319" s="17">
        <v>0</v>
      </c>
      <c r="V319" s="17"/>
      <c r="W319" s="17">
        <v>8.3369142780594097E-2</v>
      </c>
      <c r="X319" s="17">
        <v>5.2141949963329499E-2</v>
      </c>
      <c r="Y319" s="17"/>
      <c r="Z319" s="17">
        <v>1.8915344254137201E-2</v>
      </c>
      <c r="AA319" s="17">
        <v>0.10669973197435501</v>
      </c>
    </row>
    <row r="320" spans="2:27" x14ac:dyDescent="0.35">
      <c r="B320" t="s">
        <v>171</v>
      </c>
      <c r="C320" s="17">
        <v>1.4503461567920799E-2</v>
      </c>
      <c r="D320" s="17">
        <v>1.2151180367125401E-2</v>
      </c>
      <c r="E320" s="17">
        <v>1.2557762434933201E-2</v>
      </c>
      <c r="F320" s="17">
        <v>1.2344125245977699E-2</v>
      </c>
      <c r="G320" s="17">
        <v>2.4145830394492501E-2</v>
      </c>
      <c r="H320" s="17">
        <v>1.1963188943204099E-2</v>
      </c>
      <c r="I320" s="17"/>
      <c r="J320" s="17">
        <v>1.13943818267305E-2</v>
      </c>
      <c r="K320" s="17">
        <v>2.7395174904196601E-2</v>
      </c>
      <c r="L320" s="17">
        <v>0</v>
      </c>
      <c r="M320" s="17">
        <v>4.3755825182418301E-2</v>
      </c>
      <c r="N320" s="17">
        <v>0</v>
      </c>
      <c r="O320" s="17">
        <v>0</v>
      </c>
      <c r="P320" s="17">
        <v>0</v>
      </c>
      <c r="Q320" s="17">
        <v>5.1098332545905102E-2</v>
      </c>
      <c r="R320" s="17">
        <v>2.55495853309969E-2</v>
      </c>
      <c r="S320" s="17">
        <v>0</v>
      </c>
      <c r="T320" s="17">
        <v>0</v>
      </c>
      <c r="U320" s="17">
        <v>0</v>
      </c>
      <c r="V320" s="17"/>
      <c r="W320" s="17">
        <v>1.3710846281961399E-2</v>
      </c>
      <c r="X320" s="17">
        <v>1.54173192106192E-2</v>
      </c>
      <c r="Y320" s="17"/>
      <c r="Z320" s="17">
        <v>4.6971894237014204E-3</v>
      </c>
      <c r="AA320" s="17">
        <v>2.4670699844243801E-2</v>
      </c>
    </row>
    <row r="321" spans="2:27" x14ac:dyDescent="0.35">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row>
    <row r="322" spans="2:27" x14ac:dyDescent="0.35">
      <c r="B322" s="6" t="s">
        <v>213</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row>
    <row r="323" spans="2:27" x14ac:dyDescent="0.35">
      <c r="B323" s="24" t="s">
        <v>51</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row>
    <row r="324" spans="2:27" x14ac:dyDescent="0.35">
      <c r="B324" t="s">
        <v>205</v>
      </c>
      <c r="C324" s="17">
        <v>0.40086166581271299</v>
      </c>
      <c r="D324" s="17">
        <v>0.227120830973779</v>
      </c>
      <c r="E324" s="17">
        <v>0.25122004866062803</v>
      </c>
      <c r="F324" s="17">
        <v>0.53836907200445405</v>
      </c>
      <c r="G324" s="17">
        <v>0.50739744508269902</v>
      </c>
      <c r="H324" s="17">
        <v>0.40100677366656301</v>
      </c>
      <c r="I324" s="17"/>
      <c r="J324" s="17">
        <v>0.42130279979818502</v>
      </c>
      <c r="K324" s="17">
        <v>0.340113968880705</v>
      </c>
      <c r="L324" s="17">
        <v>0.43591990691216798</v>
      </c>
      <c r="M324" s="17">
        <v>0.382921978821542</v>
      </c>
      <c r="N324" s="17">
        <v>0.29342708876485202</v>
      </c>
      <c r="O324" s="17">
        <v>0.45336394761175702</v>
      </c>
      <c r="P324" s="17">
        <v>0.39636831540516798</v>
      </c>
      <c r="Q324" s="17">
        <v>0.29844868952578102</v>
      </c>
      <c r="R324" s="17">
        <v>0.44566250404686403</v>
      </c>
      <c r="S324" s="17">
        <v>0.34150576884504902</v>
      </c>
      <c r="T324" s="17">
        <v>0.60159648935617804</v>
      </c>
      <c r="U324" s="17">
        <v>0.46853163061094899</v>
      </c>
      <c r="V324" s="17"/>
      <c r="W324" s="17">
        <v>0.30540753045755697</v>
      </c>
      <c r="X324" s="17">
        <v>0.51091693810776095</v>
      </c>
      <c r="Y324" s="17"/>
      <c r="Z324" s="17">
        <v>0.52550739436302396</v>
      </c>
      <c r="AA324" s="17">
        <v>0.28862792754857097</v>
      </c>
    </row>
    <row r="325" spans="2:27" x14ac:dyDescent="0.35">
      <c r="B325" t="s">
        <v>206</v>
      </c>
      <c r="C325" s="17">
        <v>0.39561415994722798</v>
      </c>
      <c r="D325" s="17">
        <v>0.27789975895525298</v>
      </c>
      <c r="E325" s="17">
        <v>0.232422365802919</v>
      </c>
      <c r="F325" s="17">
        <v>0.48726130627866598</v>
      </c>
      <c r="G325" s="17">
        <v>0.43292720252182498</v>
      </c>
      <c r="H325" s="17">
        <v>0.44299226284142001</v>
      </c>
      <c r="I325" s="17"/>
      <c r="J325" s="17">
        <v>0.41958867889139501</v>
      </c>
      <c r="K325" s="17">
        <v>0.358567302940345</v>
      </c>
      <c r="L325" s="17">
        <v>0.37666865400780603</v>
      </c>
      <c r="M325" s="17">
        <v>0.29744640886680301</v>
      </c>
      <c r="N325" s="17">
        <v>0.36087722106501802</v>
      </c>
      <c r="O325" s="17">
        <v>0.46745696091866501</v>
      </c>
      <c r="P325" s="17">
        <v>0.27892186075756498</v>
      </c>
      <c r="Q325" s="17">
        <v>0.548256312836504</v>
      </c>
      <c r="R325" s="17">
        <v>0.52831371130458005</v>
      </c>
      <c r="S325" s="17">
        <v>0.41456740508577899</v>
      </c>
      <c r="T325" s="17">
        <v>0.366269893392762</v>
      </c>
      <c r="U325" s="17">
        <v>0.397298967662224</v>
      </c>
      <c r="V325" s="17"/>
      <c r="W325" s="17">
        <v>0.33590225490211101</v>
      </c>
      <c r="X325" s="17">
        <v>0.46445989349816902</v>
      </c>
      <c r="Y325" s="17"/>
      <c r="Z325" s="17">
        <v>0.48430329984452503</v>
      </c>
      <c r="AA325" s="17">
        <v>0.31702292898719597</v>
      </c>
    </row>
    <row r="326" spans="2:27" x14ac:dyDescent="0.35">
      <c r="B326" t="s">
        <v>207</v>
      </c>
      <c r="C326" s="17">
        <v>0.34240900738452201</v>
      </c>
      <c r="D326" s="17">
        <v>0.27597233040603603</v>
      </c>
      <c r="E326" s="17">
        <v>0.31234337164319897</v>
      </c>
      <c r="F326" s="17">
        <v>0.37224087487238799</v>
      </c>
      <c r="G326" s="17">
        <v>0.35640047112019302</v>
      </c>
      <c r="H326" s="17">
        <v>0.35487011076041097</v>
      </c>
      <c r="I326" s="17"/>
      <c r="J326" s="17">
        <v>0.33013473370256902</v>
      </c>
      <c r="K326" s="17">
        <v>0.37418440392236502</v>
      </c>
      <c r="L326" s="17">
        <v>0.49999040219124902</v>
      </c>
      <c r="M326" s="17">
        <v>0.183270395310419</v>
      </c>
      <c r="N326" s="17">
        <v>0.33455863248928902</v>
      </c>
      <c r="O326" s="17">
        <v>0.37906507100841602</v>
      </c>
      <c r="P326" s="17">
        <v>0.27892186075756498</v>
      </c>
      <c r="Q326" s="17">
        <v>0.39327924610296999</v>
      </c>
      <c r="R326" s="17">
        <v>0.38306180577625898</v>
      </c>
      <c r="S326" s="17">
        <v>0.37426750956417698</v>
      </c>
      <c r="T326" s="17">
        <v>0.260608063095423</v>
      </c>
      <c r="U326" s="17">
        <v>0.26041618769020403</v>
      </c>
      <c r="V326" s="17"/>
      <c r="W326" s="17">
        <v>0.32656691453967401</v>
      </c>
      <c r="X326" s="17">
        <v>0.36067438515234901</v>
      </c>
      <c r="Y326" s="17"/>
      <c r="Z326" s="17">
        <v>0.39884721480945201</v>
      </c>
      <c r="AA326" s="17">
        <v>0.29757139688943401</v>
      </c>
    </row>
    <row r="327" spans="2:27" x14ac:dyDescent="0.35">
      <c r="B327" t="s">
        <v>208</v>
      </c>
      <c r="C327" s="17">
        <v>0.28186739861688798</v>
      </c>
      <c r="D327" s="17">
        <v>0.191914775181902</v>
      </c>
      <c r="E327" s="17">
        <v>0.229306352321691</v>
      </c>
      <c r="F327" s="17">
        <v>0.39251021206373798</v>
      </c>
      <c r="G327" s="17">
        <v>0.238268229787367</v>
      </c>
      <c r="H327" s="17">
        <v>0.30496341323927301</v>
      </c>
      <c r="I327" s="17"/>
      <c r="J327" s="17">
        <v>0.25734455032008902</v>
      </c>
      <c r="K327" s="17">
        <v>0.17603691333824201</v>
      </c>
      <c r="L327" s="17">
        <v>0.44159847158738802</v>
      </c>
      <c r="M327" s="17">
        <v>0.20379566896503201</v>
      </c>
      <c r="N327" s="17">
        <v>0.401501502606739</v>
      </c>
      <c r="O327" s="17">
        <v>0.36901077760782702</v>
      </c>
      <c r="P327" s="17">
        <v>0.190509116706603</v>
      </c>
      <c r="Q327" s="17">
        <v>0.424494431809113</v>
      </c>
      <c r="R327" s="17">
        <v>0.27310266838213099</v>
      </c>
      <c r="S327" s="17">
        <v>0.25913249653468101</v>
      </c>
      <c r="T327" s="17">
        <v>0.386009469951894</v>
      </c>
      <c r="U327" s="17">
        <v>0.30899523517604399</v>
      </c>
      <c r="V327" s="17"/>
      <c r="W327" s="17">
        <v>0.22441409811393301</v>
      </c>
      <c r="X327" s="17">
        <v>0.34810904029721801</v>
      </c>
      <c r="Y327" s="17"/>
      <c r="Z327" s="17">
        <v>0.36662041510552501</v>
      </c>
      <c r="AA327" s="17">
        <v>0.208035943924818</v>
      </c>
    </row>
    <row r="328" spans="2:27" x14ac:dyDescent="0.35">
      <c r="B328" t="s">
        <v>209</v>
      </c>
      <c r="C328" s="17">
        <v>0.25250234135440203</v>
      </c>
      <c r="D328" s="17">
        <v>0.18488669143883801</v>
      </c>
      <c r="E328" s="17">
        <v>0.15318527852041</v>
      </c>
      <c r="F328" s="17">
        <v>0.53634037178792904</v>
      </c>
      <c r="G328" s="17">
        <v>0.236100697919435</v>
      </c>
      <c r="H328" s="17">
        <v>0.19568723146834499</v>
      </c>
      <c r="I328" s="17"/>
      <c r="J328" s="17">
        <v>0.35240637203467101</v>
      </c>
      <c r="K328" s="17">
        <v>0.216642318638368</v>
      </c>
      <c r="L328" s="17">
        <v>0.15143365746482801</v>
      </c>
      <c r="M328" s="17">
        <v>0.15246194666496199</v>
      </c>
      <c r="N328" s="17">
        <v>0.25976238028967702</v>
      </c>
      <c r="O328" s="17">
        <v>0.22751850066860799</v>
      </c>
      <c r="P328" s="17">
        <v>0.15930261834413201</v>
      </c>
      <c r="Q328" s="17">
        <v>0.32966387523192398</v>
      </c>
      <c r="R328" s="17">
        <v>0.30396935586832002</v>
      </c>
      <c r="S328" s="17">
        <v>0.23320297618484701</v>
      </c>
      <c r="T328" s="17">
        <v>0.46449951032821202</v>
      </c>
      <c r="U328" s="17">
        <v>0.20811544292074399</v>
      </c>
      <c r="V328" s="17"/>
      <c r="W328" s="17">
        <v>0.18738112666449999</v>
      </c>
      <c r="X328" s="17">
        <v>0.32758481932369599</v>
      </c>
      <c r="Y328" s="17"/>
      <c r="Z328" s="17">
        <v>0.36199904138994499</v>
      </c>
      <c r="AA328" s="17">
        <v>0.15770137607642301</v>
      </c>
    </row>
    <row r="329" spans="2:27" x14ac:dyDescent="0.35">
      <c r="B329" t="s">
        <v>210</v>
      </c>
      <c r="C329" s="17">
        <v>0.192685511226203</v>
      </c>
      <c r="D329" s="17">
        <v>0.33993146247492301</v>
      </c>
      <c r="E329" s="17">
        <v>0.31754595701591698</v>
      </c>
      <c r="F329" s="17">
        <v>8.4276415562253695E-2</v>
      </c>
      <c r="G329" s="17">
        <v>0.14252566381513099</v>
      </c>
      <c r="H329" s="17">
        <v>0.16835764106571599</v>
      </c>
      <c r="I329" s="17"/>
      <c r="J329" s="17">
        <v>0.15912153279219199</v>
      </c>
      <c r="K329" s="17">
        <v>0.162858316564613</v>
      </c>
      <c r="L329" s="17">
        <v>0.21948326843563101</v>
      </c>
      <c r="M329" s="17">
        <v>0.32032929779556502</v>
      </c>
      <c r="N329" s="17">
        <v>0.24335838775697599</v>
      </c>
      <c r="O329" s="17">
        <v>0.22219000418586601</v>
      </c>
      <c r="P329" s="17">
        <v>0.22654525056479799</v>
      </c>
      <c r="Q329" s="17">
        <v>0.14754227566707201</v>
      </c>
      <c r="R329" s="17">
        <v>0.18316486437183499</v>
      </c>
      <c r="S329" s="17">
        <v>0.18020197706400301</v>
      </c>
      <c r="T329" s="17">
        <v>4.9782498184785397E-2</v>
      </c>
      <c r="U329" s="17">
        <v>5.89358223370436E-2</v>
      </c>
      <c r="V329" s="17"/>
      <c r="W329" s="17">
        <v>0.26218552624934099</v>
      </c>
      <c r="X329" s="17">
        <v>0.112554429954318</v>
      </c>
      <c r="Y329" s="17"/>
      <c r="Z329" s="17">
        <v>6.5654233740365303E-2</v>
      </c>
      <c r="AA329" s="17">
        <v>0.307693098300172</v>
      </c>
    </row>
    <row r="330" spans="2:27" x14ac:dyDescent="0.35">
      <c r="B330" t="s">
        <v>211</v>
      </c>
      <c r="C330" s="17">
        <v>0.19200466477943601</v>
      </c>
      <c r="D330" s="17">
        <v>0.18217106554496099</v>
      </c>
      <c r="E330" s="17">
        <v>0.103198079578317</v>
      </c>
      <c r="F330" s="17">
        <v>0.32922419301058298</v>
      </c>
      <c r="G330" s="17">
        <v>0.223138417147563</v>
      </c>
      <c r="H330" s="17">
        <v>0.15537377900108801</v>
      </c>
      <c r="I330" s="17"/>
      <c r="J330" s="17">
        <v>0.21812622034887</v>
      </c>
      <c r="K330" s="17">
        <v>0.17330372257228299</v>
      </c>
      <c r="L330" s="17">
        <v>0.15143365746482801</v>
      </c>
      <c r="M330" s="17">
        <v>0.14873744844381001</v>
      </c>
      <c r="N330" s="17">
        <v>0.157004282955924</v>
      </c>
      <c r="O330" s="17">
        <v>0.16029561552572599</v>
      </c>
      <c r="P330" s="17">
        <v>0.19447757669753499</v>
      </c>
      <c r="Q330" s="17">
        <v>0.120293020312689</v>
      </c>
      <c r="R330" s="17">
        <v>0.25355553431585998</v>
      </c>
      <c r="S330" s="17">
        <v>0.16333196988051801</v>
      </c>
      <c r="T330" s="17">
        <v>0.36493451395864102</v>
      </c>
      <c r="U330" s="17">
        <v>0.24148426951093899</v>
      </c>
      <c r="V330" s="17"/>
      <c r="W330" s="17">
        <v>0.145730522636491</v>
      </c>
      <c r="X330" s="17">
        <v>0.24535712871212101</v>
      </c>
      <c r="Y330" s="17"/>
      <c r="Z330" s="17">
        <v>0.28752788745763003</v>
      </c>
      <c r="AA330" s="17">
        <v>0.11501453580365301</v>
      </c>
    </row>
    <row r="331" spans="2:27" x14ac:dyDescent="0.35">
      <c r="B331" t="s">
        <v>212</v>
      </c>
      <c r="C331" s="17">
        <v>0.16810542258208799</v>
      </c>
      <c r="D331" s="17">
        <v>0.15203067867125</v>
      </c>
      <c r="E331" s="17">
        <v>0.17146425276734301</v>
      </c>
      <c r="F331" s="17">
        <v>0.28753222974121301</v>
      </c>
      <c r="G331" s="17">
        <v>0.138511970528473</v>
      </c>
      <c r="H331" s="17">
        <v>0.13205998902517399</v>
      </c>
      <c r="I331" s="17"/>
      <c r="J331" s="17">
        <v>0.18112612512402901</v>
      </c>
      <c r="K331" s="17">
        <v>0.148133634380574</v>
      </c>
      <c r="L331" s="17">
        <v>0.19887831357865801</v>
      </c>
      <c r="M331" s="17">
        <v>0.12923139513715801</v>
      </c>
      <c r="N331" s="17">
        <v>9.6216481669663595E-2</v>
      </c>
      <c r="O331" s="17">
        <v>0.18680858841408199</v>
      </c>
      <c r="P331" s="17">
        <v>8.2721933050447005E-2</v>
      </c>
      <c r="Q331" s="17">
        <v>0.40969353222803001</v>
      </c>
      <c r="R331" s="17">
        <v>0.234978559746643</v>
      </c>
      <c r="S331" s="17">
        <v>0.11274556747754599</v>
      </c>
      <c r="T331" s="17">
        <v>0.236661975397537</v>
      </c>
      <c r="U331" s="17">
        <v>0.13874362861382999</v>
      </c>
      <c r="V331" s="17"/>
      <c r="W331" s="17">
        <v>0.14028853187029</v>
      </c>
      <c r="X331" s="17">
        <v>0.20017732256104701</v>
      </c>
      <c r="Y331" s="17"/>
      <c r="Z331" s="17">
        <v>0.26811556379866902</v>
      </c>
      <c r="AA331" s="17">
        <v>8.5321125270883202E-2</v>
      </c>
    </row>
    <row r="332" spans="2:27" x14ac:dyDescent="0.35">
      <c r="B332" t="s">
        <v>47</v>
      </c>
      <c r="C332" s="17">
        <v>6.1170478236372498E-2</v>
      </c>
      <c r="D332" s="17">
        <v>8.1855924550646594E-2</v>
      </c>
      <c r="E332" s="17">
        <v>8.3300200740546101E-2</v>
      </c>
      <c r="F332" s="17">
        <v>4.2019511553633898E-2</v>
      </c>
      <c r="G332" s="17">
        <v>4.2363712186324003E-2</v>
      </c>
      <c r="H332" s="17">
        <v>6.3735637396147099E-2</v>
      </c>
      <c r="I332" s="17"/>
      <c r="J332" s="17">
        <v>6.3542585756250602E-2</v>
      </c>
      <c r="K332" s="17">
        <v>0.103829491899603</v>
      </c>
      <c r="L332" s="17">
        <v>5.4432010529641701E-2</v>
      </c>
      <c r="M332" s="17">
        <v>4.0002838940449197E-2</v>
      </c>
      <c r="N332" s="17">
        <v>2.1806776302951799E-2</v>
      </c>
      <c r="O332" s="17">
        <v>0</v>
      </c>
      <c r="P332" s="17">
        <v>0.14693060200049099</v>
      </c>
      <c r="Q332" s="17">
        <v>0</v>
      </c>
      <c r="R332" s="17">
        <v>0</v>
      </c>
      <c r="S332" s="17">
        <v>3.9388524677385003E-2</v>
      </c>
      <c r="T332" s="17">
        <v>0.12688031145612899</v>
      </c>
      <c r="U332" s="17">
        <v>0.197679450950873</v>
      </c>
      <c r="V332" s="17"/>
      <c r="W332" s="17">
        <v>7.0295697800255894E-2</v>
      </c>
      <c r="X332" s="17">
        <v>5.06494199279117E-2</v>
      </c>
      <c r="Y332" s="17"/>
      <c r="Z332" s="17">
        <v>1.5677109584770501E-2</v>
      </c>
      <c r="AA332" s="17">
        <v>0.100211168802155</v>
      </c>
    </row>
    <row r="333" spans="2:27" x14ac:dyDescent="0.35">
      <c r="B333" t="s">
        <v>171</v>
      </c>
      <c r="C333" s="17">
        <v>1.3512614989943401E-2</v>
      </c>
      <c r="D333" s="17">
        <v>1.9152166975346201E-2</v>
      </c>
      <c r="E333" s="17">
        <v>1.6205630183481E-2</v>
      </c>
      <c r="F333" s="17">
        <v>1.1904924068259E-2</v>
      </c>
      <c r="G333" s="17">
        <v>2.4145830394492501E-2</v>
      </c>
      <c r="H333" s="17">
        <v>5.6771663753422399E-3</v>
      </c>
      <c r="I333" s="17"/>
      <c r="J333" s="17">
        <v>1.13943818267305E-2</v>
      </c>
      <c r="K333" s="17">
        <v>2.6907817848027201E-2</v>
      </c>
      <c r="L333" s="17">
        <v>0</v>
      </c>
      <c r="M333" s="17">
        <v>4.6141928477383402E-2</v>
      </c>
      <c r="N333" s="17">
        <v>0</v>
      </c>
      <c r="O333" s="17">
        <v>2.58203604329552E-2</v>
      </c>
      <c r="P333" s="17">
        <v>0</v>
      </c>
      <c r="Q333" s="17">
        <v>0</v>
      </c>
      <c r="R333" s="17">
        <v>0</v>
      </c>
      <c r="S333" s="17">
        <v>9.3559616363570498E-3</v>
      </c>
      <c r="T333" s="17">
        <v>0</v>
      </c>
      <c r="U333" s="17">
        <v>0</v>
      </c>
      <c r="V333" s="17"/>
      <c r="W333" s="17">
        <v>1.26498897201246E-2</v>
      </c>
      <c r="X333" s="17">
        <v>1.45073069866019E-2</v>
      </c>
      <c r="Y333" s="17"/>
      <c r="Z333" s="17">
        <v>9.1838350276953196E-3</v>
      </c>
      <c r="AA333" s="17">
        <v>1.8471141269433999E-2</v>
      </c>
    </row>
    <row r="334" spans="2:27" x14ac:dyDescent="0.35">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row>
    <row r="335" spans="2:27" x14ac:dyDescent="0.35">
      <c r="B335" s="6" t="s">
        <v>214</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row>
    <row r="336" spans="2:27" x14ac:dyDescent="0.35">
      <c r="B336" s="24" t="s">
        <v>51</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row>
    <row r="337" spans="2:27" x14ac:dyDescent="0.35">
      <c r="B337" t="s">
        <v>60</v>
      </c>
      <c r="C337" s="17">
        <v>0.38806951704003501</v>
      </c>
      <c r="D337" s="17">
        <v>0.35117050835244001</v>
      </c>
      <c r="E337" s="17">
        <v>0.347839816350409</v>
      </c>
      <c r="F337" s="17">
        <v>0.46399331006233901</v>
      </c>
      <c r="G337" s="17">
        <v>0.42640372120938802</v>
      </c>
      <c r="H337" s="17">
        <v>0.362019564277613</v>
      </c>
      <c r="I337" s="17"/>
      <c r="J337" s="17">
        <v>0.45953956866826501</v>
      </c>
      <c r="K337" s="17">
        <v>0.27337292897398502</v>
      </c>
      <c r="L337" s="17">
        <v>0.41173133598893902</v>
      </c>
      <c r="M337" s="17">
        <v>0.32035778581638202</v>
      </c>
      <c r="N337" s="17">
        <v>0.261792183680988</v>
      </c>
      <c r="O337" s="17">
        <v>0.438732739797839</v>
      </c>
      <c r="P337" s="17">
        <v>0.34313052970760899</v>
      </c>
      <c r="Q337" s="17">
        <v>0.31486297565084098</v>
      </c>
      <c r="R337" s="17">
        <v>0.53212810343859596</v>
      </c>
      <c r="S337" s="17">
        <v>0.39189437556539403</v>
      </c>
      <c r="T337" s="17">
        <v>0.57303247233018395</v>
      </c>
      <c r="U337" s="17">
        <v>0.26041618769020403</v>
      </c>
      <c r="V337" s="17"/>
      <c r="W337" s="17">
        <v>0.305770575476221</v>
      </c>
      <c r="X337" s="17">
        <v>0.48295731199726699</v>
      </c>
      <c r="Y337" s="17"/>
      <c r="Z337" s="17">
        <v>0.45969715729322602</v>
      </c>
      <c r="AA337" s="17">
        <v>0.31894934531753899</v>
      </c>
    </row>
    <row r="338" spans="2:27" x14ac:dyDescent="0.35">
      <c r="B338" t="s">
        <v>61</v>
      </c>
      <c r="C338" s="17">
        <v>0.38009354182004401</v>
      </c>
      <c r="D338" s="17">
        <v>0.36773973733392401</v>
      </c>
      <c r="E338" s="17">
        <v>0.39665865652018201</v>
      </c>
      <c r="F338" s="17">
        <v>0.31966799677322899</v>
      </c>
      <c r="G338" s="17">
        <v>0.36017779316763998</v>
      </c>
      <c r="H338" s="17">
        <v>0.41477970363128902</v>
      </c>
      <c r="I338" s="17"/>
      <c r="J338" s="17">
        <v>0.39149768474664298</v>
      </c>
      <c r="K338" s="17">
        <v>0.46914518259431598</v>
      </c>
      <c r="L338" s="17">
        <v>0.41051490529797602</v>
      </c>
      <c r="M338" s="17">
        <v>0.389423679549599</v>
      </c>
      <c r="N338" s="17">
        <v>0.45583415549102702</v>
      </c>
      <c r="O338" s="17">
        <v>0.38858116990199298</v>
      </c>
      <c r="P338" s="17">
        <v>0.23412429202047499</v>
      </c>
      <c r="Q338" s="17">
        <v>0.30090595585662899</v>
      </c>
      <c r="R338" s="17">
        <v>0.31694441789482503</v>
      </c>
      <c r="S338" s="17">
        <v>0.30716340768683298</v>
      </c>
      <c r="T338" s="17">
        <v>0.298694989108713</v>
      </c>
      <c r="U338" s="17">
        <v>0.42209265092435799</v>
      </c>
      <c r="V338" s="17"/>
      <c r="W338" s="17">
        <v>0.44003328119687102</v>
      </c>
      <c r="X338" s="17">
        <v>0.310985123270479</v>
      </c>
      <c r="Y338" s="17"/>
      <c r="Z338" s="17">
        <v>0.39061914121011199</v>
      </c>
      <c r="AA338" s="17">
        <v>0.383133452335224</v>
      </c>
    </row>
    <row r="339" spans="2:27" x14ac:dyDescent="0.35">
      <c r="B339" t="s">
        <v>62</v>
      </c>
      <c r="C339" s="17">
        <v>0.13714441496399399</v>
      </c>
      <c r="D339" s="17">
        <v>0.154218131115473</v>
      </c>
      <c r="E339" s="17">
        <v>9.3975632653415006E-2</v>
      </c>
      <c r="F339" s="17">
        <v>0.123411478439618</v>
      </c>
      <c r="G339" s="17">
        <v>0.14136406107653099</v>
      </c>
      <c r="H339" s="17">
        <v>0.155670164732089</v>
      </c>
      <c r="I339" s="17"/>
      <c r="J339" s="17">
        <v>6.5129689403793697E-2</v>
      </c>
      <c r="K339" s="17">
        <v>0.170083174750153</v>
      </c>
      <c r="L339" s="17">
        <v>9.1286500543902305E-2</v>
      </c>
      <c r="M339" s="17">
        <v>0.160987139496861</v>
      </c>
      <c r="N339" s="17">
        <v>0.237955603986725</v>
      </c>
      <c r="O339" s="17">
        <v>0.146865729867213</v>
      </c>
      <c r="P339" s="17">
        <v>0.247678701787335</v>
      </c>
      <c r="Q339" s="17">
        <v>0.183908391183735</v>
      </c>
      <c r="R339" s="17">
        <v>6.9676145231210906E-2</v>
      </c>
      <c r="S339" s="17">
        <v>0.17478197050939401</v>
      </c>
      <c r="T339" s="17">
        <v>8.5979101409060593E-2</v>
      </c>
      <c r="U339" s="17">
        <v>0.13874362861382999</v>
      </c>
      <c r="V339" s="17"/>
      <c r="W339" s="17">
        <v>0.14176397413165101</v>
      </c>
      <c r="X339" s="17">
        <v>0.13181822516416999</v>
      </c>
      <c r="Y339" s="17"/>
      <c r="Z339" s="17">
        <v>9.3186135856965099E-2</v>
      </c>
      <c r="AA339" s="17">
        <v>0.165574521151612</v>
      </c>
    </row>
    <row r="340" spans="2:27" x14ac:dyDescent="0.35">
      <c r="B340" t="s">
        <v>63</v>
      </c>
      <c r="C340" s="17">
        <v>4.3191664085078602E-2</v>
      </c>
      <c r="D340" s="17">
        <v>7.8307052344076103E-2</v>
      </c>
      <c r="E340" s="17">
        <v>5.3200772103488302E-2</v>
      </c>
      <c r="F340" s="17">
        <v>5.2621153756270002E-2</v>
      </c>
      <c r="G340" s="17">
        <v>3.0609843098622299E-2</v>
      </c>
      <c r="H340" s="17">
        <v>3.0404960769913E-2</v>
      </c>
      <c r="I340" s="17"/>
      <c r="J340" s="17">
        <v>3.9969650781165898E-2</v>
      </c>
      <c r="K340" s="17">
        <v>2.9132904560515101E-2</v>
      </c>
      <c r="L340" s="17">
        <v>3.2035247639540701E-2</v>
      </c>
      <c r="M340" s="17">
        <v>4.6141928477383402E-2</v>
      </c>
      <c r="N340" s="17">
        <v>2.1806776302951799E-2</v>
      </c>
      <c r="O340" s="17">
        <v>2.58203604329552E-2</v>
      </c>
      <c r="P340" s="17">
        <v>0.11568744303026</v>
      </c>
      <c r="Q340" s="17">
        <v>0.103878734187629</v>
      </c>
      <c r="R340" s="17">
        <v>4.0968341272450803E-2</v>
      </c>
      <c r="S340" s="17">
        <v>3.7731828687820899E-2</v>
      </c>
      <c r="T340" s="17">
        <v>0</v>
      </c>
      <c r="U340" s="17">
        <v>0.109375718464693</v>
      </c>
      <c r="V340" s="17"/>
      <c r="W340" s="17">
        <v>4.6271350611229597E-2</v>
      </c>
      <c r="X340" s="17">
        <v>3.96408934667302E-2</v>
      </c>
      <c r="Y340" s="17"/>
      <c r="Z340" s="17">
        <v>2.42659053717834E-2</v>
      </c>
      <c r="AA340" s="17">
        <v>6.3819705240358501E-2</v>
      </c>
    </row>
    <row r="341" spans="2:27" x14ac:dyDescent="0.35">
      <c r="B341" t="s">
        <v>64</v>
      </c>
      <c r="C341" s="17">
        <v>3.8969984539003501E-2</v>
      </c>
      <c r="D341" s="17">
        <v>4.8564570854087198E-2</v>
      </c>
      <c r="E341" s="17">
        <v>7.6390238088923507E-2</v>
      </c>
      <c r="F341" s="17">
        <v>4.0306060968544E-2</v>
      </c>
      <c r="G341" s="17">
        <v>1.7298751053325599E-2</v>
      </c>
      <c r="H341" s="17">
        <v>3.0013434716744301E-2</v>
      </c>
      <c r="I341" s="17"/>
      <c r="J341" s="17">
        <v>3.2469024573401999E-2</v>
      </c>
      <c r="K341" s="17">
        <v>4.4568221668931797E-2</v>
      </c>
      <c r="L341" s="17">
        <v>2.7216005264820799E-2</v>
      </c>
      <c r="M341" s="17">
        <v>5.8142009300097899E-2</v>
      </c>
      <c r="N341" s="17">
        <v>2.2611280538307601E-2</v>
      </c>
      <c r="O341" s="17">
        <v>0</v>
      </c>
      <c r="P341" s="17">
        <v>5.9379033454320697E-2</v>
      </c>
      <c r="Q341" s="17">
        <v>4.5345610575261402E-2</v>
      </c>
      <c r="R341" s="17">
        <v>4.0282992162916899E-2</v>
      </c>
      <c r="S341" s="17">
        <v>8.0421169761372896E-2</v>
      </c>
      <c r="T341" s="17">
        <v>0</v>
      </c>
      <c r="U341" s="17">
        <v>6.9371814306914803E-2</v>
      </c>
      <c r="V341" s="17"/>
      <c r="W341" s="17">
        <v>5.1486946966312098E-2</v>
      </c>
      <c r="X341" s="17">
        <v>2.4538365593225302E-2</v>
      </c>
      <c r="Y341" s="17"/>
      <c r="Z341" s="17">
        <v>1.90692168052231E-2</v>
      </c>
      <c r="AA341" s="17">
        <v>5.5756100483296198E-2</v>
      </c>
    </row>
    <row r="342" spans="2:27" x14ac:dyDescent="0.35">
      <c r="B342" t="s">
        <v>47</v>
      </c>
      <c r="C342" s="17">
        <v>1.2530877551844901E-2</v>
      </c>
      <c r="D342" s="17">
        <v>0</v>
      </c>
      <c r="E342" s="17">
        <v>3.1934884283582099E-2</v>
      </c>
      <c r="F342" s="17">
        <v>0</v>
      </c>
      <c r="G342" s="17">
        <v>2.4145830394492501E-2</v>
      </c>
      <c r="H342" s="17">
        <v>7.1121718723522603E-3</v>
      </c>
      <c r="I342" s="17"/>
      <c r="J342" s="17">
        <v>1.13943818267305E-2</v>
      </c>
      <c r="K342" s="17">
        <v>1.36975874520983E-2</v>
      </c>
      <c r="L342" s="17">
        <v>2.7216005264820799E-2</v>
      </c>
      <c r="M342" s="17">
        <v>2.4947457359676298E-2</v>
      </c>
      <c r="N342" s="17">
        <v>0</v>
      </c>
      <c r="O342" s="17">
        <v>0</v>
      </c>
      <c r="P342" s="17">
        <v>0</v>
      </c>
      <c r="Q342" s="17">
        <v>5.1098332545905102E-2</v>
      </c>
      <c r="R342" s="17">
        <v>0</v>
      </c>
      <c r="S342" s="17">
        <v>8.0072477891855696E-3</v>
      </c>
      <c r="T342" s="17">
        <v>4.2293437152043201E-2</v>
      </c>
      <c r="U342" s="17">
        <v>0</v>
      </c>
      <c r="V342" s="17"/>
      <c r="W342" s="17">
        <v>1.46738716177158E-2</v>
      </c>
      <c r="X342" s="17">
        <v>1.00600805081276E-2</v>
      </c>
      <c r="Y342" s="17"/>
      <c r="Z342" s="17">
        <v>1.31624434626905E-2</v>
      </c>
      <c r="AA342" s="17">
        <v>1.276687547197E-2</v>
      </c>
    </row>
    <row r="343" spans="2:27" x14ac:dyDescent="0.35">
      <c r="B343" t="s">
        <v>65</v>
      </c>
      <c r="C343" s="17">
        <v>0.76816305886007896</v>
      </c>
      <c r="D343" s="17">
        <v>0.71891024568636397</v>
      </c>
      <c r="E343" s="17">
        <v>0.74449847287059101</v>
      </c>
      <c r="F343" s="17">
        <v>0.78366130683556801</v>
      </c>
      <c r="G343" s="17">
        <v>0.78658151437702795</v>
      </c>
      <c r="H343" s="17">
        <v>0.77679926790890097</v>
      </c>
      <c r="I343" s="17"/>
      <c r="J343" s="17">
        <v>0.85103725341490799</v>
      </c>
      <c r="K343" s="17">
        <v>0.74251811156830105</v>
      </c>
      <c r="L343" s="17">
        <v>0.82224624128691504</v>
      </c>
      <c r="M343" s="17">
        <v>0.70978146536598097</v>
      </c>
      <c r="N343" s="17">
        <v>0.71762633917201502</v>
      </c>
      <c r="O343" s="17">
        <v>0.82731390969983098</v>
      </c>
      <c r="P343" s="17">
        <v>0.57725482172808396</v>
      </c>
      <c r="Q343" s="17">
        <v>0.61576893150746903</v>
      </c>
      <c r="R343" s="17">
        <v>0.84907252133342104</v>
      </c>
      <c r="S343" s="17">
        <v>0.69905778325222601</v>
      </c>
      <c r="T343" s="17">
        <v>0.87172746143889601</v>
      </c>
      <c r="U343" s="17">
        <v>0.68250883861456202</v>
      </c>
      <c r="V343" s="17"/>
      <c r="W343" s="17">
        <v>0.74580385667309201</v>
      </c>
      <c r="X343" s="17">
        <v>0.79394243526774699</v>
      </c>
      <c r="Y343" s="17"/>
      <c r="Z343" s="17">
        <v>0.85031629850333801</v>
      </c>
      <c r="AA343" s="17">
        <v>0.70208279765276305</v>
      </c>
    </row>
    <row r="344" spans="2:27" x14ac:dyDescent="0.35">
      <c r="B344" t="s">
        <v>66</v>
      </c>
      <c r="C344" s="17">
        <v>8.2161648624082095E-2</v>
      </c>
      <c r="D344" s="17">
        <v>0.126871623198163</v>
      </c>
      <c r="E344" s="17">
        <v>0.12959101019241201</v>
      </c>
      <c r="F344" s="17">
        <v>9.2927214724813995E-2</v>
      </c>
      <c r="G344" s="17">
        <v>4.7908594151947897E-2</v>
      </c>
      <c r="H344" s="17">
        <v>6.0418395486657298E-2</v>
      </c>
      <c r="I344" s="17"/>
      <c r="J344" s="17">
        <v>7.2438675354567897E-2</v>
      </c>
      <c r="K344" s="17">
        <v>7.3701126229446898E-2</v>
      </c>
      <c r="L344" s="17">
        <v>5.9251252904361597E-2</v>
      </c>
      <c r="M344" s="17">
        <v>0.104283937777481</v>
      </c>
      <c r="N344" s="17">
        <v>4.44180568412594E-2</v>
      </c>
      <c r="O344" s="17">
        <v>2.58203604329552E-2</v>
      </c>
      <c r="P344" s="17">
        <v>0.17506647648458101</v>
      </c>
      <c r="Q344" s="17">
        <v>0.14922434476289001</v>
      </c>
      <c r="R344" s="17">
        <v>8.1251333435367695E-2</v>
      </c>
      <c r="S344" s="17">
        <v>0.118152998449194</v>
      </c>
      <c r="T344" s="17">
        <v>0</v>
      </c>
      <c r="U344" s="17">
        <v>0.17874753277160799</v>
      </c>
      <c r="V344" s="17"/>
      <c r="W344" s="17">
        <v>9.77582975775418E-2</v>
      </c>
      <c r="X344" s="17">
        <v>6.4179259059955404E-2</v>
      </c>
      <c r="Y344" s="17"/>
      <c r="Z344" s="17">
        <v>4.3335122177006399E-2</v>
      </c>
      <c r="AA344" s="17">
        <v>0.119575805723655</v>
      </c>
    </row>
    <row r="345" spans="2:27" x14ac:dyDescent="0.35">
      <c r="B345" t="s">
        <v>49</v>
      </c>
      <c r="C345" s="17">
        <v>0.68600141023599703</v>
      </c>
      <c r="D345" s="17">
        <v>0.59203862248820105</v>
      </c>
      <c r="E345" s="17">
        <v>0.61490746267817897</v>
      </c>
      <c r="F345" s="17">
        <v>0.69073409211075398</v>
      </c>
      <c r="G345" s="17">
        <v>0.73867292022508002</v>
      </c>
      <c r="H345" s="17">
        <v>0.71638087242224402</v>
      </c>
      <c r="I345" s="17"/>
      <c r="J345" s="17">
        <v>0.77859857806034005</v>
      </c>
      <c r="K345" s="17">
        <v>0.66881698533885503</v>
      </c>
      <c r="L345" s="17">
        <v>0.76299498838255397</v>
      </c>
      <c r="M345" s="17">
        <v>0.60549752758849995</v>
      </c>
      <c r="N345" s="17">
        <v>0.67320828233075602</v>
      </c>
      <c r="O345" s="17">
        <v>0.80149354926687599</v>
      </c>
      <c r="P345" s="17">
        <v>0.402188345243503</v>
      </c>
      <c r="Q345" s="17">
        <v>0.46654458674457899</v>
      </c>
      <c r="R345" s="17">
        <v>0.76782118789805398</v>
      </c>
      <c r="S345" s="17">
        <v>0.58090478480303298</v>
      </c>
      <c r="T345" s="17">
        <v>0.87172746143889601</v>
      </c>
      <c r="U345" s="17">
        <v>0.50376130584295398</v>
      </c>
      <c r="V345" s="17"/>
      <c r="W345" s="17">
        <v>0.64804555909554995</v>
      </c>
      <c r="X345" s="17">
        <v>0.72976317620779096</v>
      </c>
      <c r="Y345" s="17"/>
      <c r="Z345" s="17">
        <v>0.80698117632633104</v>
      </c>
      <c r="AA345" s="17">
        <v>0.58250699192910804</v>
      </c>
    </row>
    <row r="346" spans="2:27" x14ac:dyDescent="0.35">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row>
    <row r="347" spans="2:27" x14ac:dyDescent="0.35">
      <c r="B347" s="6" t="s">
        <v>215</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row>
    <row r="348" spans="2:27" x14ac:dyDescent="0.35">
      <c r="B348" s="24" t="s">
        <v>51</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row>
    <row r="349" spans="2:27" x14ac:dyDescent="0.35">
      <c r="B349" t="s">
        <v>60</v>
      </c>
      <c r="C349" s="17">
        <v>0.37715891214278402</v>
      </c>
      <c r="D349" s="17">
        <v>0.33782559298735498</v>
      </c>
      <c r="E349" s="17">
        <v>0.39090748357791999</v>
      </c>
      <c r="F349" s="17">
        <v>0.45188495732130102</v>
      </c>
      <c r="G349" s="17">
        <v>0.37036780831766303</v>
      </c>
      <c r="H349" s="17">
        <v>0.35191223196737198</v>
      </c>
      <c r="I349" s="17"/>
      <c r="J349" s="17">
        <v>0.44565990609489298</v>
      </c>
      <c r="K349" s="17">
        <v>0.29258927857760503</v>
      </c>
      <c r="L349" s="17">
        <v>0.44376658362847998</v>
      </c>
      <c r="M349" s="17">
        <v>0.34222145439718299</v>
      </c>
      <c r="N349" s="17">
        <v>0.309078796236614</v>
      </c>
      <c r="O349" s="17">
        <v>0.334758685610617</v>
      </c>
      <c r="P349" s="17">
        <v>0.335230270333505</v>
      </c>
      <c r="Q349" s="17">
        <v>0.46247393386975399</v>
      </c>
      <c r="R349" s="17">
        <v>0.43240263163283799</v>
      </c>
      <c r="S349" s="17">
        <v>0.37817171466216798</v>
      </c>
      <c r="T349" s="17">
        <v>0.48571799148700301</v>
      </c>
      <c r="U349" s="17">
        <v>0.249980195720333</v>
      </c>
      <c r="V349" s="17"/>
      <c r="W349" s="17">
        <v>0.33508967082408497</v>
      </c>
      <c r="X349" s="17">
        <v>0.425663272811382</v>
      </c>
      <c r="Y349" s="17"/>
      <c r="Z349" s="17">
        <v>0.446983144222938</v>
      </c>
      <c r="AA349" s="17">
        <v>0.31279488440356001</v>
      </c>
    </row>
    <row r="350" spans="2:27" x14ac:dyDescent="0.35">
      <c r="B350" t="s">
        <v>61</v>
      </c>
      <c r="C350" s="17">
        <v>0.374050687132709</v>
      </c>
      <c r="D350" s="17">
        <v>0.36123854053384302</v>
      </c>
      <c r="E350" s="17">
        <v>0.357991551602932</v>
      </c>
      <c r="F350" s="17">
        <v>0.28948381995238198</v>
      </c>
      <c r="G350" s="17">
        <v>0.37857368789412099</v>
      </c>
      <c r="H350" s="17">
        <v>0.42181467213322199</v>
      </c>
      <c r="I350" s="17"/>
      <c r="J350" s="17">
        <v>0.33950934858804499</v>
      </c>
      <c r="K350" s="17">
        <v>0.45613748306929303</v>
      </c>
      <c r="L350" s="17">
        <v>0.34063690457798201</v>
      </c>
      <c r="M350" s="17">
        <v>0.43864939680585802</v>
      </c>
      <c r="N350" s="17">
        <v>0.344856937847074</v>
      </c>
      <c r="O350" s="17">
        <v>0.44796100987675802</v>
      </c>
      <c r="P350" s="17">
        <v>0.28375149625328799</v>
      </c>
      <c r="Q350" s="17">
        <v>0.10219666509181</v>
      </c>
      <c r="R350" s="17">
        <v>0.39740756602183203</v>
      </c>
      <c r="S350" s="17">
        <v>0.33824927801560101</v>
      </c>
      <c r="T350" s="17">
        <v>0.37242357499138301</v>
      </c>
      <c r="U350" s="17">
        <v>0.382088746766579</v>
      </c>
      <c r="V350" s="17"/>
      <c r="W350" s="17">
        <v>0.39059533207205799</v>
      </c>
      <c r="X350" s="17">
        <v>0.35497529142512402</v>
      </c>
      <c r="Y350" s="17"/>
      <c r="Z350" s="17">
        <v>0.362794050488284</v>
      </c>
      <c r="AA350" s="17">
        <v>0.39704640118497098</v>
      </c>
    </row>
    <row r="351" spans="2:27" x14ac:dyDescent="0.35">
      <c r="B351" t="s">
        <v>62</v>
      </c>
      <c r="C351" s="17">
        <v>0.141006163005403</v>
      </c>
      <c r="D351" s="17">
        <v>0.163088330884754</v>
      </c>
      <c r="E351" s="17">
        <v>9.9467658186843902E-2</v>
      </c>
      <c r="F351" s="17">
        <v>0.13954346609487001</v>
      </c>
      <c r="G351" s="17">
        <v>0.13719014394906101</v>
      </c>
      <c r="H351" s="17">
        <v>0.155894297666575</v>
      </c>
      <c r="I351" s="17"/>
      <c r="J351" s="17">
        <v>7.9633655527867095E-2</v>
      </c>
      <c r="K351" s="17">
        <v>0.20844274634048801</v>
      </c>
      <c r="L351" s="17">
        <v>0.12912925362435601</v>
      </c>
      <c r="M351" s="17">
        <v>0.13298438137912699</v>
      </c>
      <c r="N351" s="17">
        <v>0.241662912024148</v>
      </c>
      <c r="O351" s="17">
        <v>0.17199347784476801</v>
      </c>
      <c r="P351" s="17">
        <v>0.16323441772730499</v>
      </c>
      <c r="Q351" s="17">
        <v>0.191274499698356</v>
      </c>
      <c r="R351" s="17">
        <v>8.8938468909961904E-2</v>
      </c>
      <c r="S351" s="17">
        <v>0.11003556420024201</v>
      </c>
      <c r="T351" s="17">
        <v>9.9564996369570904E-2</v>
      </c>
      <c r="U351" s="17">
        <v>0.13874362861382999</v>
      </c>
      <c r="V351" s="17"/>
      <c r="W351" s="17">
        <v>0.14989046231188799</v>
      </c>
      <c r="X351" s="17">
        <v>0.13076287730920999</v>
      </c>
      <c r="Y351" s="17"/>
      <c r="Z351" s="17">
        <v>0.111025809183926</v>
      </c>
      <c r="AA351" s="17">
        <v>0.161490642906083</v>
      </c>
    </row>
    <row r="352" spans="2:27" x14ac:dyDescent="0.35">
      <c r="B352" t="s">
        <v>63</v>
      </c>
      <c r="C352" s="17">
        <v>5.1660960016270803E-2</v>
      </c>
      <c r="D352" s="17">
        <v>6.1643673127106703E-2</v>
      </c>
      <c r="E352" s="17">
        <v>3.5402014934945297E-2</v>
      </c>
      <c r="F352" s="17">
        <v>8.9886807845859396E-2</v>
      </c>
      <c r="G352" s="17">
        <v>5.2488002581577403E-2</v>
      </c>
      <c r="H352" s="17">
        <v>3.7947245179285397E-2</v>
      </c>
      <c r="I352" s="17"/>
      <c r="J352" s="17">
        <v>7.1348857998479398E-2</v>
      </c>
      <c r="K352" s="17">
        <v>0</v>
      </c>
      <c r="L352" s="17">
        <v>3.2035247639540701E-2</v>
      </c>
      <c r="M352" s="17">
        <v>1.8808367822741999E-2</v>
      </c>
      <c r="N352" s="17">
        <v>0.104401353892164</v>
      </c>
      <c r="O352" s="17">
        <v>4.5286826667857299E-2</v>
      </c>
      <c r="P352" s="17">
        <v>0.107787183656156</v>
      </c>
      <c r="Q352" s="17">
        <v>0.14922434476289001</v>
      </c>
      <c r="R352" s="17">
        <v>1.9262323678751001E-2</v>
      </c>
      <c r="S352" s="17">
        <v>7.5759063935073104E-2</v>
      </c>
      <c r="T352" s="17">
        <v>0</v>
      </c>
      <c r="U352" s="17">
        <v>0.159815614592343</v>
      </c>
      <c r="V352" s="17"/>
      <c r="W352" s="17">
        <v>5.3739542948163903E-2</v>
      </c>
      <c r="X352" s="17">
        <v>4.9264426752350897E-2</v>
      </c>
      <c r="Y352" s="17"/>
      <c r="Z352" s="17">
        <v>3.6839921709409397E-2</v>
      </c>
      <c r="AA352" s="17">
        <v>6.1591134806916199E-2</v>
      </c>
    </row>
    <row r="353" spans="2:27" x14ac:dyDescent="0.35">
      <c r="B353" t="s">
        <v>64</v>
      </c>
      <c r="C353" s="17">
        <v>3.9291771913638002E-2</v>
      </c>
      <c r="D353" s="17">
        <v>5.7051695491595299E-2</v>
      </c>
      <c r="E353" s="17">
        <v>8.42964074137766E-2</v>
      </c>
      <c r="F353" s="17">
        <v>2.92009487855882E-2</v>
      </c>
      <c r="G353" s="17">
        <v>2.5868110737401199E-2</v>
      </c>
      <c r="H353" s="17">
        <v>2.5319381181193801E-2</v>
      </c>
      <c r="I353" s="17"/>
      <c r="J353" s="17">
        <v>4.1059468137254397E-2</v>
      </c>
      <c r="K353" s="17">
        <v>2.9132904560515101E-2</v>
      </c>
      <c r="L353" s="17">
        <v>2.7216005264820799E-2</v>
      </c>
      <c r="M353" s="17">
        <v>2.1194471117707201E-2</v>
      </c>
      <c r="N353" s="17">
        <v>0</v>
      </c>
      <c r="O353" s="17">
        <v>0</v>
      </c>
      <c r="P353" s="17">
        <v>0.10999663202974599</v>
      </c>
      <c r="Q353" s="17">
        <v>4.3732224031284302E-2</v>
      </c>
      <c r="R353" s="17">
        <v>6.1989009756616698E-2</v>
      </c>
      <c r="S353" s="17">
        <v>8.9777131397729901E-2</v>
      </c>
      <c r="T353" s="17">
        <v>0</v>
      </c>
      <c r="U353" s="17">
        <v>6.9371814306914803E-2</v>
      </c>
      <c r="V353" s="17"/>
      <c r="W353" s="17">
        <v>5.2087829880609601E-2</v>
      </c>
      <c r="X353" s="17">
        <v>2.4538365593225302E-2</v>
      </c>
      <c r="Y353" s="17"/>
      <c r="Z353" s="17">
        <v>2.0010795905056899E-2</v>
      </c>
      <c r="AA353" s="17">
        <v>5.4310061226499597E-2</v>
      </c>
    </row>
    <row r="354" spans="2:27" x14ac:dyDescent="0.35">
      <c r="B354" t="s">
        <v>47</v>
      </c>
      <c r="C354" s="17">
        <v>1.6831505789195102E-2</v>
      </c>
      <c r="D354" s="17">
        <v>1.9152166975346201E-2</v>
      </c>
      <c r="E354" s="17">
        <v>3.1934884283582099E-2</v>
      </c>
      <c r="F354" s="17">
        <v>0</v>
      </c>
      <c r="G354" s="17">
        <v>3.5512246520175997E-2</v>
      </c>
      <c r="H354" s="17">
        <v>7.1121718723522603E-3</v>
      </c>
      <c r="I354" s="17"/>
      <c r="J354" s="17">
        <v>2.2788763653461001E-2</v>
      </c>
      <c r="K354" s="17">
        <v>1.36975874520983E-2</v>
      </c>
      <c r="L354" s="17">
        <v>2.7216005264820799E-2</v>
      </c>
      <c r="M354" s="17">
        <v>4.6141928477383402E-2</v>
      </c>
      <c r="N354" s="17">
        <v>0</v>
      </c>
      <c r="O354" s="17">
        <v>0</v>
      </c>
      <c r="P354" s="17">
        <v>0</v>
      </c>
      <c r="Q354" s="17">
        <v>5.1098332545905102E-2</v>
      </c>
      <c r="R354" s="17">
        <v>0</v>
      </c>
      <c r="S354" s="17">
        <v>8.0072477891855696E-3</v>
      </c>
      <c r="T354" s="17">
        <v>4.2293437152043201E-2</v>
      </c>
      <c r="U354" s="17">
        <v>0</v>
      </c>
      <c r="V354" s="17"/>
      <c r="W354" s="17">
        <v>1.8597161963195701E-2</v>
      </c>
      <c r="X354" s="17">
        <v>1.47957661087081E-2</v>
      </c>
      <c r="Y354" s="17"/>
      <c r="Z354" s="17">
        <v>2.2346278490385799E-2</v>
      </c>
      <c r="AA354" s="17">
        <v>1.276687547197E-2</v>
      </c>
    </row>
    <row r="355" spans="2:27" x14ac:dyDescent="0.35">
      <c r="B355" t="s">
        <v>65</v>
      </c>
      <c r="C355" s="17">
        <v>0.75120959927549302</v>
      </c>
      <c r="D355" s="17">
        <v>0.69906413352119801</v>
      </c>
      <c r="E355" s="17">
        <v>0.74889903518085199</v>
      </c>
      <c r="F355" s="17">
        <v>0.741368777273682</v>
      </c>
      <c r="G355" s="17">
        <v>0.74894149621178396</v>
      </c>
      <c r="H355" s="17">
        <v>0.77372690410059397</v>
      </c>
      <c r="I355" s="17"/>
      <c r="J355" s="17">
        <v>0.78516925468293797</v>
      </c>
      <c r="K355" s="17">
        <v>0.748726761646898</v>
      </c>
      <c r="L355" s="17">
        <v>0.784403488206461</v>
      </c>
      <c r="M355" s="17">
        <v>0.78087085120304101</v>
      </c>
      <c r="N355" s="17">
        <v>0.65393573408368799</v>
      </c>
      <c r="O355" s="17">
        <v>0.78271969548737497</v>
      </c>
      <c r="P355" s="17">
        <v>0.61898176658679305</v>
      </c>
      <c r="Q355" s="17">
        <v>0.56467059896156402</v>
      </c>
      <c r="R355" s="17">
        <v>0.82981019765467001</v>
      </c>
      <c r="S355" s="17">
        <v>0.71642099267776904</v>
      </c>
      <c r="T355" s="17">
        <v>0.85814156647838602</v>
      </c>
      <c r="U355" s="17">
        <v>0.63206894248691203</v>
      </c>
      <c r="V355" s="17"/>
      <c r="W355" s="17">
        <v>0.72568500289614302</v>
      </c>
      <c r="X355" s="17">
        <v>0.78063856423650602</v>
      </c>
      <c r="Y355" s="17"/>
      <c r="Z355" s="17">
        <v>0.809777194711222</v>
      </c>
      <c r="AA355" s="17">
        <v>0.70984128558853199</v>
      </c>
    </row>
    <row r="356" spans="2:27" x14ac:dyDescent="0.35">
      <c r="B356" t="s">
        <v>66</v>
      </c>
      <c r="C356" s="17">
        <v>9.0952731929908798E-2</v>
      </c>
      <c r="D356" s="17">
        <v>0.118695368618702</v>
      </c>
      <c r="E356" s="17">
        <v>0.11969842234872199</v>
      </c>
      <c r="F356" s="17">
        <v>0.11908775663144799</v>
      </c>
      <c r="G356" s="17">
        <v>7.8356113318978599E-2</v>
      </c>
      <c r="H356" s="17">
        <v>6.3266626360479097E-2</v>
      </c>
      <c r="I356" s="17"/>
      <c r="J356" s="17">
        <v>0.112408326135734</v>
      </c>
      <c r="K356" s="17">
        <v>2.9132904560515101E-2</v>
      </c>
      <c r="L356" s="17">
        <v>5.9251252904361597E-2</v>
      </c>
      <c r="M356" s="17">
        <v>4.0002838940449197E-2</v>
      </c>
      <c r="N356" s="17">
        <v>0.104401353892164</v>
      </c>
      <c r="O356" s="17">
        <v>4.5286826667857299E-2</v>
      </c>
      <c r="P356" s="17">
        <v>0.21778381568590199</v>
      </c>
      <c r="Q356" s="17">
        <v>0.192956568794175</v>
      </c>
      <c r="R356" s="17">
        <v>8.1251333435367695E-2</v>
      </c>
      <c r="S356" s="17">
        <v>0.165536195332803</v>
      </c>
      <c r="T356" s="17">
        <v>0</v>
      </c>
      <c r="U356" s="17">
        <v>0.229187428899258</v>
      </c>
      <c r="V356" s="17"/>
      <c r="W356" s="17">
        <v>0.105827372828774</v>
      </c>
      <c r="X356" s="17">
        <v>7.3802792345576199E-2</v>
      </c>
      <c r="Y356" s="17"/>
      <c r="Z356" s="17">
        <v>5.6850717614466299E-2</v>
      </c>
      <c r="AA356" s="17">
        <v>0.115901196033416</v>
      </c>
    </row>
    <row r="357" spans="2:27" x14ac:dyDescent="0.35">
      <c r="B357" t="s">
        <v>49</v>
      </c>
      <c r="C357" s="17">
        <v>0.66025686734558398</v>
      </c>
      <c r="D357" s="17">
        <v>0.580368764902496</v>
      </c>
      <c r="E357" s="17">
        <v>0.62920061283213002</v>
      </c>
      <c r="F357" s="17">
        <v>0.62228102064223501</v>
      </c>
      <c r="G357" s="17">
        <v>0.670585382892806</v>
      </c>
      <c r="H357" s="17">
        <v>0.710460277740115</v>
      </c>
      <c r="I357" s="17"/>
      <c r="J357" s="17">
        <v>0.67276092854720404</v>
      </c>
      <c r="K357" s="17">
        <v>0.71959385708638302</v>
      </c>
      <c r="L357" s="17">
        <v>0.72515223530210005</v>
      </c>
      <c r="M357" s="17">
        <v>0.74086801226259102</v>
      </c>
      <c r="N357" s="17">
        <v>0.54953438019152401</v>
      </c>
      <c r="O357" s="17">
        <v>0.73743286881951697</v>
      </c>
      <c r="P357" s="17">
        <v>0.401197950900891</v>
      </c>
      <c r="Q357" s="17">
        <v>0.37171403016739002</v>
      </c>
      <c r="R357" s="17">
        <v>0.74855886421930296</v>
      </c>
      <c r="S357" s="17">
        <v>0.55088479734496598</v>
      </c>
      <c r="T357" s="17">
        <v>0.85814156647838602</v>
      </c>
      <c r="U357" s="17">
        <v>0.40288151358765401</v>
      </c>
      <c r="V357" s="17"/>
      <c r="W357" s="17">
        <v>0.61985763006736905</v>
      </c>
      <c r="X357" s="17">
        <v>0.70683577189093005</v>
      </c>
      <c r="Y357" s="17"/>
      <c r="Z357" s="17">
        <v>0.75292647709675598</v>
      </c>
      <c r="AA357" s="17">
        <v>0.59394008955511601</v>
      </c>
    </row>
    <row r="358" spans="2:27" x14ac:dyDescent="0.35">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row>
    <row r="359" spans="2:27" x14ac:dyDescent="0.35">
      <c r="B359" s="6" t="s">
        <v>219</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row>
    <row r="360" spans="2:27" x14ac:dyDescent="0.35">
      <c r="B360" s="24" t="s">
        <v>51</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row>
    <row r="361" spans="2:27" x14ac:dyDescent="0.35">
      <c r="B361" t="s">
        <v>216</v>
      </c>
      <c r="C361" s="17">
        <v>0.31254036926565598</v>
      </c>
      <c r="D361" s="17">
        <v>0.40193742192562998</v>
      </c>
      <c r="E361" s="17">
        <v>0.37451237470126503</v>
      </c>
      <c r="F361" s="17">
        <v>0.30297316811768499</v>
      </c>
      <c r="G361" s="17">
        <v>0.272904115511717</v>
      </c>
      <c r="H361" s="17">
        <v>0.28297293685014502</v>
      </c>
      <c r="I361" s="17"/>
      <c r="J361" s="17">
        <v>0.31295384657486403</v>
      </c>
      <c r="K361" s="17">
        <v>0.28487706333589502</v>
      </c>
      <c r="L361" s="17">
        <v>0.16594716192255299</v>
      </c>
      <c r="M361" s="17">
        <v>0.36443514586285097</v>
      </c>
      <c r="N361" s="17">
        <v>0.35143280159886298</v>
      </c>
      <c r="O361" s="17">
        <v>0.26819892811613</v>
      </c>
      <c r="P361" s="17">
        <v>0.48966659257415501</v>
      </c>
      <c r="Q361" s="17">
        <v>0.57035463838036704</v>
      </c>
      <c r="R361" s="17">
        <v>0.221288973007323</v>
      </c>
      <c r="S361" s="17">
        <v>0.449453892870607</v>
      </c>
      <c r="T361" s="17">
        <v>9.9564996369570904E-2</v>
      </c>
      <c r="U361" s="17">
        <v>0.36793105751308802</v>
      </c>
      <c r="V361" s="17"/>
      <c r="W361" s="17">
        <v>0.36819073935089502</v>
      </c>
      <c r="X361" s="17">
        <v>0.248377443162315</v>
      </c>
      <c r="Y361" s="17"/>
      <c r="Z361" s="17">
        <v>0.24825210301550901</v>
      </c>
      <c r="AA361" s="17">
        <v>0.37956141657220099</v>
      </c>
    </row>
    <row r="362" spans="2:27" x14ac:dyDescent="0.35">
      <c r="B362" t="s">
        <v>217</v>
      </c>
      <c r="C362" s="17">
        <v>0.582281741952835</v>
      </c>
      <c r="D362" s="17">
        <v>0.48165877306764698</v>
      </c>
      <c r="E362" s="17">
        <v>0.48978858972475797</v>
      </c>
      <c r="F362" s="17">
        <v>0.61167187617847196</v>
      </c>
      <c r="G362" s="17">
        <v>0.61309655679686703</v>
      </c>
      <c r="H362" s="17">
        <v>0.62462261363915905</v>
      </c>
      <c r="I362" s="17"/>
      <c r="J362" s="17">
        <v>0.63629341288616903</v>
      </c>
      <c r="K362" s="17">
        <v>0.58858088885094295</v>
      </c>
      <c r="L362" s="17">
        <v>0.60097116481815704</v>
      </c>
      <c r="M362" s="17">
        <v>0.46496373711253802</v>
      </c>
      <c r="N362" s="17">
        <v>0.53598097228647201</v>
      </c>
      <c r="O362" s="17">
        <v>0.712334605648968</v>
      </c>
      <c r="P362" s="17">
        <v>0.414020404000779</v>
      </c>
      <c r="Q362" s="17">
        <v>0.29844868952578102</v>
      </c>
      <c r="R362" s="17">
        <v>0.72160940506595705</v>
      </c>
      <c r="S362" s="17">
        <v>0.46376180998543698</v>
      </c>
      <c r="T362" s="17">
        <v>0.75857657010881496</v>
      </c>
      <c r="U362" s="17">
        <v>0.50376130584295398</v>
      </c>
      <c r="V362" s="17"/>
      <c r="W362" s="17">
        <v>0.52189262869132602</v>
      </c>
      <c r="X362" s="17">
        <v>0.65190827284040298</v>
      </c>
      <c r="Y362" s="17"/>
      <c r="Z362" s="17">
        <v>0.65727301704255703</v>
      </c>
      <c r="AA362" s="17">
        <v>0.51812888889102204</v>
      </c>
    </row>
    <row r="363" spans="2:27" x14ac:dyDescent="0.35">
      <c r="B363" t="s">
        <v>218</v>
      </c>
      <c r="C363" s="17">
        <v>5.9453705465843103E-2</v>
      </c>
      <c r="D363" s="17">
        <v>1.8094049587547099E-2</v>
      </c>
      <c r="E363" s="17">
        <v>4.8280347654477598E-2</v>
      </c>
      <c r="F363" s="17">
        <v>6.7101092085491504E-2</v>
      </c>
      <c r="G363" s="17">
        <v>8.0580433259477793E-2</v>
      </c>
      <c r="H363" s="17">
        <v>6.2226482234706601E-2</v>
      </c>
      <c r="I363" s="17"/>
      <c r="J363" s="17">
        <v>3.1073561182848701E-2</v>
      </c>
      <c r="K363" s="17">
        <v>6.8763595748301695E-2</v>
      </c>
      <c r="L363" s="17">
        <v>0.15143365746482801</v>
      </c>
      <c r="M363" s="17">
        <v>0.11245910772451299</v>
      </c>
      <c r="N363" s="17">
        <v>5.2602929063759997E-2</v>
      </c>
      <c r="O363" s="17">
        <v>1.9466466234902099E-2</v>
      </c>
      <c r="P363" s="17">
        <v>0</v>
      </c>
      <c r="Q363" s="17">
        <v>0.131196672093853</v>
      </c>
      <c r="R363" s="17">
        <v>1.9262323678751001E-2</v>
      </c>
      <c r="S363" s="17">
        <v>4.4050630503684803E-2</v>
      </c>
      <c r="T363" s="17">
        <v>9.9564996369570904E-2</v>
      </c>
      <c r="U363" s="17">
        <v>6.9371814306914803E-2</v>
      </c>
      <c r="V363" s="17"/>
      <c r="W363" s="17">
        <v>4.8750205589292099E-2</v>
      </c>
      <c r="X363" s="17">
        <v>7.1794465654397996E-2</v>
      </c>
      <c r="Y363" s="17"/>
      <c r="Z363" s="17">
        <v>5.4476829422801701E-2</v>
      </c>
      <c r="AA363" s="17">
        <v>5.6400513517202697E-2</v>
      </c>
    </row>
    <row r="364" spans="2:27" x14ac:dyDescent="0.35">
      <c r="B364" t="s">
        <v>120</v>
      </c>
      <c r="C364" s="17">
        <v>1.7351946777187401E-2</v>
      </c>
      <c r="D364" s="17">
        <v>5.47773765673421E-2</v>
      </c>
      <c r="E364" s="17">
        <v>2.54200051088459E-2</v>
      </c>
      <c r="F364" s="17">
        <v>3.06889463047803E-3</v>
      </c>
      <c r="G364" s="17">
        <v>0</v>
      </c>
      <c r="H364" s="17">
        <v>1.8228160256855801E-2</v>
      </c>
      <c r="I364" s="17"/>
      <c r="J364" s="17">
        <v>0</v>
      </c>
      <c r="K364" s="17">
        <v>2.86455475043456E-2</v>
      </c>
      <c r="L364" s="17">
        <v>2.7216005264820799E-2</v>
      </c>
      <c r="M364" s="17">
        <v>3.6947538182390702E-2</v>
      </c>
      <c r="N364" s="17">
        <v>0</v>
      </c>
      <c r="O364" s="17">
        <v>0</v>
      </c>
      <c r="P364" s="17">
        <v>3.2104334475021902E-2</v>
      </c>
      <c r="Q364" s="17">
        <v>0</v>
      </c>
      <c r="R364" s="17">
        <v>3.7839298247968098E-2</v>
      </c>
      <c r="S364" s="17">
        <v>1.7363209425542599E-2</v>
      </c>
      <c r="T364" s="17">
        <v>0</v>
      </c>
      <c r="U364" s="17">
        <v>0</v>
      </c>
      <c r="V364" s="17"/>
      <c r="W364" s="17">
        <v>2.8231404361705799E-2</v>
      </c>
      <c r="X364" s="17">
        <v>4.8083135188516498E-3</v>
      </c>
      <c r="Y364" s="17"/>
      <c r="Z364" s="17">
        <v>9.3746790030891196E-3</v>
      </c>
      <c r="AA364" s="17">
        <v>1.7773632570808901E-2</v>
      </c>
    </row>
    <row r="365" spans="2:27" x14ac:dyDescent="0.35">
      <c r="B365" t="s">
        <v>47</v>
      </c>
      <c r="C365" s="17">
        <v>2.8372236538478798E-2</v>
      </c>
      <c r="D365" s="17">
        <v>4.3532378851833399E-2</v>
      </c>
      <c r="E365" s="17">
        <v>6.1998682810654002E-2</v>
      </c>
      <c r="F365" s="17">
        <v>1.5184968987873301E-2</v>
      </c>
      <c r="G365" s="17">
        <v>3.3418894431938698E-2</v>
      </c>
      <c r="H365" s="17">
        <v>1.1949807019133901E-2</v>
      </c>
      <c r="I365" s="17"/>
      <c r="J365" s="17">
        <v>1.9679179356118199E-2</v>
      </c>
      <c r="K365" s="17">
        <v>2.9132904560515101E-2</v>
      </c>
      <c r="L365" s="17">
        <v>5.4432010529641701E-2</v>
      </c>
      <c r="M365" s="17">
        <v>2.1194471117707201E-2</v>
      </c>
      <c r="N365" s="17">
        <v>5.9983297050904799E-2</v>
      </c>
      <c r="O365" s="17">
        <v>0</v>
      </c>
      <c r="P365" s="17">
        <v>6.4208668950043804E-2</v>
      </c>
      <c r="Q365" s="17">
        <v>0</v>
      </c>
      <c r="R365" s="17">
        <v>0</v>
      </c>
      <c r="S365" s="17">
        <v>2.53704572147282E-2</v>
      </c>
      <c r="T365" s="17">
        <v>4.2293437152043201E-2</v>
      </c>
      <c r="U365" s="17">
        <v>5.89358223370436E-2</v>
      </c>
      <c r="V365" s="17"/>
      <c r="W365" s="17">
        <v>3.2935022006781098E-2</v>
      </c>
      <c r="X365" s="17">
        <v>2.3111504824032701E-2</v>
      </c>
      <c r="Y365" s="17"/>
      <c r="Z365" s="17">
        <v>3.0623371516043101E-2</v>
      </c>
      <c r="AA365" s="17">
        <v>2.8135548448764501E-2</v>
      </c>
    </row>
    <row r="366" spans="2:27" x14ac:dyDescent="0.3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row>
    <row r="367" spans="2:27" x14ac:dyDescent="0.35">
      <c r="B367" s="6" t="s">
        <v>220</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row>
    <row r="368" spans="2:27" x14ac:dyDescent="0.35">
      <c r="B368" s="24" t="s">
        <v>51</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row>
    <row r="369" spans="2:27" x14ac:dyDescent="0.35">
      <c r="B369" t="s">
        <v>60</v>
      </c>
      <c r="C369" s="17">
        <v>0.34571462590719498</v>
      </c>
      <c r="D369" s="17">
        <v>0.340798406477542</v>
      </c>
      <c r="E369" s="17">
        <v>0.37318462781251899</v>
      </c>
      <c r="F369" s="17">
        <v>0.47357843645643</v>
      </c>
      <c r="G369" s="17">
        <v>0.34974725132587797</v>
      </c>
      <c r="H369" s="17">
        <v>0.27359059591713503</v>
      </c>
      <c r="I369" s="17"/>
      <c r="J369" s="17">
        <v>0.387666323389179</v>
      </c>
      <c r="K369" s="17">
        <v>0.28433732566012399</v>
      </c>
      <c r="L369" s="17">
        <v>0.41839816373035199</v>
      </c>
      <c r="M369" s="17">
        <v>0.28134567920307701</v>
      </c>
      <c r="N369" s="17">
        <v>0.258923627966621</v>
      </c>
      <c r="O369" s="17">
        <v>0.28232142623004303</v>
      </c>
      <c r="P369" s="17">
        <v>0.37433702807008001</v>
      </c>
      <c r="Q369" s="17">
        <v>0.25310307895051898</v>
      </c>
      <c r="R369" s="17">
        <v>0.39769237640935301</v>
      </c>
      <c r="S369" s="17">
        <v>0.45800207130467901</v>
      </c>
      <c r="T369" s="17">
        <v>0.37718502948503102</v>
      </c>
      <c r="U369" s="17">
        <v>0.319352010027248</v>
      </c>
      <c r="V369" s="17"/>
      <c r="W369" s="17">
        <v>0.28114664188848598</v>
      </c>
      <c r="X369" s="17">
        <v>0.42015924830392898</v>
      </c>
      <c r="Y369" s="17"/>
      <c r="Z369" s="17">
        <v>0.40576224292441099</v>
      </c>
      <c r="AA369" s="17">
        <v>0.294483575619997</v>
      </c>
    </row>
    <row r="370" spans="2:27" x14ac:dyDescent="0.35">
      <c r="B370" t="s">
        <v>61</v>
      </c>
      <c r="C370" s="17">
        <v>0.413417180568662</v>
      </c>
      <c r="D370" s="17">
        <v>0.41596348869872601</v>
      </c>
      <c r="E370" s="17">
        <v>0.380944992498711</v>
      </c>
      <c r="F370" s="17">
        <v>0.308364669490376</v>
      </c>
      <c r="G370" s="17">
        <v>0.45061119387898002</v>
      </c>
      <c r="H370" s="17">
        <v>0.45607163349888102</v>
      </c>
      <c r="I370" s="17"/>
      <c r="J370" s="17">
        <v>0.39776271533477597</v>
      </c>
      <c r="K370" s="17">
        <v>0.47381863388750001</v>
      </c>
      <c r="L370" s="17">
        <v>0.37573616827517797</v>
      </c>
      <c r="M370" s="17">
        <v>0.423622503245902</v>
      </c>
      <c r="N370" s="17">
        <v>0.45132234321824899</v>
      </c>
      <c r="O370" s="17">
        <v>0.41054671318402303</v>
      </c>
      <c r="P370" s="17">
        <v>0.39031962587846702</v>
      </c>
      <c r="Q370" s="17">
        <v>0.51189019731984098</v>
      </c>
      <c r="R370" s="17">
        <v>0.38974960615051901</v>
      </c>
      <c r="S370" s="17">
        <v>0.36724770816968499</v>
      </c>
      <c r="T370" s="17">
        <v>0.44475993376908002</v>
      </c>
      <c r="U370" s="17">
        <v>0.30042009184798302</v>
      </c>
      <c r="V370" s="17"/>
      <c r="W370" s="17">
        <v>0.45136692384429999</v>
      </c>
      <c r="X370" s="17">
        <v>0.36966245675090598</v>
      </c>
      <c r="Y370" s="17"/>
      <c r="Z370" s="17">
        <v>0.39132907569482001</v>
      </c>
      <c r="AA370" s="17">
        <v>0.44568560603629698</v>
      </c>
    </row>
    <row r="371" spans="2:27" x14ac:dyDescent="0.35">
      <c r="B371" t="s">
        <v>62</v>
      </c>
      <c r="C371" s="17">
        <v>0.15507297180337201</v>
      </c>
      <c r="D371" s="17">
        <v>0.15426108852369</v>
      </c>
      <c r="E371" s="17">
        <v>0.149121116003535</v>
      </c>
      <c r="F371" s="17">
        <v>0.13720053955515599</v>
      </c>
      <c r="G371" s="17">
        <v>0.112897653412477</v>
      </c>
      <c r="H371" s="17">
        <v>0.18869608435683799</v>
      </c>
      <c r="I371" s="17"/>
      <c r="J371" s="17">
        <v>0.12836662912558</v>
      </c>
      <c r="K371" s="17">
        <v>0.20172599220842</v>
      </c>
      <c r="L371" s="17">
        <v>0.146614415090108</v>
      </c>
      <c r="M371" s="17">
        <v>0.18393959277351199</v>
      </c>
      <c r="N371" s="17">
        <v>0.13274974585920499</v>
      </c>
      <c r="O371" s="17">
        <v>0.22044250920814901</v>
      </c>
      <c r="P371" s="17">
        <v>0.15176023749621401</v>
      </c>
      <c r="Q371" s="17">
        <v>8.7464448062568603E-2</v>
      </c>
      <c r="R371" s="17">
        <v>8.9623818019495802E-2</v>
      </c>
      <c r="S371" s="17">
        <v>0.13006445133637001</v>
      </c>
      <c r="T371" s="17">
        <v>8.5979101409060593E-2</v>
      </c>
      <c r="U371" s="17">
        <v>0.329788001997119</v>
      </c>
      <c r="V371" s="17"/>
      <c r="W371" s="17">
        <v>0.16288420359685599</v>
      </c>
      <c r="X371" s="17">
        <v>0.146066895337507</v>
      </c>
      <c r="Y371" s="17"/>
      <c r="Z371" s="17">
        <v>0.15725445805087199</v>
      </c>
      <c r="AA371" s="17">
        <v>0.13807268263592101</v>
      </c>
    </row>
    <row r="372" spans="2:27" x14ac:dyDescent="0.35">
      <c r="B372" t="s">
        <v>63</v>
      </c>
      <c r="C372" s="17">
        <v>4.2987970744686799E-2</v>
      </c>
      <c r="D372" s="17">
        <v>4.6352839869054703E-2</v>
      </c>
      <c r="E372" s="17">
        <v>3.0460556030203499E-2</v>
      </c>
      <c r="F372" s="17">
        <v>3.43451577518274E-2</v>
      </c>
      <c r="G372" s="17">
        <v>3.6848693435150501E-2</v>
      </c>
      <c r="H372" s="17">
        <v>5.4909153880662399E-2</v>
      </c>
      <c r="I372" s="17"/>
      <c r="J372" s="17">
        <v>2.65555020131811E-2</v>
      </c>
      <c r="K372" s="17">
        <v>2.6907817848027201E-2</v>
      </c>
      <c r="L372" s="17">
        <v>3.2035247639540701E-2</v>
      </c>
      <c r="M372" s="17">
        <v>2.1194471117707201E-2</v>
      </c>
      <c r="N372" s="17">
        <v>0.127012634430472</v>
      </c>
      <c r="O372" s="17">
        <v>6.08689909448294E-2</v>
      </c>
      <c r="P372" s="17">
        <v>3.2104334475021902E-2</v>
      </c>
      <c r="Q372" s="17">
        <v>5.1098332545905102E-2</v>
      </c>
      <c r="R372" s="17">
        <v>6.4074232688498906E-2</v>
      </c>
      <c r="S372" s="17">
        <v>3.6678521400080703E-2</v>
      </c>
      <c r="T372" s="17">
        <v>4.9782498184785397E-2</v>
      </c>
      <c r="U372" s="17">
        <v>5.0439896127649798E-2</v>
      </c>
      <c r="V372" s="17"/>
      <c r="W372" s="17">
        <v>5.3880964791777099E-2</v>
      </c>
      <c r="X372" s="17">
        <v>3.04287304194731E-2</v>
      </c>
      <c r="Y372" s="17"/>
      <c r="Z372" s="17">
        <v>2.7053922365077501E-2</v>
      </c>
      <c r="AA372" s="17">
        <v>5.3389434834009902E-2</v>
      </c>
    </row>
    <row r="373" spans="2:27" x14ac:dyDescent="0.35">
      <c r="B373" t="s">
        <v>64</v>
      </c>
      <c r="C373" s="17">
        <v>1.6469087289208199E-2</v>
      </c>
      <c r="D373" s="17">
        <v>2.72755695382421E-2</v>
      </c>
      <c r="E373" s="17">
        <v>1.9573526927467898E-2</v>
      </c>
      <c r="F373" s="17">
        <v>3.4395122388815202E-2</v>
      </c>
      <c r="G373" s="17">
        <v>1.03285522027985E-2</v>
      </c>
      <c r="H373" s="17">
        <v>6.7969274523074202E-3</v>
      </c>
      <c r="I373" s="17"/>
      <c r="J373" s="17">
        <v>0</v>
      </c>
      <c r="K373" s="17">
        <v>1.3210230395928901E-2</v>
      </c>
      <c r="L373" s="17">
        <v>0</v>
      </c>
      <c r="M373" s="17">
        <v>6.4950296300125498E-2</v>
      </c>
      <c r="N373" s="17">
        <v>0</v>
      </c>
      <c r="O373" s="17">
        <v>0</v>
      </c>
      <c r="P373" s="17">
        <v>2.7274698979298798E-2</v>
      </c>
      <c r="Q373" s="17">
        <v>9.6443943121166498E-2</v>
      </c>
      <c r="R373" s="17">
        <v>3.71539491384342E-2</v>
      </c>
      <c r="S373" s="17">
        <v>0</v>
      </c>
      <c r="T373" s="17">
        <v>0</v>
      </c>
      <c r="U373" s="17">
        <v>0</v>
      </c>
      <c r="V373" s="17"/>
      <c r="W373" s="17">
        <v>2.61352028046801E-2</v>
      </c>
      <c r="X373" s="17">
        <v>5.32439490754713E-3</v>
      </c>
      <c r="Y373" s="17"/>
      <c r="Z373" s="17">
        <v>6.3896588998368998E-3</v>
      </c>
      <c r="AA373" s="17">
        <v>2.7022850410015401E-2</v>
      </c>
    </row>
    <row r="374" spans="2:27" x14ac:dyDescent="0.35">
      <c r="B374" t="s">
        <v>47</v>
      </c>
      <c r="C374" s="17">
        <v>2.6338163686875801E-2</v>
      </c>
      <c r="D374" s="17">
        <v>1.5348606892745399E-2</v>
      </c>
      <c r="E374" s="17">
        <v>4.67151807275639E-2</v>
      </c>
      <c r="F374" s="17">
        <v>1.2116074357395199E-2</v>
      </c>
      <c r="G374" s="17">
        <v>3.9566655744715899E-2</v>
      </c>
      <c r="H374" s="17">
        <v>1.9935604894175899E-2</v>
      </c>
      <c r="I374" s="17"/>
      <c r="J374" s="17">
        <v>5.9648830137284101E-2</v>
      </c>
      <c r="K374" s="17">
        <v>0</v>
      </c>
      <c r="L374" s="17">
        <v>2.7216005264820799E-2</v>
      </c>
      <c r="M374" s="17">
        <v>2.4947457359676298E-2</v>
      </c>
      <c r="N374" s="17">
        <v>2.99916485254524E-2</v>
      </c>
      <c r="O374" s="17">
        <v>2.58203604329552E-2</v>
      </c>
      <c r="P374" s="17">
        <v>2.42040751009178E-2</v>
      </c>
      <c r="Q374" s="17">
        <v>0</v>
      </c>
      <c r="R374" s="17">
        <v>2.1706017593699799E-2</v>
      </c>
      <c r="S374" s="17">
        <v>8.0072477891855696E-3</v>
      </c>
      <c r="T374" s="17">
        <v>4.2293437152043201E-2</v>
      </c>
      <c r="U374" s="17">
        <v>0</v>
      </c>
      <c r="V374" s="17"/>
      <c r="W374" s="17">
        <v>2.45860630739008E-2</v>
      </c>
      <c r="X374" s="17">
        <v>2.8358274280637301E-2</v>
      </c>
      <c r="Y374" s="17"/>
      <c r="Z374" s="17">
        <v>1.2210642064982799E-2</v>
      </c>
      <c r="AA374" s="17">
        <v>4.1345850463759E-2</v>
      </c>
    </row>
    <row r="375" spans="2:27" x14ac:dyDescent="0.35">
      <c r="B375" t="s">
        <v>65</v>
      </c>
      <c r="C375" s="17">
        <v>0.75913180647585699</v>
      </c>
      <c r="D375" s="17">
        <v>0.75676189517626802</v>
      </c>
      <c r="E375" s="17">
        <v>0.75412962031122999</v>
      </c>
      <c r="F375" s="17">
        <v>0.78194310594680605</v>
      </c>
      <c r="G375" s="17">
        <v>0.80035844520485799</v>
      </c>
      <c r="H375" s="17">
        <v>0.72966222941601699</v>
      </c>
      <c r="I375" s="17"/>
      <c r="J375" s="17">
        <v>0.78542903872395498</v>
      </c>
      <c r="K375" s="17">
        <v>0.75815595954762405</v>
      </c>
      <c r="L375" s="17">
        <v>0.79413433200553096</v>
      </c>
      <c r="M375" s="17">
        <v>0.70496818244897896</v>
      </c>
      <c r="N375" s="17">
        <v>0.71024597118487098</v>
      </c>
      <c r="O375" s="17">
        <v>0.692868139414066</v>
      </c>
      <c r="P375" s="17">
        <v>0.76465665394854798</v>
      </c>
      <c r="Q375" s="17">
        <v>0.76499327627035996</v>
      </c>
      <c r="R375" s="17">
        <v>0.78744198255987097</v>
      </c>
      <c r="S375" s="17">
        <v>0.82524977947436295</v>
      </c>
      <c r="T375" s="17">
        <v>0.82194496325411104</v>
      </c>
      <c r="U375" s="17">
        <v>0.61977210187523102</v>
      </c>
      <c r="V375" s="17"/>
      <c r="W375" s="17">
        <v>0.73251356573278603</v>
      </c>
      <c r="X375" s="17">
        <v>0.78982170505483595</v>
      </c>
      <c r="Y375" s="17"/>
      <c r="Z375" s="17">
        <v>0.79709131861923099</v>
      </c>
      <c r="AA375" s="17">
        <v>0.74016918165629397</v>
      </c>
    </row>
    <row r="376" spans="2:27" x14ac:dyDescent="0.35">
      <c r="B376" t="s">
        <v>66</v>
      </c>
      <c r="C376" s="17">
        <v>5.9457058033894998E-2</v>
      </c>
      <c r="D376" s="17">
        <v>7.3628409407296799E-2</v>
      </c>
      <c r="E376" s="17">
        <v>5.0034082957671401E-2</v>
      </c>
      <c r="F376" s="17">
        <v>6.8740280140642707E-2</v>
      </c>
      <c r="G376" s="17">
        <v>4.7177245637948999E-2</v>
      </c>
      <c r="H376" s="17">
        <v>6.17060813329698E-2</v>
      </c>
      <c r="I376" s="17"/>
      <c r="J376" s="17">
        <v>2.65555020131811E-2</v>
      </c>
      <c r="K376" s="17">
        <v>4.0118048243955998E-2</v>
      </c>
      <c r="L376" s="17">
        <v>3.2035247639540701E-2</v>
      </c>
      <c r="M376" s="17">
        <v>8.6144767417832599E-2</v>
      </c>
      <c r="N376" s="17">
        <v>0.127012634430472</v>
      </c>
      <c r="O376" s="17">
        <v>6.08689909448294E-2</v>
      </c>
      <c r="P376" s="17">
        <v>5.9379033454320697E-2</v>
      </c>
      <c r="Q376" s="17">
        <v>0.14754227566707201</v>
      </c>
      <c r="R376" s="17">
        <v>0.10122818182693299</v>
      </c>
      <c r="S376" s="17">
        <v>3.6678521400080703E-2</v>
      </c>
      <c r="T376" s="17">
        <v>4.9782498184785397E-2</v>
      </c>
      <c r="U376" s="17">
        <v>5.0439896127649798E-2</v>
      </c>
      <c r="V376" s="17"/>
      <c r="W376" s="17">
        <v>8.0016167596457202E-2</v>
      </c>
      <c r="X376" s="17">
        <v>3.5753125327020199E-2</v>
      </c>
      <c r="Y376" s="17"/>
      <c r="Z376" s="17">
        <v>3.3443581264914403E-2</v>
      </c>
      <c r="AA376" s="17">
        <v>8.0412285244025397E-2</v>
      </c>
    </row>
    <row r="377" spans="2:27" x14ac:dyDescent="0.35">
      <c r="B377" t="s">
        <v>49</v>
      </c>
      <c r="C377" s="17">
        <v>0.69967474844196198</v>
      </c>
      <c r="D377" s="17">
        <v>0.68313348576897104</v>
      </c>
      <c r="E377" s="17">
        <v>0.70409553735355901</v>
      </c>
      <c r="F377" s="17">
        <v>0.71320282580616301</v>
      </c>
      <c r="G377" s="17">
        <v>0.75318119956690899</v>
      </c>
      <c r="H377" s="17">
        <v>0.66795614808304704</v>
      </c>
      <c r="I377" s="17"/>
      <c r="J377" s="17">
        <v>0.75887353671077395</v>
      </c>
      <c r="K377" s="17">
        <v>0.71803791130366801</v>
      </c>
      <c r="L377" s="17">
        <v>0.76209908436599005</v>
      </c>
      <c r="M377" s="17">
        <v>0.61882341503114702</v>
      </c>
      <c r="N377" s="17">
        <v>0.58323333675439903</v>
      </c>
      <c r="O377" s="17">
        <v>0.63199914846923699</v>
      </c>
      <c r="P377" s="17">
        <v>0.70527762049422704</v>
      </c>
      <c r="Q377" s="17">
        <v>0.61745100060328795</v>
      </c>
      <c r="R377" s="17">
        <v>0.68621380073293803</v>
      </c>
      <c r="S377" s="17">
        <v>0.78857125807428297</v>
      </c>
      <c r="T377" s="17">
        <v>0.77216246506932495</v>
      </c>
      <c r="U377" s="17">
        <v>0.56933220574758103</v>
      </c>
      <c r="V377" s="17"/>
      <c r="W377" s="17">
        <v>0.65249739813632901</v>
      </c>
      <c r="X377" s="17">
        <v>0.75406857972781505</v>
      </c>
      <c r="Y377" s="17"/>
      <c r="Z377" s="17">
        <v>0.76364773735431701</v>
      </c>
      <c r="AA377" s="17">
        <v>0.65975689641226898</v>
      </c>
    </row>
    <row r="378" spans="2:27" x14ac:dyDescent="0.3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row>
    <row r="379" spans="2:27" x14ac:dyDescent="0.35">
      <c r="B379" s="6" t="s">
        <v>223</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row>
    <row r="380" spans="2:27" x14ac:dyDescent="0.35">
      <c r="B380" s="24" t="s">
        <v>51</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row>
    <row r="381" spans="2:27" x14ac:dyDescent="0.35">
      <c r="B381" t="s">
        <v>221</v>
      </c>
      <c r="C381" s="17">
        <v>0.41443513804652699</v>
      </c>
      <c r="D381" s="17">
        <v>0.25770059722525002</v>
      </c>
      <c r="E381" s="17">
        <v>0.44156458870214199</v>
      </c>
      <c r="F381" s="17">
        <v>0.49363554315643998</v>
      </c>
      <c r="G381" s="17">
        <v>0.407969405857804</v>
      </c>
      <c r="H381" s="17">
        <v>0.41627810788317998</v>
      </c>
      <c r="I381" s="17"/>
      <c r="J381" s="17">
        <v>0.41441346565935</v>
      </c>
      <c r="K381" s="17">
        <v>0.42137716010055798</v>
      </c>
      <c r="L381" s="17">
        <v>0.45336848666185597</v>
      </c>
      <c r="M381" s="17">
        <v>0.34355984932336903</v>
      </c>
      <c r="N381" s="17">
        <v>0.32966027338361098</v>
      </c>
      <c r="O381" s="17">
        <v>0.56296979873462605</v>
      </c>
      <c r="P381" s="17">
        <v>0.50329432355653303</v>
      </c>
      <c r="Q381" s="17">
        <v>0.41130691877200698</v>
      </c>
      <c r="R381" s="17">
        <v>0.37293097638671602</v>
      </c>
      <c r="S381" s="17">
        <v>0.41170393169256703</v>
      </c>
      <c r="T381" s="17">
        <v>0.25654507712220798</v>
      </c>
      <c r="U381" s="17">
        <v>0.43916372046181301</v>
      </c>
      <c r="V381" s="17"/>
      <c r="W381" s="17">
        <v>0.39338488434358998</v>
      </c>
      <c r="X381" s="17">
        <v>0.43870534273212702</v>
      </c>
      <c r="Y381" s="17"/>
      <c r="Z381" s="17">
        <v>0.52762302571943698</v>
      </c>
      <c r="AA381" s="17">
        <v>0.318295451846212</v>
      </c>
    </row>
    <row r="382" spans="2:27" x14ac:dyDescent="0.35">
      <c r="B382" t="s">
        <v>222</v>
      </c>
      <c r="C382" s="17">
        <v>0.49300848677546</v>
      </c>
      <c r="D382" s="17">
        <v>0.59463417165940702</v>
      </c>
      <c r="E382" s="17">
        <v>0.484272028501184</v>
      </c>
      <c r="F382" s="17">
        <v>0.45246854681283499</v>
      </c>
      <c r="G382" s="17">
        <v>0.493434391798177</v>
      </c>
      <c r="H382" s="17">
        <v>0.48481103818207599</v>
      </c>
      <c r="I382" s="17"/>
      <c r="J382" s="17">
        <v>0.46410923935390502</v>
      </c>
      <c r="K382" s="17">
        <v>0.499942689194245</v>
      </c>
      <c r="L382" s="17">
        <v>0.44169083063701697</v>
      </c>
      <c r="M382" s="17">
        <v>0.46601144548131701</v>
      </c>
      <c r="N382" s="17">
        <v>0.53307816848440603</v>
      </c>
      <c r="O382" s="17">
        <v>0.332289093370494</v>
      </c>
      <c r="P382" s="17">
        <v>0.49670567644346703</v>
      </c>
      <c r="Q382" s="17">
        <v>0.54496085719670795</v>
      </c>
      <c r="R382" s="17">
        <v>0.62706902361328398</v>
      </c>
      <c r="S382" s="17">
        <v>0.53623819001456297</v>
      </c>
      <c r="T382" s="17">
        <v>0.65614044203461097</v>
      </c>
      <c r="U382" s="17">
        <v>0.42209265092435799</v>
      </c>
      <c r="V382" s="17"/>
      <c r="W382" s="17">
        <v>0.50538341543467102</v>
      </c>
      <c r="X382" s="17">
        <v>0.47874062778586202</v>
      </c>
      <c r="Y382" s="17"/>
      <c r="Z382" s="17">
        <v>0.41034146107945602</v>
      </c>
      <c r="AA382" s="17">
        <v>0.57361671990985197</v>
      </c>
    </row>
    <row r="383" spans="2:27" x14ac:dyDescent="0.35">
      <c r="B383" t="s">
        <v>47</v>
      </c>
      <c r="C383" s="17">
        <v>9.2556375178013101E-2</v>
      </c>
      <c r="D383" s="17">
        <v>0.14766523111534299</v>
      </c>
      <c r="E383" s="17">
        <v>7.4163382796673796E-2</v>
      </c>
      <c r="F383" s="17">
        <v>5.3895910030724602E-2</v>
      </c>
      <c r="G383" s="17">
        <v>9.8596202344019099E-2</v>
      </c>
      <c r="H383" s="17">
        <v>9.8910853934744206E-2</v>
      </c>
      <c r="I383" s="17"/>
      <c r="J383" s="17">
        <v>0.121477294986745</v>
      </c>
      <c r="K383" s="17">
        <v>7.8680150705197002E-2</v>
      </c>
      <c r="L383" s="17">
        <v>0.104940682701127</v>
      </c>
      <c r="M383" s="17">
        <v>0.19042870519531399</v>
      </c>
      <c r="N383" s="17">
        <v>0.13726155813198301</v>
      </c>
      <c r="O383" s="17">
        <v>0.10474110789488</v>
      </c>
      <c r="P383" s="17">
        <v>0</v>
      </c>
      <c r="Q383" s="17">
        <v>4.3732224031284302E-2</v>
      </c>
      <c r="R383" s="17">
        <v>0</v>
      </c>
      <c r="S383" s="17">
        <v>5.2057878292870403E-2</v>
      </c>
      <c r="T383" s="17">
        <v>8.7314480843180997E-2</v>
      </c>
      <c r="U383" s="17">
        <v>0.13874362861382999</v>
      </c>
      <c r="V383" s="17"/>
      <c r="W383" s="17">
        <v>0.101231700221739</v>
      </c>
      <c r="X383" s="17">
        <v>8.2554029482010599E-2</v>
      </c>
      <c r="Y383" s="17"/>
      <c r="Z383" s="17">
        <v>6.2035513201106902E-2</v>
      </c>
      <c r="AA383" s="17">
        <v>0.10808782824393499</v>
      </c>
    </row>
    <row r="384" spans="2:27"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row>
    <row r="385" spans="2:27" x14ac:dyDescent="0.35">
      <c r="B385" s="6" t="s">
        <v>219</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row>
    <row r="386" spans="2:27" x14ac:dyDescent="0.35">
      <c r="B386" s="24" t="s">
        <v>51</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row>
    <row r="387" spans="2:27" x14ac:dyDescent="0.35">
      <c r="B387" t="s">
        <v>224</v>
      </c>
      <c r="C387" s="17">
        <v>0.59504497110950005</v>
      </c>
      <c r="D387" s="17">
        <v>0.436370143331543</v>
      </c>
      <c r="E387" s="17">
        <v>0.34816580875264302</v>
      </c>
      <c r="F387" s="17">
        <v>0.74787531340229196</v>
      </c>
      <c r="G387" s="17">
        <v>0.69684309777044695</v>
      </c>
      <c r="H387" s="17">
        <v>0.63020271442146603</v>
      </c>
      <c r="I387" s="17"/>
      <c r="J387" s="17">
        <v>0.67330651959278198</v>
      </c>
      <c r="K387" s="17">
        <v>0.52195447055573196</v>
      </c>
      <c r="L387" s="17">
        <v>0.66986090247195795</v>
      </c>
      <c r="M387" s="17">
        <v>0.46973594370246802</v>
      </c>
      <c r="N387" s="17">
        <v>0.542136041117662</v>
      </c>
      <c r="O387" s="17">
        <v>0.60967133512029004</v>
      </c>
      <c r="P387" s="17">
        <v>0.50153531193918999</v>
      </c>
      <c r="Q387" s="17">
        <v>0.51932498838630303</v>
      </c>
      <c r="R387" s="17">
        <v>0.59701969703873603</v>
      </c>
      <c r="S387" s="17">
        <v>0.64112442291157401</v>
      </c>
      <c r="T387" s="17">
        <v>0.77355469217429995</v>
      </c>
      <c r="U387" s="17">
        <v>0.69957990815201698</v>
      </c>
      <c r="V387" s="17"/>
      <c r="W387" s="17">
        <v>0.50237099598611501</v>
      </c>
      <c r="X387" s="17">
        <v>0.70189481610490501</v>
      </c>
      <c r="Y387" s="17"/>
      <c r="Z387" s="17">
        <v>0.73079831767889203</v>
      </c>
      <c r="AA387" s="17">
        <v>0.46623828018757202</v>
      </c>
    </row>
    <row r="388" spans="2:27" x14ac:dyDescent="0.35">
      <c r="B388" t="s">
        <v>225</v>
      </c>
      <c r="C388" s="17">
        <v>0.35840932609950699</v>
      </c>
      <c r="D388" s="17">
        <v>0.48825376046277602</v>
      </c>
      <c r="E388" s="17">
        <v>0.57485213768568499</v>
      </c>
      <c r="F388" s="17">
        <v>0.25212468659770798</v>
      </c>
      <c r="G388" s="17">
        <v>0.24856355266803001</v>
      </c>
      <c r="H388" s="17">
        <v>0.32855186728937602</v>
      </c>
      <c r="I388" s="17"/>
      <c r="J388" s="17">
        <v>0.28702947566051701</v>
      </c>
      <c r="K388" s="17">
        <v>0.46261021233585098</v>
      </c>
      <c r="L388" s="17">
        <v>0.27570708699840002</v>
      </c>
      <c r="M388" s="17">
        <v>0.44717458963775703</v>
      </c>
      <c r="N388" s="17">
        <v>0.37978119356590401</v>
      </c>
      <c r="O388" s="17">
        <v>0.37086219864480802</v>
      </c>
      <c r="P388" s="17">
        <v>0.43908565460648902</v>
      </c>
      <c r="Q388" s="17">
        <v>0.42957667906779201</v>
      </c>
      <c r="R388" s="17">
        <v>0.35816839395151601</v>
      </c>
      <c r="S388" s="17">
        <v>0.30077512913832699</v>
      </c>
      <c r="T388" s="17">
        <v>0.18415187067365699</v>
      </c>
      <c r="U388" s="17">
        <v>0.24148426951093899</v>
      </c>
      <c r="V388" s="17"/>
      <c r="W388" s="17">
        <v>0.438807618661194</v>
      </c>
      <c r="X388" s="17">
        <v>0.26571291282194998</v>
      </c>
      <c r="Y388" s="17"/>
      <c r="Z388" s="17">
        <v>0.24285160275948001</v>
      </c>
      <c r="AA388" s="17">
        <v>0.47406522189688299</v>
      </c>
    </row>
    <row r="389" spans="2:27" x14ac:dyDescent="0.35">
      <c r="B389" t="s">
        <v>47</v>
      </c>
      <c r="C389" s="17">
        <v>4.6545702790992502E-2</v>
      </c>
      <c r="D389" s="17">
        <v>7.5376096205681503E-2</v>
      </c>
      <c r="E389" s="17">
        <v>7.6982053561671496E-2</v>
      </c>
      <c r="F389" s="17">
        <v>0</v>
      </c>
      <c r="G389" s="17">
        <v>5.4593349561523202E-2</v>
      </c>
      <c r="H389" s="17">
        <v>4.1245418289158502E-2</v>
      </c>
      <c r="I389" s="17"/>
      <c r="J389" s="17">
        <v>3.9664004746701099E-2</v>
      </c>
      <c r="K389" s="17">
        <v>1.54353171084168E-2</v>
      </c>
      <c r="L389" s="17">
        <v>5.4432010529641701E-2</v>
      </c>
      <c r="M389" s="17">
        <v>8.3089466659774194E-2</v>
      </c>
      <c r="N389" s="17">
        <v>7.8082765316434405E-2</v>
      </c>
      <c r="O389" s="17">
        <v>1.9466466234902099E-2</v>
      </c>
      <c r="P389" s="17">
        <v>5.9379033454320697E-2</v>
      </c>
      <c r="Q389" s="17">
        <v>5.1098332545905102E-2</v>
      </c>
      <c r="R389" s="17">
        <v>4.4811909009747901E-2</v>
      </c>
      <c r="S389" s="17">
        <v>5.8100447950099103E-2</v>
      </c>
      <c r="T389" s="17">
        <v>4.2293437152043201E-2</v>
      </c>
      <c r="U389" s="17">
        <v>5.89358223370436E-2</v>
      </c>
      <c r="V389" s="17"/>
      <c r="W389" s="17">
        <v>5.8821385352691498E-2</v>
      </c>
      <c r="X389" s="17">
        <v>3.2392271073145101E-2</v>
      </c>
      <c r="Y389" s="17"/>
      <c r="Z389" s="17">
        <v>2.63500795616281E-2</v>
      </c>
      <c r="AA389" s="17">
        <v>5.9696497915544301E-2</v>
      </c>
    </row>
    <row r="390" spans="2:27"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row>
    <row r="391" spans="2:27" x14ac:dyDescent="0.35">
      <c r="B391" s="6" t="s">
        <v>231</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row>
    <row r="392" spans="2:27" x14ac:dyDescent="0.35">
      <c r="B392" s="24" t="s">
        <v>51</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row>
    <row r="393" spans="2:27" x14ac:dyDescent="0.35">
      <c r="B393" t="s">
        <v>60</v>
      </c>
      <c r="C393" s="17">
        <v>0.374360827136409</v>
      </c>
      <c r="D393" s="17">
        <v>0.40202897247736402</v>
      </c>
      <c r="E393" s="17">
        <v>0.299820329314338</v>
      </c>
      <c r="F393" s="17">
        <v>0.46010991566515302</v>
      </c>
      <c r="G393" s="17">
        <v>0.37787068050351302</v>
      </c>
      <c r="H393" s="17">
        <v>0.35839480205527102</v>
      </c>
      <c r="I393" s="17"/>
      <c r="J393" s="17">
        <v>0.46595037751994101</v>
      </c>
      <c r="K393" s="17">
        <v>0.300280746822012</v>
      </c>
      <c r="L393" s="17">
        <v>0.44466248764504301</v>
      </c>
      <c r="M393" s="17">
        <v>0.29021853463401898</v>
      </c>
      <c r="N393" s="17">
        <v>0.410577346326712</v>
      </c>
      <c r="O393" s="17">
        <v>0.29793307531402002</v>
      </c>
      <c r="P393" s="17">
        <v>0.27892186075756498</v>
      </c>
      <c r="Q393" s="17">
        <v>0.447673034288671</v>
      </c>
      <c r="R393" s="17">
        <v>0.41939839400305301</v>
      </c>
      <c r="S393" s="17">
        <v>0.344062302006445</v>
      </c>
      <c r="T393" s="17">
        <v>0.54298955070453003</v>
      </c>
      <c r="U393" s="17">
        <v>0.20811544292074399</v>
      </c>
      <c r="V393" s="17"/>
      <c r="W393" s="17">
        <v>0.29582484495279798</v>
      </c>
      <c r="X393" s="17">
        <v>0.46491006182401401</v>
      </c>
      <c r="Y393" s="17"/>
      <c r="Z393" s="17">
        <v>0.49053352541225498</v>
      </c>
      <c r="AA393" s="17">
        <v>0.27047225921666501</v>
      </c>
    </row>
    <row r="394" spans="2:27" x14ac:dyDescent="0.35">
      <c r="B394" t="s">
        <v>61</v>
      </c>
      <c r="C394" s="17">
        <v>0.40385630962922597</v>
      </c>
      <c r="D394" s="17">
        <v>0.31611768978654903</v>
      </c>
      <c r="E394" s="17">
        <v>0.45269171736008801</v>
      </c>
      <c r="F394" s="17">
        <v>0.37741270760615497</v>
      </c>
      <c r="G394" s="17">
        <v>0.42287948915800999</v>
      </c>
      <c r="H394" s="17">
        <v>0.410242867640565</v>
      </c>
      <c r="I394" s="17"/>
      <c r="J394" s="17">
        <v>0.36930145215781601</v>
      </c>
      <c r="K394" s="17">
        <v>0.35977618154588897</v>
      </c>
      <c r="L394" s="17">
        <v>0.37005760359995798</v>
      </c>
      <c r="M394" s="17">
        <v>0.47731384082012102</v>
      </c>
      <c r="N394" s="17">
        <v>0.36622778566085201</v>
      </c>
      <c r="O394" s="17">
        <v>0.46673486365625899</v>
      </c>
      <c r="P394" s="17">
        <v>0.39243651602199497</v>
      </c>
      <c r="Q394" s="17">
        <v>0.31156752001104498</v>
      </c>
      <c r="R394" s="17">
        <v>0.45766740657631499</v>
      </c>
      <c r="S394" s="17">
        <v>0.42014748057412998</v>
      </c>
      <c r="T394" s="17">
        <v>0.32740253130024599</v>
      </c>
      <c r="U394" s="17">
        <v>0.63020809384510201</v>
      </c>
      <c r="V394" s="17"/>
      <c r="W394" s="17">
        <v>0.40223556487974799</v>
      </c>
      <c r="X394" s="17">
        <v>0.40572497151653802</v>
      </c>
      <c r="Y394" s="17"/>
      <c r="Z394" s="17">
        <v>0.37705096089089402</v>
      </c>
      <c r="AA394" s="17">
        <v>0.431653988036515</v>
      </c>
    </row>
    <row r="395" spans="2:27" x14ac:dyDescent="0.35">
      <c r="B395" t="s">
        <v>62</v>
      </c>
      <c r="C395" s="17">
        <v>0.13499853583025001</v>
      </c>
      <c r="D395" s="17">
        <v>0.150382323102599</v>
      </c>
      <c r="E395" s="17">
        <v>0.134634690052544</v>
      </c>
      <c r="F395" s="17">
        <v>8.0157331500053497E-2</v>
      </c>
      <c r="G395" s="17">
        <v>0.12874831244364801</v>
      </c>
      <c r="H395" s="17">
        <v>0.15915548069928101</v>
      </c>
      <c r="I395" s="17"/>
      <c r="J395" s="17">
        <v>0.10509934018496001</v>
      </c>
      <c r="K395" s="17">
        <v>0.20299711180587099</v>
      </c>
      <c r="L395" s="17">
        <v>0.15806390349017699</v>
      </c>
      <c r="M395" s="17">
        <v>0.13365357884222001</v>
      </c>
      <c r="N395" s="17">
        <v>9.7020985905019494E-2</v>
      </c>
      <c r="O395" s="17">
        <v>0.15252701160986601</v>
      </c>
      <c r="P395" s="17">
        <v>0.19751153996815701</v>
      </c>
      <c r="Q395" s="17">
        <v>8.7464448062568603E-2</v>
      </c>
      <c r="R395" s="17">
        <v>7.8807639520418901E-2</v>
      </c>
      <c r="S395" s="17">
        <v>0.127103367066354</v>
      </c>
      <c r="T395" s="17">
        <v>9.2075935336828604E-2</v>
      </c>
      <c r="U395" s="17">
        <v>0.11123656710650399</v>
      </c>
      <c r="V395" s="17"/>
      <c r="W395" s="17">
        <v>0.179058591303495</v>
      </c>
      <c r="X395" s="17">
        <v>8.4198836221624801E-2</v>
      </c>
      <c r="Y395" s="17"/>
      <c r="Z395" s="17">
        <v>8.8629999976879301E-2</v>
      </c>
      <c r="AA395" s="17">
        <v>0.177269178948642</v>
      </c>
    </row>
    <row r="396" spans="2:27" x14ac:dyDescent="0.35">
      <c r="B396" t="s">
        <v>63</v>
      </c>
      <c r="C396" s="17">
        <v>5.0259166653292699E-2</v>
      </c>
      <c r="D396" s="17">
        <v>3.2749658269451899E-2</v>
      </c>
      <c r="E396" s="17">
        <v>3.7701853218888803E-2</v>
      </c>
      <c r="F396" s="17">
        <v>5.7901170899582501E-2</v>
      </c>
      <c r="G396" s="17">
        <v>4.3450123905327001E-2</v>
      </c>
      <c r="H396" s="17">
        <v>6.1329361514126497E-2</v>
      </c>
      <c r="I396" s="17"/>
      <c r="J396" s="17">
        <v>1.9984825390583001E-2</v>
      </c>
      <c r="K396" s="17">
        <v>7.9167507761366399E-2</v>
      </c>
      <c r="L396" s="17">
        <v>2.7216005264820799E-2</v>
      </c>
      <c r="M396" s="17">
        <v>5.6425103468226101E-2</v>
      </c>
      <c r="N396" s="17">
        <v>0.100694045854742</v>
      </c>
      <c r="O396" s="17">
        <v>3.8932932469804102E-2</v>
      </c>
      <c r="P396" s="17">
        <v>0.10692600815136501</v>
      </c>
      <c r="Q396" s="17">
        <v>0</v>
      </c>
      <c r="R396" s="17">
        <v>2.55495853309969E-2</v>
      </c>
      <c r="S396" s="17">
        <v>8.1364290589346994E-2</v>
      </c>
      <c r="T396" s="17">
        <v>0</v>
      </c>
      <c r="U396" s="17">
        <v>5.0439896127649798E-2</v>
      </c>
      <c r="V396" s="17"/>
      <c r="W396" s="17">
        <v>6.4214565520060496E-2</v>
      </c>
      <c r="X396" s="17">
        <v>3.4169080911552303E-2</v>
      </c>
      <c r="Y396" s="17"/>
      <c r="Z396" s="17">
        <v>3.1802934763057199E-2</v>
      </c>
      <c r="AA396" s="17">
        <v>5.8618426427440098E-2</v>
      </c>
    </row>
    <row r="397" spans="2:27" x14ac:dyDescent="0.35">
      <c r="B397" t="s">
        <v>64</v>
      </c>
      <c r="C397" s="17">
        <v>1.9900052683089701E-2</v>
      </c>
      <c r="D397" s="17">
        <v>6.2083748155445699E-2</v>
      </c>
      <c r="E397" s="17">
        <v>5.4469994365092103E-2</v>
      </c>
      <c r="F397" s="17">
        <v>2.4418874329055301E-2</v>
      </c>
      <c r="G397" s="17">
        <v>0</v>
      </c>
      <c r="H397" s="17">
        <v>0</v>
      </c>
      <c r="I397" s="17"/>
      <c r="J397" s="17">
        <v>0</v>
      </c>
      <c r="K397" s="17">
        <v>4.2343134956443901E-2</v>
      </c>
      <c r="L397" s="17">
        <v>0</v>
      </c>
      <c r="M397" s="17">
        <v>4.2388942235414298E-2</v>
      </c>
      <c r="N397" s="17">
        <v>2.54798362526743E-2</v>
      </c>
      <c r="O397" s="17">
        <v>2.1936058475025302E-2</v>
      </c>
      <c r="P397" s="17">
        <v>0</v>
      </c>
      <c r="Q397" s="17">
        <v>0.15329499763771501</v>
      </c>
      <c r="R397" s="17">
        <v>1.85769745692171E-2</v>
      </c>
      <c r="S397" s="17">
        <v>0</v>
      </c>
      <c r="T397" s="17">
        <v>0</v>
      </c>
      <c r="U397" s="17">
        <v>0</v>
      </c>
      <c r="V397" s="17"/>
      <c r="W397" s="17">
        <v>3.7159946577985201E-2</v>
      </c>
      <c r="X397" s="17">
        <v>0</v>
      </c>
      <c r="Y397" s="17"/>
      <c r="Z397" s="17">
        <v>2.8465729255430501E-3</v>
      </c>
      <c r="AA397" s="17">
        <v>3.7229173538407399E-2</v>
      </c>
    </row>
    <row r="398" spans="2:27" x14ac:dyDescent="0.35">
      <c r="B398" t="s">
        <v>47</v>
      </c>
      <c r="C398" s="17">
        <v>1.6625108067732899E-2</v>
      </c>
      <c r="D398" s="17">
        <v>3.6637608208590501E-2</v>
      </c>
      <c r="E398" s="17">
        <v>2.0681415689048799E-2</v>
      </c>
      <c r="F398" s="17">
        <v>0</v>
      </c>
      <c r="G398" s="17">
        <v>2.7051393989501901E-2</v>
      </c>
      <c r="H398" s="17">
        <v>1.0877488090756299E-2</v>
      </c>
      <c r="I398" s="17"/>
      <c r="J398" s="17">
        <v>3.9664004746701099E-2</v>
      </c>
      <c r="K398" s="17">
        <v>1.54353171084168E-2</v>
      </c>
      <c r="L398" s="17">
        <v>0</v>
      </c>
      <c r="M398" s="17">
        <v>0</v>
      </c>
      <c r="N398" s="17">
        <v>0</v>
      </c>
      <c r="O398" s="17">
        <v>2.1936058475025302E-2</v>
      </c>
      <c r="P398" s="17">
        <v>2.42040751009178E-2</v>
      </c>
      <c r="Q398" s="17">
        <v>0</v>
      </c>
      <c r="R398" s="17">
        <v>0</v>
      </c>
      <c r="S398" s="17">
        <v>2.7322559763723699E-2</v>
      </c>
      <c r="T398" s="17">
        <v>3.75319826583956E-2</v>
      </c>
      <c r="U398" s="17">
        <v>0</v>
      </c>
      <c r="V398" s="17"/>
      <c r="W398" s="17">
        <v>2.1506486765913199E-2</v>
      </c>
      <c r="X398" s="17">
        <v>1.0997049526270701E-2</v>
      </c>
      <c r="Y398" s="17"/>
      <c r="Z398" s="17">
        <v>9.1360060313712202E-3</v>
      </c>
      <c r="AA398" s="17">
        <v>2.47569738323298E-2</v>
      </c>
    </row>
    <row r="399" spans="2:27" x14ac:dyDescent="0.35">
      <c r="B399" t="s">
        <v>65</v>
      </c>
      <c r="C399" s="17">
        <v>0.77821713676563498</v>
      </c>
      <c r="D399" s="17">
        <v>0.71814666226391299</v>
      </c>
      <c r="E399" s="17">
        <v>0.75251204667442595</v>
      </c>
      <c r="F399" s="17">
        <v>0.837522623271309</v>
      </c>
      <c r="G399" s="17">
        <v>0.80075016966152301</v>
      </c>
      <c r="H399" s="17">
        <v>0.76863766969583602</v>
      </c>
      <c r="I399" s="17"/>
      <c r="J399" s="17">
        <v>0.83525182967775602</v>
      </c>
      <c r="K399" s="17">
        <v>0.66005692836790197</v>
      </c>
      <c r="L399" s="17">
        <v>0.814720091245002</v>
      </c>
      <c r="M399" s="17">
        <v>0.76753237545413999</v>
      </c>
      <c r="N399" s="17">
        <v>0.77680513198756396</v>
      </c>
      <c r="O399" s="17">
        <v>0.76466793897027896</v>
      </c>
      <c r="P399" s="17">
        <v>0.67135837677956001</v>
      </c>
      <c r="Q399" s="17">
        <v>0.75924055429971604</v>
      </c>
      <c r="R399" s="17">
        <v>0.87706580057936701</v>
      </c>
      <c r="S399" s="17">
        <v>0.76420978258057604</v>
      </c>
      <c r="T399" s="17">
        <v>0.87039208200477602</v>
      </c>
      <c r="U399" s="17">
        <v>0.83832353676584703</v>
      </c>
      <c r="V399" s="17"/>
      <c r="W399" s="17">
        <v>0.69806040983254602</v>
      </c>
      <c r="X399" s="17">
        <v>0.87063503334055203</v>
      </c>
      <c r="Y399" s="17"/>
      <c r="Z399" s="17">
        <v>0.86758448630314899</v>
      </c>
      <c r="AA399" s="17">
        <v>0.70212624725317996</v>
      </c>
    </row>
    <row r="400" spans="2:27" x14ac:dyDescent="0.35">
      <c r="B400" t="s">
        <v>66</v>
      </c>
      <c r="C400" s="17">
        <v>7.0159219336382403E-2</v>
      </c>
      <c r="D400" s="17">
        <v>9.4833406424897598E-2</v>
      </c>
      <c r="E400" s="17">
        <v>9.2171847583980906E-2</v>
      </c>
      <c r="F400" s="17">
        <v>8.2320045228637798E-2</v>
      </c>
      <c r="G400" s="17">
        <v>4.3450123905327001E-2</v>
      </c>
      <c r="H400" s="17">
        <v>6.1329361514126497E-2</v>
      </c>
      <c r="I400" s="17"/>
      <c r="J400" s="17">
        <v>1.9984825390583001E-2</v>
      </c>
      <c r="K400" s="17">
        <v>0.12151064271780999</v>
      </c>
      <c r="L400" s="17">
        <v>2.7216005264820799E-2</v>
      </c>
      <c r="M400" s="17">
        <v>9.8814045703640399E-2</v>
      </c>
      <c r="N400" s="17">
        <v>0.12617388210741601</v>
      </c>
      <c r="O400" s="17">
        <v>6.08689909448294E-2</v>
      </c>
      <c r="P400" s="17">
        <v>0.10692600815136501</v>
      </c>
      <c r="Q400" s="17">
        <v>0.15329499763771501</v>
      </c>
      <c r="R400" s="17">
        <v>4.4126559900214003E-2</v>
      </c>
      <c r="S400" s="17">
        <v>8.1364290589346994E-2</v>
      </c>
      <c r="T400" s="17">
        <v>0</v>
      </c>
      <c r="U400" s="17">
        <v>5.0439896127649798E-2</v>
      </c>
      <c r="V400" s="17"/>
      <c r="W400" s="17">
        <v>0.101374512098046</v>
      </c>
      <c r="X400" s="17">
        <v>3.4169080911552303E-2</v>
      </c>
      <c r="Y400" s="17"/>
      <c r="Z400" s="17">
        <v>3.4649507688600298E-2</v>
      </c>
      <c r="AA400" s="17">
        <v>9.5847599965847394E-2</v>
      </c>
    </row>
    <row r="401" spans="2:27" x14ac:dyDescent="0.35">
      <c r="B401" t="s">
        <v>49</v>
      </c>
      <c r="C401" s="17">
        <v>0.70805791742925195</v>
      </c>
      <c r="D401" s="17">
        <v>0.62331325583901598</v>
      </c>
      <c r="E401" s="17">
        <v>0.66034019909044495</v>
      </c>
      <c r="F401" s="17">
        <v>0.75520257804267099</v>
      </c>
      <c r="G401" s="17">
        <v>0.75730004575619603</v>
      </c>
      <c r="H401" s="17">
        <v>0.70730830818170998</v>
      </c>
      <c r="I401" s="17"/>
      <c r="J401" s="17">
        <v>0.81526700428717302</v>
      </c>
      <c r="K401" s="17">
        <v>0.53854628565009099</v>
      </c>
      <c r="L401" s="17">
        <v>0.78750408598018096</v>
      </c>
      <c r="M401" s="17">
        <v>0.66871832975049905</v>
      </c>
      <c r="N401" s="17">
        <v>0.65063124988014798</v>
      </c>
      <c r="O401" s="17">
        <v>0.70379894802544996</v>
      </c>
      <c r="P401" s="17">
        <v>0.56443236862819501</v>
      </c>
      <c r="Q401" s="17">
        <v>0.60594555666200001</v>
      </c>
      <c r="R401" s="17">
        <v>0.83293924067915304</v>
      </c>
      <c r="S401" s="17">
        <v>0.68284549199122901</v>
      </c>
      <c r="T401" s="17">
        <v>0.87039208200477602</v>
      </c>
      <c r="U401" s="17">
        <v>0.78788364063819705</v>
      </c>
      <c r="V401" s="17"/>
      <c r="W401" s="17">
        <v>0.59668589773449998</v>
      </c>
      <c r="X401" s="17">
        <v>0.83646595242900001</v>
      </c>
      <c r="Y401" s="17"/>
      <c r="Z401" s="17">
        <v>0.83293497861454902</v>
      </c>
      <c r="AA401" s="17">
        <v>0.60627864728733305</v>
      </c>
    </row>
    <row r="402" spans="2:27"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row>
    <row r="403" spans="2:27" x14ac:dyDescent="0.35">
      <c r="B403" s="6" t="s">
        <v>232</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row>
    <row r="404" spans="2:27" x14ac:dyDescent="0.35">
      <c r="B404" s="24" t="s">
        <v>51</v>
      </c>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row>
    <row r="405" spans="2:27" x14ac:dyDescent="0.35">
      <c r="B405" t="s">
        <v>60</v>
      </c>
      <c r="C405" s="17">
        <v>0.44837038506121402</v>
      </c>
      <c r="D405" s="17">
        <v>0.38910064339891098</v>
      </c>
      <c r="E405" s="17">
        <v>0.36094837611638703</v>
      </c>
      <c r="F405" s="17">
        <v>0.58628332698114805</v>
      </c>
      <c r="G405" s="17">
        <v>0.463073967576423</v>
      </c>
      <c r="H405" s="17">
        <v>0.43443526387471498</v>
      </c>
      <c r="I405" s="17"/>
      <c r="J405" s="17">
        <v>0.53278117634875299</v>
      </c>
      <c r="K405" s="17">
        <v>0.37147196015370798</v>
      </c>
      <c r="L405" s="17">
        <v>0.59398381040234505</v>
      </c>
      <c r="M405" s="17">
        <v>0.40239954410737799</v>
      </c>
      <c r="N405" s="17">
        <v>0.438959986381453</v>
      </c>
      <c r="O405" s="17">
        <v>0.41221976690948298</v>
      </c>
      <c r="P405" s="17">
        <v>0.37487698565644501</v>
      </c>
      <c r="Q405" s="17">
        <v>0.31324958910686401</v>
      </c>
      <c r="R405" s="17">
        <v>0.427085529477647</v>
      </c>
      <c r="S405" s="17">
        <v>0.39935513580243598</v>
      </c>
      <c r="T405" s="17">
        <v>0.56133690015868798</v>
      </c>
      <c r="U405" s="17">
        <v>0.46853163061094899</v>
      </c>
      <c r="V405" s="17"/>
      <c r="W405" s="17">
        <v>0.37523406662643999</v>
      </c>
      <c r="X405" s="17">
        <v>0.53269399671039397</v>
      </c>
      <c r="Y405" s="17"/>
      <c r="Z405" s="17">
        <v>0.52614032418269796</v>
      </c>
      <c r="AA405" s="17">
        <v>0.37519036202008299</v>
      </c>
    </row>
    <row r="406" spans="2:27" x14ac:dyDescent="0.35">
      <c r="B406" t="s">
        <v>61</v>
      </c>
      <c r="C406" s="17">
        <v>0.404827316839378</v>
      </c>
      <c r="D406" s="17">
        <v>0.433299489948344</v>
      </c>
      <c r="E406" s="17">
        <v>0.38817757804914699</v>
      </c>
      <c r="F406" s="17">
        <v>0.33259676532863902</v>
      </c>
      <c r="G406" s="17">
        <v>0.43169611493288801</v>
      </c>
      <c r="H406" s="17">
        <v>0.42283444989733099</v>
      </c>
      <c r="I406" s="17"/>
      <c r="J406" s="17">
        <v>0.380708845466318</v>
      </c>
      <c r="K406" s="17">
        <v>0.445255381697512</v>
      </c>
      <c r="L406" s="17">
        <v>0.26029767852411101</v>
      </c>
      <c r="M406" s="17">
        <v>0.40955785399227301</v>
      </c>
      <c r="N406" s="17">
        <v>0.51294889682756495</v>
      </c>
      <c r="O406" s="17">
        <v>0.32732042408324202</v>
      </c>
      <c r="P406" s="17">
        <v>0.454886173354697</v>
      </c>
      <c r="Q406" s="17">
        <v>0.49708929773875699</v>
      </c>
      <c r="R406" s="17">
        <v>0.476215205542251</v>
      </c>
      <c r="S406" s="17">
        <v>0.45393077859724101</v>
      </c>
      <c r="T406" s="17">
        <v>0.29680466631969799</v>
      </c>
      <c r="U406" s="17">
        <v>0.31085608381785401</v>
      </c>
      <c r="V406" s="17"/>
      <c r="W406" s="17">
        <v>0.43011007227919801</v>
      </c>
      <c r="X406" s="17">
        <v>0.375677186004861</v>
      </c>
      <c r="Y406" s="17"/>
      <c r="Z406" s="17">
        <v>0.38697410922568898</v>
      </c>
      <c r="AA406" s="17">
        <v>0.42649890851676497</v>
      </c>
    </row>
    <row r="407" spans="2:27" x14ac:dyDescent="0.35">
      <c r="B407" t="s">
        <v>62</v>
      </c>
      <c r="C407" s="17">
        <v>0.101841060919835</v>
      </c>
      <c r="D407" s="17">
        <v>0.107174080989383</v>
      </c>
      <c r="E407" s="17">
        <v>0.159034706708892</v>
      </c>
      <c r="F407" s="17">
        <v>4.84850527665842E-2</v>
      </c>
      <c r="G407" s="17">
        <v>6.0968101119648697E-2</v>
      </c>
      <c r="H407" s="17">
        <v>0.120650195515574</v>
      </c>
      <c r="I407" s="17"/>
      <c r="J407" s="17">
        <v>3.7949883839911602E-2</v>
      </c>
      <c r="K407" s="17">
        <v>0.12227365826179</v>
      </c>
      <c r="L407" s="17">
        <v>0.118502505808723</v>
      </c>
      <c r="M407" s="17">
        <v>0.16990343154070001</v>
      </c>
      <c r="N407" s="17">
        <v>2.2611280538307601E-2</v>
      </c>
      <c r="O407" s="17">
        <v>0.15957351826332</v>
      </c>
      <c r="P407" s="17">
        <v>0.11875806690864101</v>
      </c>
      <c r="Q407" s="17">
        <v>0.189661113154379</v>
      </c>
      <c r="R407" s="17">
        <v>7.8122290410885004E-2</v>
      </c>
      <c r="S407" s="17">
        <v>8.9358962795571303E-2</v>
      </c>
      <c r="T407" s="17">
        <v>9.2075935336828604E-2</v>
      </c>
      <c r="U407" s="17">
        <v>0.16831154080173699</v>
      </c>
      <c r="V407" s="17"/>
      <c r="W407" s="17">
        <v>0.13157300898027399</v>
      </c>
      <c r="X407" s="17">
        <v>6.7561166942699605E-2</v>
      </c>
      <c r="Y407" s="17"/>
      <c r="Z407" s="17">
        <v>6.9323507816462196E-2</v>
      </c>
      <c r="AA407" s="17">
        <v>0.124648156719165</v>
      </c>
    </row>
    <row r="408" spans="2:27" x14ac:dyDescent="0.35">
      <c r="B408" t="s">
        <v>63</v>
      </c>
      <c r="C408" s="17">
        <v>2.16954329688951E-2</v>
      </c>
      <c r="D408" s="17">
        <v>1.7295791349422201E-2</v>
      </c>
      <c r="E408" s="17">
        <v>2.34423856648029E-2</v>
      </c>
      <c r="F408" s="17">
        <v>2.0620385570295802E-2</v>
      </c>
      <c r="G408" s="17">
        <v>2.5571647707812901E-2</v>
      </c>
      <c r="H408" s="17">
        <v>2.06639823672886E-2</v>
      </c>
      <c r="I408" s="17"/>
      <c r="J408" s="17">
        <v>2.85752689544354E-2</v>
      </c>
      <c r="K408" s="17">
        <v>3.1866095326474803E-2</v>
      </c>
      <c r="L408" s="17">
        <v>0</v>
      </c>
      <c r="M408" s="17">
        <v>1.8139170359648699E-2</v>
      </c>
      <c r="N408" s="17">
        <v>0</v>
      </c>
      <c r="O408" s="17">
        <v>3.82403200144035E-2</v>
      </c>
      <c r="P408" s="17">
        <v>2.7274698979298798E-2</v>
      </c>
      <c r="Q408" s="17">
        <v>0</v>
      </c>
      <c r="R408" s="17">
        <v>0</v>
      </c>
      <c r="S408" s="17">
        <v>1.9315311974538101E-2</v>
      </c>
      <c r="T408" s="17">
        <v>4.9782498184785397E-2</v>
      </c>
      <c r="U408" s="17">
        <v>5.2300744769459902E-2</v>
      </c>
      <c r="V408" s="17"/>
      <c r="W408" s="17">
        <v>2.6391867914873E-2</v>
      </c>
      <c r="X408" s="17">
        <v>1.6280608091245999E-2</v>
      </c>
      <c r="Y408" s="17"/>
      <c r="Z408" s="17">
        <v>1.3254492819952101E-2</v>
      </c>
      <c r="AA408" s="17">
        <v>3.1056480313835101E-2</v>
      </c>
    </row>
    <row r="409" spans="2:27" x14ac:dyDescent="0.35">
      <c r="B409" t="s">
        <v>64</v>
      </c>
      <c r="C409" s="17">
        <v>1.6597048709713898E-2</v>
      </c>
      <c r="D409" s="17">
        <v>3.7781387421194801E-2</v>
      </c>
      <c r="E409" s="17">
        <v>5.7763719852927602E-2</v>
      </c>
      <c r="F409" s="17">
        <v>8.94557472285544E-3</v>
      </c>
      <c r="G409" s="17">
        <v>7.32375253754451E-3</v>
      </c>
      <c r="H409" s="17">
        <v>0</v>
      </c>
      <c r="I409" s="17"/>
      <c r="J409" s="17">
        <v>8.5904435638524592E-3</v>
      </c>
      <c r="K409" s="17">
        <v>2.9132904560515101E-2</v>
      </c>
      <c r="L409" s="17">
        <v>2.7216005264820799E-2</v>
      </c>
      <c r="M409" s="17">
        <v>0</v>
      </c>
      <c r="N409" s="17">
        <v>2.54798362526743E-2</v>
      </c>
      <c r="O409" s="17">
        <v>4.0709912254526699E-2</v>
      </c>
      <c r="P409" s="17">
        <v>0</v>
      </c>
      <c r="Q409" s="17">
        <v>0</v>
      </c>
      <c r="R409" s="17">
        <v>1.85769745692171E-2</v>
      </c>
      <c r="S409" s="17">
        <v>2.2025315251842401E-2</v>
      </c>
      <c r="T409" s="17">
        <v>0</v>
      </c>
      <c r="U409" s="17">
        <v>0</v>
      </c>
      <c r="V409" s="17"/>
      <c r="W409" s="17">
        <v>2.8345621007639401E-2</v>
      </c>
      <c r="X409" s="17">
        <v>3.0513566502193001E-3</v>
      </c>
      <c r="Y409" s="17"/>
      <c r="Z409" s="17">
        <v>3.2072704996467302E-3</v>
      </c>
      <c r="AA409" s="17">
        <v>3.0267571853344801E-2</v>
      </c>
    </row>
    <row r="410" spans="2:27" x14ac:dyDescent="0.35">
      <c r="B410" t="s">
        <v>47</v>
      </c>
      <c r="C410" s="17">
        <v>6.66875550096469E-3</v>
      </c>
      <c r="D410" s="17">
        <v>1.5348606892745399E-2</v>
      </c>
      <c r="E410" s="17">
        <v>1.0633233607843099E-2</v>
      </c>
      <c r="F410" s="17">
        <v>3.06889463047803E-3</v>
      </c>
      <c r="G410" s="17">
        <v>1.13664161256836E-2</v>
      </c>
      <c r="H410" s="17">
        <v>1.4161083450907599E-3</v>
      </c>
      <c r="I410" s="17"/>
      <c r="J410" s="17">
        <v>1.13943818267305E-2</v>
      </c>
      <c r="K410" s="17">
        <v>0</v>
      </c>
      <c r="L410" s="17">
        <v>0</v>
      </c>
      <c r="M410" s="17">
        <v>0</v>
      </c>
      <c r="N410" s="17">
        <v>0</v>
      </c>
      <c r="O410" s="17">
        <v>2.1936058475025302E-2</v>
      </c>
      <c r="P410" s="17">
        <v>2.42040751009178E-2</v>
      </c>
      <c r="Q410" s="17">
        <v>0</v>
      </c>
      <c r="R410" s="17">
        <v>0</v>
      </c>
      <c r="S410" s="17">
        <v>1.6014495578371101E-2</v>
      </c>
      <c r="T410" s="17">
        <v>0</v>
      </c>
      <c r="U410" s="17">
        <v>0</v>
      </c>
      <c r="V410" s="17"/>
      <c r="W410" s="17">
        <v>8.3453631915764402E-3</v>
      </c>
      <c r="X410" s="17">
        <v>4.7356856005805097E-3</v>
      </c>
      <c r="Y410" s="17"/>
      <c r="Z410" s="17">
        <v>1.10029545555175E-3</v>
      </c>
      <c r="AA410" s="17">
        <v>1.2338520576807101E-2</v>
      </c>
    </row>
    <row r="411" spans="2:27" x14ac:dyDescent="0.35">
      <c r="B411" t="s">
        <v>65</v>
      </c>
      <c r="C411" s="17">
        <v>0.85319770190059097</v>
      </c>
      <c r="D411" s="17">
        <v>0.82240013334725404</v>
      </c>
      <c r="E411" s="17">
        <v>0.74912595416553496</v>
      </c>
      <c r="F411" s="17">
        <v>0.91888009230978596</v>
      </c>
      <c r="G411" s="17">
        <v>0.89477008250931001</v>
      </c>
      <c r="H411" s="17">
        <v>0.85726971377204697</v>
      </c>
      <c r="I411" s="17"/>
      <c r="J411" s="17">
        <v>0.91349002181507</v>
      </c>
      <c r="K411" s="17">
        <v>0.81672734185121998</v>
      </c>
      <c r="L411" s="17">
        <v>0.85428148892645595</v>
      </c>
      <c r="M411" s="17">
        <v>0.81195739809965095</v>
      </c>
      <c r="N411" s="17">
        <v>0.95190888320901801</v>
      </c>
      <c r="O411" s="17">
        <v>0.73954019099272505</v>
      </c>
      <c r="P411" s="17">
        <v>0.82976315901114195</v>
      </c>
      <c r="Q411" s="17">
        <v>0.81033888684562105</v>
      </c>
      <c r="R411" s="17">
        <v>0.90330073501989805</v>
      </c>
      <c r="S411" s="17">
        <v>0.85328591439967705</v>
      </c>
      <c r="T411" s="17">
        <v>0.85814156647838602</v>
      </c>
      <c r="U411" s="17">
        <v>0.77938771442880295</v>
      </c>
      <c r="V411" s="17"/>
      <c r="W411" s="17">
        <v>0.80534413890563805</v>
      </c>
      <c r="X411" s="17">
        <v>0.90837118271525497</v>
      </c>
      <c r="Y411" s="17"/>
      <c r="Z411" s="17">
        <v>0.91311443340838705</v>
      </c>
      <c r="AA411" s="17">
        <v>0.80168927053684802</v>
      </c>
    </row>
    <row r="412" spans="2:27" x14ac:dyDescent="0.35">
      <c r="B412" t="s">
        <v>66</v>
      </c>
      <c r="C412" s="17">
        <v>3.8292481678608999E-2</v>
      </c>
      <c r="D412" s="17">
        <v>5.5077178770616998E-2</v>
      </c>
      <c r="E412" s="17">
        <v>8.1206105517730498E-2</v>
      </c>
      <c r="F412" s="17">
        <v>2.95659602931512E-2</v>
      </c>
      <c r="G412" s="17">
        <v>3.2895400245357399E-2</v>
      </c>
      <c r="H412" s="17">
        <v>2.06639823672886E-2</v>
      </c>
      <c r="I412" s="17"/>
      <c r="J412" s="17">
        <v>3.7165712518287902E-2</v>
      </c>
      <c r="K412" s="17">
        <v>6.0998999886989903E-2</v>
      </c>
      <c r="L412" s="17">
        <v>2.7216005264820799E-2</v>
      </c>
      <c r="M412" s="17">
        <v>1.8139170359648699E-2</v>
      </c>
      <c r="N412" s="17">
        <v>2.54798362526743E-2</v>
      </c>
      <c r="O412" s="17">
        <v>7.8950232268930096E-2</v>
      </c>
      <c r="P412" s="17">
        <v>2.7274698979298798E-2</v>
      </c>
      <c r="Q412" s="17">
        <v>0</v>
      </c>
      <c r="R412" s="17">
        <v>1.85769745692171E-2</v>
      </c>
      <c r="S412" s="17">
        <v>4.1340627226380502E-2</v>
      </c>
      <c r="T412" s="17">
        <v>4.9782498184785397E-2</v>
      </c>
      <c r="U412" s="17">
        <v>5.2300744769459902E-2</v>
      </c>
      <c r="V412" s="17"/>
      <c r="W412" s="17">
        <v>5.4737488922512401E-2</v>
      </c>
      <c r="X412" s="17">
        <v>1.9331964741465299E-2</v>
      </c>
      <c r="Y412" s="17"/>
      <c r="Z412" s="17">
        <v>1.64617633195988E-2</v>
      </c>
      <c r="AA412" s="17">
        <v>6.1324052167179899E-2</v>
      </c>
    </row>
    <row r="413" spans="2:27" x14ac:dyDescent="0.35">
      <c r="B413" t="s">
        <v>49</v>
      </c>
      <c r="C413" s="17">
        <v>0.81490522022198197</v>
      </c>
      <c r="D413" s="17">
        <v>0.76732295457663702</v>
      </c>
      <c r="E413" s="17">
        <v>0.66791984864780396</v>
      </c>
      <c r="F413" s="17">
        <v>0.88931413201663501</v>
      </c>
      <c r="G413" s="17">
        <v>0.86187468226395303</v>
      </c>
      <c r="H413" s="17">
        <v>0.83660573140475802</v>
      </c>
      <c r="I413" s="17"/>
      <c r="J413" s="17">
        <v>0.87632430929678196</v>
      </c>
      <c r="K413" s="17">
        <v>0.75572834196423</v>
      </c>
      <c r="L413" s="17">
        <v>0.82706548366163501</v>
      </c>
      <c r="M413" s="17">
        <v>0.79381822774000199</v>
      </c>
      <c r="N413" s="17">
        <v>0.92642904695634398</v>
      </c>
      <c r="O413" s="17">
        <v>0.660589958723795</v>
      </c>
      <c r="P413" s="17">
        <v>0.80248846003184304</v>
      </c>
      <c r="Q413" s="17">
        <v>0.81033888684562105</v>
      </c>
      <c r="R413" s="17">
        <v>0.88472376045068102</v>
      </c>
      <c r="S413" s="17">
        <v>0.81194528717329595</v>
      </c>
      <c r="T413" s="17">
        <v>0.80835906829360105</v>
      </c>
      <c r="U413" s="17">
        <v>0.72708696965934305</v>
      </c>
      <c r="V413" s="17"/>
      <c r="W413" s="17">
        <v>0.75060664998312498</v>
      </c>
      <c r="X413" s="17">
        <v>0.88903921797378904</v>
      </c>
      <c r="Y413" s="17"/>
      <c r="Z413" s="17">
        <v>0.89665267008878802</v>
      </c>
      <c r="AA413" s="17">
        <v>0.74036521836966795</v>
      </c>
    </row>
    <row r="414" spans="2:27"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row>
    <row r="415" spans="2:27" x14ac:dyDescent="0.35">
      <c r="B415" s="6" t="s">
        <v>233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row>
    <row r="416" spans="2:27" x14ac:dyDescent="0.35">
      <c r="B416" s="24" t="s">
        <v>51</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row>
    <row r="417" spans="2:27" x14ac:dyDescent="0.35">
      <c r="B417" t="s">
        <v>60</v>
      </c>
      <c r="C417" s="17">
        <v>0.18397466550047101</v>
      </c>
      <c r="D417" s="17">
        <v>0.20050558701796101</v>
      </c>
      <c r="E417" s="17">
        <v>0.16385010224153301</v>
      </c>
      <c r="F417" s="17">
        <v>0.17542337452326001</v>
      </c>
      <c r="G417" s="17">
        <v>0.217986271192987</v>
      </c>
      <c r="H417" s="17">
        <v>0.17397513877988999</v>
      </c>
      <c r="I417" s="17"/>
      <c r="J417" s="17">
        <v>0.238576559544841</v>
      </c>
      <c r="K417" s="17">
        <v>0.14417081801176801</v>
      </c>
      <c r="L417" s="17">
        <v>0.197123087261594</v>
      </c>
      <c r="M417" s="17">
        <v>0.180493192803514</v>
      </c>
      <c r="N417" s="17">
        <v>0.21286231456695101</v>
      </c>
      <c r="O417" s="17">
        <v>0.19244038534972899</v>
      </c>
      <c r="P417" s="17">
        <v>0.11568744303026</v>
      </c>
      <c r="Q417" s="17">
        <v>0.14922434476289001</v>
      </c>
      <c r="R417" s="17">
        <v>0.14701025033373499</v>
      </c>
      <c r="S417" s="17">
        <v>0.21353535650119801</v>
      </c>
      <c r="T417" s="17">
        <v>0.214251639970164</v>
      </c>
      <c r="U417" s="17">
        <v>0.121672559076375</v>
      </c>
      <c r="V417" s="17"/>
      <c r="W417" s="17">
        <v>0.137974514429787</v>
      </c>
      <c r="X417" s="17">
        <v>0.23701122733051899</v>
      </c>
      <c r="Y417" s="17"/>
      <c r="Z417" s="17">
        <v>0.24419582382411101</v>
      </c>
      <c r="AA417" s="17">
        <v>0.124821477925344</v>
      </c>
    </row>
    <row r="418" spans="2:27" x14ac:dyDescent="0.35">
      <c r="B418" t="s">
        <v>61</v>
      </c>
      <c r="C418" s="17">
        <v>0.27463113112370302</v>
      </c>
      <c r="D418" s="17">
        <v>0.25182102883959401</v>
      </c>
      <c r="E418" s="17">
        <v>0.316266655714879</v>
      </c>
      <c r="F418" s="17">
        <v>0.28922501525816002</v>
      </c>
      <c r="G418" s="17">
        <v>0.25565407132430301</v>
      </c>
      <c r="H418" s="17">
        <v>0.265982067176258</v>
      </c>
      <c r="I418" s="17"/>
      <c r="J418" s="17">
        <v>0.23250316921369699</v>
      </c>
      <c r="K418" s="17">
        <v>0.32668046061656802</v>
      </c>
      <c r="L418" s="17">
        <v>0.34852016301035799</v>
      </c>
      <c r="M418" s="17">
        <v>0.172289534835665</v>
      </c>
      <c r="N418" s="17">
        <v>0.29760457337914797</v>
      </c>
      <c r="O418" s="17">
        <v>0.28838749161343802</v>
      </c>
      <c r="P418" s="17">
        <v>0.246817526282543</v>
      </c>
      <c r="Q418" s="17">
        <v>0.29515323388598502</v>
      </c>
      <c r="R418" s="17">
        <v>0.21787511959531999</v>
      </c>
      <c r="S418" s="17">
        <v>0.28105422414459202</v>
      </c>
      <c r="T418" s="17">
        <v>0.40107426951206199</v>
      </c>
      <c r="U418" s="17">
        <v>0.38686297569235301</v>
      </c>
      <c r="V418" s="17"/>
      <c r="W418" s="17">
        <v>0.29118800217170698</v>
      </c>
      <c r="X418" s="17">
        <v>0.25554163914137801</v>
      </c>
      <c r="Y418" s="17"/>
      <c r="Z418" s="17">
        <v>0.29475751505688502</v>
      </c>
      <c r="AA418" s="17">
        <v>0.26909242711894399</v>
      </c>
    </row>
    <row r="419" spans="2:27" x14ac:dyDescent="0.35">
      <c r="B419" t="s">
        <v>62</v>
      </c>
      <c r="C419" s="17">
        <v>0.23550246090139501</v>
      </c>
      <c r="D419" s="17">
        <v>0.21516821863758501</v>
      </c>
      <c r="E419" s="17">
        <v>0.23566688974375199</v>
      </c>
      <c r="F419" s="17">
        <v>0.200372905375584</v>
      </c>
      <c r="G419" s="17">
        <v>0.21299897841642701</v>
      </c>
      <c r="H419" s="17">
        <v>0.26973768091855799</v>
      </c>
      <c r="I419" s="17"/>
      <c r="J419" s="17">
        <v>0.256414600734923</v>
      </c>
      <c r="K419" s="17">
        <v>0.28060867378452298</v>
      </c>
      <c r="L419" s="17">
        <v>0.189239828829218</v>
      </c>
      <c r="M419" s="17">
        <v>0.30633421288982499</v>
      </c>
      <c r="N419" s="17">
        <v>0.27705734431985102</v>
      </c>
      <c r="O419" s="17">
        <v>0.22690032946546501</v>
      </c>
      <c r="P419" s="17">
        <v>0.17596431259713199</v>
      </c>
      <c r="Q419" s="17">
        <v>0.293539847342008</v>
      </c>
      <c r="R419" s="17">
        <v>0.23210515150639999</v>
      </c>
      <c r="S419" s="17">
        <v>0.131778048475615</v>
      </c>
      <c r="T419" s="17">
        <v>9.9564996369570904E-2</v>
      </c>
      <c r="U419" s="17">
        <v>0.19104437338329</v>
      </c>
      <c r="V419" s="17"/>
      <c r="W419" s="17">
        <v>0.25934277809909601</v>
      </c>
      <c r="X419" s="17">
        <v>0.208015410801038</v>
      </c>
      <c r="Y419" s="17"/>
      <c r="Z419" s="17">
        <v>0.18561806100383599</v>
      </c>
      <c r="AA419" s="17">
        <v>0.27400251456289398</v>
      </c>
    </row>
    <row r="420" spans="2:27" x14ac:dyDescent="0.35">
      <c r="B420" t="s">
        <v>63</v>
      </c>
      <c r="C420" s="17">
        <v>0.161379021370123</v>
      </c>
      <c r="D420" s="17">
        <v>0.18667039950800099</v>
      </c>
      <c r="E420" s="17">
        <v>6.0642302254065403E-2</v>
      </c>
      <c r="F420" s="17">
        <v>0.18849037176300801</v>
      </c>
      <c r="G420" s="17">
        <v>0.17034408998454101</v>
      </c>
      <c r="H420" s="17">
        <v>0.182168229086004</v>
      </c>
      <c r="I420" s="17"/>
      <c r="J420" s="17">
        <v>0.14663733360937301</v>
      </c>
      <c r="K420" s="17">
        <v>0.12976259563529199</v>
      </c>
      <c r="L420" s="17">
        <v>0.15143365746482801</v>
      </c>
      <c r="M420" s="17">
        <v>0.214735453112714</v>
      </c>
      <c r="N420" s="17">
        <v>5.2602929063759997E-2</v>
      </c>
      <c r="O420" s="17">
        <v>0.17410080001797501</v>
      </c>
      <c r="P420" s="17">
        <v>0.187438492828223</v>
      </c>
      <c r="Q420" s="17">
        <v>0.10549212073160601</v>
      </c>
      <c r="R420" s="17">
        <v>0.280760628253445</v>
      </c>
      <c r="S420" s="17">
        <v>0.20748021126100799</v>
      </c>
      <c r="T420" s="17">
        <v>9.9564996369570904E-2</v>
      </c>
      <c r="U420" s="17">
        <v>5.2300744769459902E-2</v>
      </c>
      <c r="V420" s="17"/>
      <c r="W420" s="17">
        <v>0.14854824791615401</v>
      </c>
      <c r="X420" s="17">
        <v>0.176172453430229</v>
      </c>
      <c r="Y420" s="17"/>
      <c r="Z420" s="17">
        <v>0.16420396649316399</v>
      </c>
      <c r="AA420" s="17">
        <v>0.15465200096166201</v>
      </c>
    </row>
    <row r="421" spans="2:27" x14ac:dyDescent="0.35">
      <c r="B421" t="s">
        <v>64</v>
      </c>
      <c r="C421" s="17">
        <v>0.122148172253931</v>
      </c>
      <c r="D421" s="17">
        <v>0.13048615910411299</v>
      </c>
      <c r="E421" s="17">
        <v>0.196790512388137</v>
      </c>
      <c r="F421" s="17">
        <v>0.14648833307998901</v>
      </c>
      <c r="G421" s="17">
        <v>0.112873965789514</v>
      </c>
      <c r="H421" s="17">
        <v>7.9478423820922503E-2</v>
      </c>
      <c r="I421" s="17"/>
      <c r="J421" s="17">
        <v>9.4794775714317603E-2</v>
      </c>
      <c r="K421" s="17">
        <v>0.105079864499752</v>
      </c>
      <c r="L421" s="17">
        <v>8.6467258169182395E-2</v>
      </c>
      <c r="M421" s="17">
        <v>0.10495313524057499</v>
      </c>
      <c r="N421" s="17">
        <v>0.12988119014483901</v>
      </c>
      <c r="O421" s="17">
        <v>9.9397139773891002E-2</v>
      </c>
      <c r="P421" s="17">
        <v>0.21778381568590199</v>
      </c>
      <c r="Q421" s="17">
        <v>0.156590453277511</v>
      </c>
      <c r="R421" s="17">
        <v>0.122248850311099</v>
      </c>
      <c r="S421" s="17">
        <v>0.15814491182840301</v>
      </c>
      <c r="T421" s="17">
        <v>0.13576159959384601</v>
      </c>
      <c r="U421" s="17">
        <v>0.24811934707852301</v>
      </c>
      <c r="V421" s="17"/>
      <c r="W421" s="17">
        <v>0.14092496402226401</v>
      </c>
      <c r="X421" s="17">
        <v>0.10049918949165899</v>
      </c>
      <c r="Y421" s="17"/>
      <c r="Z421" s="17">
        <v>0.10688063907029299</v>
      </c>
      <c r="AA421" s="17">
        <v>0.140486013478478</v>
      </c>
    </row>
    <row r="422" spans="2:27" x14ac:dyDescent="0.35">
      <c r="B422" t="s">
        <v>47</v>
      </c>
      <c r="C422" s="17">
        <v>2.2364548850376899E-2</v>
      </c>
      <c r="D422" s="17">
        <v>1.5348606892745399E-2</v>
      </c>
      <c r="E422" s="17">
        <v>2.6783537657633801E-2</v>
      </c>
      <c r="F422" s="17">
        <v>0</v>
      </c>
      <c r="G422" s="17">
        <v>3.0142623292228402E-2</v>
      </c>
      <c r="H422" s="17">
        <v>2.86584602183673E-2</v>
      </c>
      <c r="I422" s="17"/>
      <c r="J422" s="17">
        <v>3.1073561182848701E-2</v>
      </c>
      <c r="K422" s="17">
        <v>1.36975874520983E-2</v>
      </c>
      <c r="L422" s="17">
        <v>2.7216005264820799E-2</v>
      </c>
      <c r="M422" s="17">
        <v>2.1194471117707201E-2</v>
      </c>
      <c r="N422" s="17">
        <v>2.99916485254524E-2</v>
      </c>
      <c r="O422" s="17">
        <v>1.8773853779501401E-2</v>
      </c>
      <c r="P422" s="17">
        <v>5.63084095759398E-2</v>
      </c>
      <c r="Q422" s="17">
        <v>0</v>
      </c>
      <c r="R422" s="17">
        <v>0</v>
      </c>
      <c r="S422" s="17">
        <v>8.0072477891855696E-3</v>
      </c>
      <c r="T422" s="17">
        <v>4.9782498184785397E-2</v>
      </c>
      <c r="U422" s="17">
        <v>0</v>
      </c>
      <c r="V422" s="17"/>
      <c r="W422" s="17">
        <v>2.20214933609926E-2</v>
      </c>
      <c r="X422" s="17">
        <v>2.2760079805175599E-2</v>
      </c>
      <c r="Y422" s="17"/>
      <c r="Z422" s="17">
        <v>4.3439945517101501E-3</v>
      </c>
      <c r="AA422" s="17">
        <v>3.6945565952678401E-2</v>
      </c>
    </row>
    <row r="423" spans="2:27" x14ac:dyDescent="0.35">
      <c r="B423" t="s">
        <v>65</v>
      </c>
      <c r="C423" s="17">
        <v>0.458605796624175</v>
      </c>
      <c r="D423" s="17">
        <v>0.45232661585755601</v>
      </c>
      <c r="E423" s="17">
        <v>0.48011675795641201</v>
      </c>
      <c r="F423" s="17">
        <v>0.46464838978141998</v>
      </c>
      <c r="G423" s="17">
        <v>0.47364034251728998</v>
      </c>
      <c r="H423" s="17">
        <v>0.43995720595614901</v>
      </c>
      <c r="I423" s="17"/>
      <c r="J423" s="17">
        <v>0.47107972875853799</v>
      </c>
      <c r="K423" s="17">
        <v>0.47085127862833498</v>
      </c>
      <c r="L423" s="17">
        <v>0.54564325027195104</v>
      </c>
      <c r="M423" s="17">
        <v>0.35278272763917901</v>
      </c>
      <c r="N423" s="17">
        <v>0.51046688794609796</v>
      </c>
      <c r="O423" s="17">
        <v>0.48082787696316698</v>
      </c>
      <c r="P423" s="17">
        <v>0.36250496931280402</v>
      </c>
      <c r="Q423" s="17">
        <v>0.444377578648875</v>
      </c>
      <c r="R423" s="17">
        <v>0.36488536992905601</v>
      </c>
      <c r="S423" s="17">
        <v>0.49458958064579001</v>
      </c>
      <c r="T423" s="17">
        <v>0.61532590948222698</v>
      </c>
      <c r="U423" s="17">
        <v>0.50853553476872704</v>
      </c>
      <c r="V423" s="17"/>
      <c r="W423" s="17">
        <v>0.42916251660149402</v>
      </c>
      <c r="X423" s="17">
        <v>0.492552866471898</v>
      </c>
      <c r="Y423" s="17"/>
      <c r="Z423" s="17">
        <v>0.53895333888099695</v>
      </c>
      <c r="AA423" s="17">
        <v>0.39391390504428803</v>
      </c>
    </row>
    <row r="424" spans="2:27" x14ac:dyDescent="0.35">
      <c r="B424" t="s">
        <v>66</v>
      </c>
      <c r="C424" s="17">
        <v>0.28352719362405399</v>
      </c>
      <c r="D424" s="17">
        <v>0.317156558612114</v>
      </c>
      <c r="E424" s="17">
        <v>0.25743281464220202</v>
      </c>
      <c r="F424" s="17">
        <v>0.33497870484299702</v>
      </c>
      <c r="G424" s="17">
        <v>0.28321805577405501</v>
      </c>
      <c r="H424" s="17">
        <v>0.26164665290692601</v>
      </c>
      <c r="I424" s="17"/>
      <c r="J424" s="17">
        <v>0.241432109323691</v>
      </c>
      <c r="K424" s="17">
        <v>0.23484246013504401</v>
      </c>
      <c r="L424" s="17">
        <v>0.23790091563401</v>
      </c>
      <c r="M424" s="17">
        <v>0.319688588353289</v>
      </c>
      <c r="N424" s="17">
        <v>0.182484119208599</v>
      </c>
      <c r="O424" s="17">
        <v>0.27349793979186598</v>
      </c>
      <c r="P424" s="17">
        <v>0.405222308514125</v>
      </c>
      <c r="Q424" s="17">
        <v>0.262082574009117</v>
      </c>
      <c r="R424" s="17">
        <v>0.403009478564544</v>
      </c>
      <c r="S424" s="17">
        <v>0.36562512308940998</v>
      </c>
      <c r="T424" s="17">
        <v>0.23532659596341701</v>
      </c>
      <c r="U424" s="17">
        <v>0.30042009184798302</v>
      </c>
      <c r="V424" s="17"/>
      <c r="W424" s="17">
        <v>0.28947321193841802</v>
      </c>
      <c r="X424" s="17">
        <v>0.27667164292188801</v>
      </c>
      <c r="Y424" s="17"/>
      <c r="Z424" s="17">
        <v>0.27108460556345698</v>
      </c>
      <c r="AA424" s="17">
        <v>0.29513801444013998</v>
      </c>
    </row>
    <row r="425" spans="2:27" x14ac:dyDescent="0.35">
      <c r="B425" t="s">
        <v>49</v>
      </c>
      <c r="C425" s="17">
        <v>0.17507860300012101</v>
      </c>
      <c r="D425" s="17">
        <v>0.13517005724544101</v>
      </c>
      <c r="E425" s="17">
        <v>0.22268394331420999</v>
      </c>
      <c r="F425" s="17">
        <v>0.12966968493842301</v>
      </c>
      <c r="G425" s="17">
        <v>0.190422286743235</v>
      </c>
      <c r="H425" s="17">
        <v>0.178310553049222</v>
      </c>
      <c r="I425" s="17"/>
      <c r="J425" s="17">
        <v>0.22964761943484699</v>
      </c>
      <c r="K425" s="17">
        <v>0.236008818493291</v>
      </c>
      <c r="L425" s="17">
        <v>0.30774233463794098</v>
      </c>
      <c r="M425" s="17">
        <v>3.3094139285890403E-2</v>
      </c>
      <c r="N425" s="17">
        <v>0.32798276873749999</v>
      </c>
      <c r="O425" s="17">
        <v>0.20732993717129999</v>
      </c>
      <c r="P425" s="17">
        <v>-4.2717339201321002E-2</v>
      </c>
      <c r="Q425" s="17">
        <v>0.18229500463975801</v>
      </c>
      <c r="R425" s="17">
        <v>-3.8124108635488603E-2</v>
      </c>
      <c r="S425" s="17">
        <v>0.128964457556379</v>
      </c>
      <c r="T425" s="17">
        <v>0.37999931351881</v>
      </c>
      <c r="U425" s="17">
        <v>0.20811544292074399</v>
      </c>
      <c r="V425" s="17"/>
      <c r="W425" s="17">
        <v>0.139689304663076</v>
      </c>
      <c r="X425" s="17">
        <v>0.21588122355000999</v>
      </c>
      <c r="Y425" s="17"/>
      <c r="Z425" s="17">
        <v>0.26786873331753902</v>
      </c>
      <c r="AA425" s="17">
        <v>9.8775890604147903E-2</v>
      </c>
    </row>
    <row r="426" spans="2:27"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row>
    <row r="427" spans="2:27" x14ac:dyDescent="0.35">
      <c r="B427" s="6" t="s">
        <v>234</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row>
    <row r="428" spans="2:27" x14ac:dyDescent="0.35">
      <c r="B428" s="24" t="s">
        <v>51</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row>
    <row r="429" spans="2:27" x14ac:dyDescent="0.35">
      <c r="B429" t="s">
        <v>60</v>
      </c>
      <c r="C429" s="17">
        <v>0.44623559763232801</v>
      </c>
      <c r="D429" s="17">
        <v>0.46094559780559402</v>
      </c>
      <c r="E429" s="17">
        <v>0.34084979454562803</v>
      </c>
      <c r="F429" s="17">
        <v>0.61238277832757504</v>
      </c>
      <c r="G429" s="17">
        <v>0.45425650729919897</v>
      </c>
      <c r="H429" s="17">
        <v>0.40866947181866897</v>
      </c>
      <c r="I429" s="17"/>
      <c r="J429" s="17">
        <v>0.54399692940026501</v>
      </c>
      <c r="K429" s="17">
        <v>0.33592787464369001</v>
      </c>
      <c r="L429" s="17">
        <v>0.49603048211702899</v>
      </c>
      <c r="M429" s="17">
        <v>0.40341876445533897</v>
      </c>
      <c r="N429" s="17">
        <v>0.48050948750834599</v>
      </c>
      <c r="O429" s="17">
        <v>0.36834764995943198</v>
      </c>
      <c r="P429" s="17">
        <v>0.44522690236325102</v>
      </c>
      <c r="Q429" s="17">
        <v>0.46815797328855602</v>
      </c>
      <c r="R429" s="17">
        <v>0.47268562379575502</v>
      </c>
      <c r="S429" s="17">
        <v>0.37803082012922201</v>
      </c>
      <c r="T429" s="17">
        <v>0.53073903517814003</v>
      </c>
      <c r="U429" s="17">
        <v>0.43916372046181301</v>
      </c>
      <c r="V429" s="17"/>
      <c r="W429" s="17">
        <v>0.39524395002252399</v>
      </c>
      <c r="X429" s="17">
        <v>0.50502718001469404</v>
      </c>
      <c r="Y429" s="17"/>
      <c r="Z429" s="17">
        <v>0.53814761270182798</v>
      </c>
      <c r="AA429" s="17">
        <v>0.36698693408487298</v>
      </c>
    </row>
    <row r="430" spans="2:27" x14ac:dyDescent="0.35">
      <c r="B430" t="s">
        <v>61</v>
      </c>
      <c r="C430" s="17">
        <v>0.41860214776900101</v>
      </c>
      <c r="D430" s="17">
        <v>0.34925194419153499</v>
      </c>
      <c r="E430" s="17">
        <v>0.52477714687631205</v>
      </c>
      <c r="F430" s="17">
        <v>0.33736206126059598</v>
      </c>
      <c r="G430" s="17">
        <v>0.38298299322496299</v>
      </c>
      <c r="H430" s="17">
        <v>0.44778355076530402</v>
      </c>
      <c r="I430" s="17"/>
      <c r="J430" s="17">
        <v>0.35981283149486398</v>
      </c>
      <c r="K430" s="17">
        <v>0.493522340547289</v>
      </c>
      <c r="L430" s="17">
        <v>0.36217434516758301</v>
      </c>
      <c r="M430" s="17">
        <v>0.45331367917469201</v>
      </c>
      <c r="N430" s="17">
        <v>0.45950721544075002</v>
      </c>
      <c r="O430" s="17">
        <v>0.45718927995567699</v>
      </c>
      <c r="P430" s="17">
        <v>0.35067291055552702</v>
      </c>
      <c r="Q430" s="17">
        <v>0.42796329252381499</v>
      </c>
      <c r="R430" s="17">
        <v>0.44782138757429202</v>
      </c>
      <c r="S430" s="17">
        <v>0.50486948870932402</v>
      </c>
      <c r="T430" s="17">
        <v>0.28510909414820201</v>
      </c>
      <c r="U430" s="17">
        <v>0.30042009184798302</v>
      </c>
      <c r="V430" s="17"/>
      <c r="W430" s="17">
        <v>0.45898360578448699</v>
      </c>
      <c r="X430" s="17">
        <v>0.37204374209039898</v>
      </c>
      <c r="Y430" s="17"/>
      <c r="Z430" s="17">
        <v>0.36594256678564202</v>
      </c>
      <c r="AA430" s="17">
        <v>0.47754616397871902</v>
      </c>
    </row>
    <row r="431" spans="2:27" x14ac:dyDescent="0.35">
      <c r="B431" t="s">
        <v>62</v>
      </c>
      <c r="C431" s="17">
        <v>0.100875864529301</v>
      </c>
      <c r="D431" s="17">
        <v>8.5153472488112003E-2</v>
      </c>
      <c r="E431" s="17">
        <v>0.103886710786977</v>
      </c>
      <c r="F431" s="17">
        <v>4.0377921632430799E-2</v>
      </c>
      <c r="G431" s="17">
        <v>0.110619824424586</v>
      </c>
      <c r="H431" s="17">
        <v>0.12698416824776099</v>
      </c>
      <c r="I431" s="17"/>
      <c r="J431" s="17">
        <v>4.6540327403764001E-2</v>
      </c>
      <c r="K431" s="17">
        <v>0.107813055265712</v>
      </c>
      <c r="L431" s="17">
        <v>0.109759925075847</v>
      </c>
      <c r="M431" s="17">
        <v>0.14326755636996899</v>
      </c>
      <c r="N431" s="17">
        <v>5.9983297050904799E-2</v>
      </c>
      <c r="O431" s="17">
        <v>0.111817099355339</v>
      </c>
      <c r="P431" s="17">
        <v>0.147791777505282</v>
      </c>
      <c r="Q431" s="17">
        <v>0.103878734187629</v>
      </c>
      <c r="R431" s="17">
        <v>7.9492988629952896E-2</v>
      </c>
      <c r="S431" s="17">
        <v>8.7067128120425594E-2</v>
      </c>
      <c r="T431" s="17">
        <v>0.14185843352161401</v>
      </c>
      <c r="U431" s="17">
        <v>0.26041618769020403</v>
      </c>
      <c r="V431" s="17"/>
      <c r="W431" s="17">
        <v>0.107011161078803</v>
      </c>
      <c r="X431" s="17">
        <v>9.3802082656424701E-2</v>
      </c>
      <c r="Y431" s="17"/>
      <c r="Z431" s="17">
        <v>7.3593442446779705E-2</v>
      </c>
      <c r="AA431" s="17">
        <v>0.107672808986238</v>
      </c>
    </row>
    <row r="432" spans="2:27" x14ac:dyDescent="0.35">
      <c r="B432" t="s">
        <v>63</v>
      </c>
      <c r="C432" s="17">
        <v>1.8566444401826501E-2</v>
      </c>
      <c r="D432" s="17">
        <v>5.20144376403689E-2</v>
      </c>
      <c r="E432" s="17">
        <v>1.0048182081205699E-2</v>
      </c>
      <c r="F432" s="17">
        <v>0</v>
      </c>
      <c r="G432" s="17">
        <v>2.9407842799885099E-2</v>
      </c>
      <c r="H432" s="17">
        <v>1.51467008231743E-2</v>
      </c>
      <c r="I432" s="17"/>
      <c r="J432" s="17">
        <v>1.82707044837934E-2</v>
      </c>
      <c r="K432" s="17">
        <v>4.7301412434891603E-2</v>
      </c>
      <c r="L432" s="17">
        <v>3.2035247639540701E-2</v>
      </c>
      <c r="M432" s="17">
        <v>0</v>
      </c>
      <c r="N432" s="17">
        <v>0</v>
      </c>
      <c r="O432" s="17">
        <v>1.8773853779501401E-2</v>
      </c>
      <c r="P432" s="17">
        <v>3.2104334475021902E-2</v>
      </c>
      <c r="Q432" s="17">
        <v>0</v>
      </c>
      <c r="R432" s="17">
        <v>0</v>
      </c>
      <c r="S432" s="17">
        <v>2.2025315251842401E-2</v>
      </c>
      <c r="T432" s="17">
        <v>0</v>
      </c>
      <c r="U432" s="17">
        <v>0</v>
      </c>
      <c r="V432" s="17"/>
      <c r="W432" s="17">
        <v>1.7621767257474202E-2</v>
      </c>
      <c r="X432" s="17">
        <v>1.9655624037321299E-2</v>
      </c>
      <c r="Y432" s="17"/>
      <c r="Z432" s="17">
        <v>1.88608057254009E-2</v>
      </c>
      <c r="AA432" s="17">
        <v>1.9518364296593899E-2</v>
      </c>
    </row>
    <row r="433" spans="2:27" x14ac:dyDescent="0.35">
      <c r="B433" t="s">
        <v>64</v>
      </c>
      <c r="C433" s="17">
        <v>0</v>
      </c>
      <c r="D433" s="17">
        <v>0</v>
      </c>
      <c r="E433" s="17">
        <v>0</v>
      </c>
      <c r="F433" s="17">
        <v>0</v>
      </c>
      <c r="G433" s="17">
        <v>0</v>
      </c>
      <c r="H433" s="17">
        <v>0</v>
      </c>
      <c r="I433" s="17"/>
      <c r="J433" s="17">
        <v>0</v>
      </c>
      <c r="K433" s="17">
        <v>0</v>
      </c>
      <c r="L433" s="17">
        <v>0</v>
      </c>
      <c r="M433" s="17">
        <v>0</v>
      </c>
      <c r="N433" s="17">
        <v>0</v>
      </c>
      <c r="O433" s="17">
        <v>0</v>
      </c>
      <c r="P433" s="17">
        <v>0</v>
      </c>
      <c r="Q433" s="17">
        <v>0</v>
      </c>
      <c r="R433" s="17">
        <v>0</v>
      </c>
      <c r="S433" s="17">
        <v>0</v>
      </c>
      <c r="T433" s="17">
        <v>0</v>
      </c>
      <c r="U433" s="17">
        <v>0</v>
      </c>
      <c r="V433" s="17"/>
      <c r="W433" s="17">
        <v>0</v>
      </c>
      <c r="X433" s="17">
        <v>0</v>
      </c>
      <c r="Y433" s="17"/>
      <c r="Z433" s="17">
        <v>0</v>
      </c>
      <c r="AA433" s="17">
        <v>0</v>
      </c>
    </row>
    <row r="434" spans="2:27" x14ac:dyDescent="0.35">
      <c r="B434" t="s">
        <v>47</v>
      </c>
      <c r="C434" s="17">
        <v>1.57199456675442E-2</v>
      </c>
      <c r="D434" s="17">
        <v>5.2634547874389599E-2</v>
      </c>
      <c r="E434" s="17">
        <v>2.04381657098778E-2</v>
      </c>
      <c r="F434" s="17">
        <v>9.8772387793981797E-3</v>
      </c>
      <c r="G434" s="17">
        <v>2.2732832251367199E-2</v>
      </c>
      <c r="H434" s="17">
        <v>1.4161083450907599E-3</v>
      </c>
      <c r="I434" s="17"/>
      <c r="J434" s="17">
        <v>3.13792072173135E-2</v>
      </c>
      <c r="K434" s="17">
        <v>1.54353171084168E-2</v>
      </c>
      <c r="L434" s="17">
        <v>0</v>
      </c>
      <c r="M434" s="17">
        <v>0</v>
      </c>
      <c r="N434" s="17">
        <v>0</v>
      </c>
      <c r="O434" s="17">
        <v>4.3872116950050603E-2</v>
      </c>
      <c r="P434" s="17">
        <v>2.42040751009178E-2</v>
      </c>
      <c r="Q434" s="17">
        <v>0</v>
      </c>
      <c r="R434" s="17">
        <v>0</v>
      </c>
      <c r="S434" s="17">
        <v>8.0072477891855696E-3</v>
      </c>
      <c r="T434" s="17">
        <v>4.2293437152043201E-2</v>
      </c>
      <c r="U434" s="17">
        <v>0</v>
      </c>
      <c r="V434" s="17"/>
      <c r="W434" s="17">
        <v>2.11395158567113E-2</v>
      </c>
      <c r="X434" s="17">
        <v>9.4713712011610107E-3</v>
      </c>
      <c r="Y434" s="17"/>
      <c r="Z434" s="17">
        <v>3.4555723403487401E-3</v>
      </c>
      <c r="AA434" s="17">
        <v>2.82757286535757E-2</v>
      </c>
    </row>
    <row r="435" spans="2:27" x14ac:dyDescent="0.35">
      <c r="B435" t="s">
        <v>65</v>
      </c>
      <c r="C435" s="17">
        <v>0.86483774540132796</v>
      </c>
      <c r="D435" s="17">
        <v>0.81019754199712901</v>
      </c>
      <c r="E435" s="17">
        <v>0.86562694142193997</v>
      </c>
      <c r="F435" s="17">
        <v>0.94974483958817102</v>
      </c>
      <c r="G435" s="17">
        <v>0.83723950052416196</v>
      </c>
      <c r="H435" s="17">
        <v>0.85645302258397304</v>
      </c>
      <c r="I435" s="17"/>
      <c r="J435" s="17">
        <v>0.90380976089512899</v>
      </c>
      <c r="K435" s="17">
        <v>0.82945021519097994</v>
      </c>
      <c r="L435" s="17">
        <v>0.858204827284612</v>
      </c>
      <c r="M435" s="17">
        <v>0.85673244363003098</v>
      </c>
      <c r="N435" s="17">
        <v>0.94001670294909501</v>
      </c>
      <c r="O435" s="17">
        <v>0.82553692991510896</v>
      </c>
      <c r="P435" s="17">
        <v>0.79589981291877798</v>
      </c>
      <c r="Q435" s="17">
        <v>0.89612126581237095</v>
      </c>
      <c r="R435" s="17">
        <v>0.92050701137004698</v>
      </c>
      <c r="S435" s="17">
        <v>0.88290030883854598</v>
      </c>
      <c r="T435" s="17">
        <v>0.81584812932634299</v>
      </c>
      <c r="U435" s="17">
        <v>0.73958381230979597</v>
      </c>
      <c r="V435" s="17"/>
      <c r="W435" s="17">
        <v>0.85422755580701104</v>
      </c>
      <c r="X435" s="17">
        <v>0.87707092210509296</v>
      </c>
      <c r="Y435" s="17"/>
      <c r="Z435" s="17">
        <v>0.90409017948747095</v>
      </c>
      <c r="AA435" s="17">
        <v>0.844533098063592</v>
      </c>
    </row>
    <row r="436" spans="2:27" x14ac:dyDescent="0.35">
      <c r="B436" t="s">
        <v>66</v>
      </c>
      <c r="C436" s="17">
        <v>1.8566444401826501E-2</v>
      </c>
      <c r="D436" s="17">
        <v>5.20144376403689E-2</v>
      </c>
      <c r="E436" s="17">
        <v>1.0048182081205699E-2</v>
      </c>
      <c r="F436" s="17">
        <v>0</v>
      </c>
      <c r="G436" s="17">
        <v>2.9407842799885099E-2</v>
      </c>
      <c r="H436" s="17">
        <v>1.51467008231743E-2</v>
      </c>
      <c r="I436" s="17"/>
      <c r="J436" s="17">
        <v>1.82707044837934E-2</v>
      </c>
      <c r="K436" s="17">
        <v>4.7301412434891603E-2</v>
      </c>
      <c r="L436" s="17">
        <v>3.2035247639540701E-2</v>
      </c>
      <c r="M436" s="17">
        <v>0</v>
      </c>
      <c r="N436" s="17">
        <v>0</v>
      </c>
      <c r="O436" s="17">
        <v>1.8773853779501401E-2</v>
      </c>
      <c r="P436" s="17">
        <v>3.2104334475021902E-2</v>
      </c>
      <c r="Q436" s="17">
        <v>0</v>
      </c>
      <c r="R436" s="17">
        <v>0</v>
      </c>
      <c r="S436" s="17">
        <v>2.2025315251842401E-2</v>
      </c>
      <c r="T436" s="17">
        <v>0</v>
      </c>
      <c r="U436" s="17">
        <v>0</v>
      </c>
      <c r="V436" s="17"/>
      <c r="W436" s="17">
        <v>1.7621767257474202E-2</v>
      </c>
      <c r="X436" s="17">
        <v>1.9655624037321299E-2</v>
      </c>
      <c r="Y436" s="17"/>
      <c r="Z436" s="17">
        <v>1.88608057254009E-2</v>
      </c>
      <c r="AA436" s="17">
        <v>1.9518364296593899E-2</v>
      </c>
    </row>
    <row r="437" spans="2:27" x14ac:dyDescent="0.35">
      <c r="B437" t="s">
        <v>49</v>
      </c>
      <c r="C437" s="17">
        <v>0.84627130099950199</v>
      </c>
      <c r="D437" s="17">
        <v>0.75818310435676095</v>
      </c>
      <c r="E437" s="17">
        <v>0.85557875934073402</v>
      </c>
      <c r="F437" s="17">
        <v>0.94974483958817102</v>
      </c>
      <c r="G437" s="17">
        <v>0.80783165772427701</v>
      </c>
      <c r="H437" s="17">
        <v>0.841306321760799</v>
      </c>
      <c r="I437" s="17"/>
      <c r="J437" s="17">
        <v>0.88553905641133601</v>
      </c>
      <c r="K437" s="17">
        <v>0.782148802756088</v>
      </c>
      <c r="L437" s="17">
        <v>0.82616957964507098</v>
      </c>
      <c r="M437" s="17">
        <v>0.85673244363003098</v>
      </c>
      <c r="N437" s="17">
        <v>0.94001670294909501</v>
      </c>
      <c r="O437" s="17">
        <v>0.80676307613560705</v>
      </c>
      <c r="P437" s="17">
        <v>0.76379547844375595</v>
      </c>
      <c r="Q437" s="17">
        <v>0.89612126581237095</v>
      </c>
      <c r="R437" s="17">
        <v>0.92050701137004698</v>
      </c>
      <c r="S437" s="17">
        <v>0.86087499358670405</v>
      </c>
      <c r="T437" s="17">
        <v>0.81584812932634299</v>
      </c>
      <c r="U437" s="17">
        <v>0.73958381230979597</v>
      </c>
      <c r="V437" s="17"/>
      <c r="W437" s="17">
        <v>0.83660578854953704</v>
      </c>
      <c r="X437" s="17">
        <v>0.85741529806777195</v>
      </c>
      <c r="Y437" s="17"/>
      <c r="Z437" s="17">
        <v>0.88522937376207</v>
      </c>
      <c r="AA437" s="17">
        <v>0.82501473376699797</v>
      </c>
    </row>
    <row r="438" spans="2:27"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row>
    <row r="439" spans="2:27" x14ac:dyDescent="0.35">
      <c r="B439" s="6" t="s">
        <v>235</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row>
    <row r="440" spans="2:27" x14ac:dyDescent="0.35">
      <c r="B440" s="24" t="s">
        <v>51</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row>
    <row r="441" spans="2:27" x14ac:dyDescent="0.35">
      <c r="B441" t="s">
        <v>60</v>
      </c>
      <c r="C441" s="17">
        <v>0.18158691238592001</v>
      </c>
      <c r="D441" s="17">
        <v>0.221848895373362</v>
      </c>
      <c r="E441" s="17">
        <v>8.1137907960434505E-2</v>
      </c>
      <c r="F441" s="17">
        <v>0.31522596576382</v>
      </c>
      <c r="G441" s="17">
        <v>0.16954806779149201</v>
      </c>
      <c r="H441" s="17">
        <v>0.159747133266054</v>
      </c>
      <c r="I441" s="17"/>
      <c r="J441" s="17">
        <v>0.24812980320553499</v>
      </c>
      <c r="K441" s="17">
        <v>0.158355762520035</v>
      </c>
      <c r="L441" s="17">
        <v>0.175585646671993</v>
      </c>
      <c r="M441" s="17">
        <v>0.137406565084189</v>
      </c>
      <c r="N441" s="17">
        <v>0.12988119014483901</v>
      </c>
      <c r="O441" s="17">
        <v>0.16029561552572599</v>
      </c>
      <c r="P441" s="17">
        <v>0.13509854324321399</v>
      </c>
      <c r="Q441" s="17">
        <v>0.254716465494496</v>
      </c>
      <c r="R441" s="17">
        <v>0.19045146112441499</v>
      </c>
      <c r="S441" s="17">
        <v>0.12058572765728599</v>
      </c>
      <c r="T441" s="17">
        <v>0.27285857862181201</v>
      </c>
      <c r="U441" s="17">
        <v>0.24148426951093899</v>
      </c>
      <c r="V441" s="17"/>
      <c r="W441" s="17">
        <v>0.13753731230489599</v>
      </c>
      <c r="X441" s="17">
        <v>0.232374557293786</v>
      </c>
      <c r="Y441" s="17"/>
      <c r="Z441" s="17">
        <v>0.281167238245708</v>
      </c>
      <c r="AA441" s="17">
        <v>8.8487343877847194E-2</v>
      </c>
    </row>
    <row r="442" spans="2:27" x14ac:dyDescent="0.35">
      <c r="B442" t="s">
        <v>61</v>
      </c>
      <c r="C442" s="17">
        <v>0.29061126098586398</v>
      </c>
      <c r="D442" s="17">
        <v>0.22899115972706099</v>
      </c>
      <c r="E442" s="17">
        <v>0.29528429735059297</v>
      </c>
      <c r="F442" s="17">
        <v>0.23491756642718301</v>
      </c>
      <c r="G442" s="17">
        <v>0.29245013500811501</v>
      </c>
      <c r="H442" s="17">
        <v>0.33179146302545698</v>
      </c>
      <c r="I442" s="17"/>
      <c r="J442" s="17">
        <v>0.27325699131648701</v>
      </c>
      <c r="K442" s="17">
        <v>0.25673961988502098</v>
      </c>
      <c r="L442" s="17">
        <v>0.31562559307031701</v>
      </c>
      <c r="M442" s="17">
        <v>0.288573553435861</v>
      </c>
      <c r="N442" s="17">
        <v>0.27415454051778398</v>
      </c>
      <c r="O442" s="17">
        <v>0.29401928854908499</v>
      </c>
      <c r="P442" s="17">
        <v>0.30091648748489402</v>
      </c>
      <c r="Q442" s="17">
        <v>0.20032267730879499</v>
      </c>
      <c r="R442" s="17">
        <v>0.32773142079062101</v>
      </c>
      <c r="S442" s="17">
        <v>0.31122212481130801</v>
      </c>
      <c r="T442" s="17">
        <v>0.32740253130024599</v>
      </c>
      <c r="U442" s="17">
        <v>0.38686297569235301</v>
      </c>
      <c r="V442" s="17"/>
      <c r="W442" s="17">
        <v>0.29821020402819098</v>
      </c>
      <c r="X442" s="17">
        <v>0.28184994600913499</v>
      </c>
      <c r="Y442" s="17"/>
      <c r="Z442" s="17">
        <v>0.27502545342750701</v>
      </c>
      <c r="AA442" s="17">
        <v>0.30537432763880401</v>
      </c>
    </row>
    <row r="443" spans="2:27" x14ac:dyDescent="0.35">
      <c r="B443" t="s">
        <v>62</v>
      </c>
      <c r="C443" s="17">
        <v>0.28825486278738499</v>
      </c>
      <c r="D443" s="17">
        <v>0.26450324296127797</v>
      </c>
      <c r="E443" s="17">
        <v>0.354232326737278</v>
      </c>
      <c r="F443" s="17">
        <v>0.28494717037329598</v>
      </c>
      <c r="G443" s="17">
        <v>0.26820544240634903</v>
      </c>
      <c r="H443" s="17">
        <v>0.27767927259771802</v>
      </c>
      <c r="I443" s="17"/>
      <c r="J443" s="17">
        <v>0.24405741881135001</v>
      </c>
      <c r="K443" s="17">
        <v>0.33286836369786199</v>
      </c>
      <c r="L443" s="17">
        <v>0.339777582277482</v>
      </c>
      <c r="M443" s="17">
        <v>0.31113490750057199</v>
      </c>
      <c r="N443" s="17">
        <v>0.30788774516835898</v>
      </c>
      <c r="O443" s="17">
        <v>0.29237571963063103</v>
      </c>
      <c r="P443" s="17">
        <v>0.249888150160924</v>
      </c>
      <c r="Q443" s="17">
        <v>0.44276419210489798</v>
      </c>
      <c r="R443" s="17">
        <v>0.237422253661592</v>
      </c>
      <c r="S443" s="17">
        <v>0.316419184517368</v>
      </c>
      <c r="T443" s="17">
        <v>0.19164093170639901</v>
      </c>
      <c r="U443" s="17">
        <v>0.249980195720333</v>
      </c>
      <c r="V443" s="17"/>
      <c r="W443" s="17">
        <v>0.30185872919461698</v>
      </c>
      <c r="X443" s="17">
        <v>0.27257008164990099</v>
      </c>
      <c r="Y443" s="17"/>
      <c r="Z443" s="17">
        <v>0.248249754612307</v>
      </c>
      <c r="AA443" s="17">
        <v>0.32288814264045101</v>
      </c>
    </row>
    <row r="444" spans="2:27" x14ac:dyDescent="0.35">
      <c r="B444" t="s">
        <v>63</v>
      </c>
      <c r="C444" s="17">
        <v>0.15393367507922601</v>
      </c>
      <c r="D444" s="17">
        <v>0.17729297106509401</v>
      </c>
      <c r="E444" s="17">
        <v>0.190961642581365</v>
      </c>
      <c r="F444" s="17">
        <v>9.3965292556998203E-2</v>
      </c>
      <c r="G444" s="17">
        <v>0.15547545542149599</v>
      </c>
      <c r="H444" s="17">
        <v>0.156947051007779</v>
      </c>
      <c r="I444" s="17"/>
      <c r="J444" s="17">
        <v>0.13554859781710701</v>
      </c>
      <c r="K444" s="17">
        <v>0.16114133390559701</v>
      </c>
      <c r="L444" s="17">
        <v>0.16901117798020901</v>
      </c>
      <c r="M444" s="17">
        <v>0.13537048467409199</v>
      </c>
      <c r="N444" s="17">
        <v>0.16641445433438001</v>
      </c>
      <c r="O444" s="17">
        <v>0.142214374201625</v>
      </c>
      <c r="P444" s="17">
        <v>0.20234117546388</v>
      </c>
      <c r="Q444" s="17">
        <v>5.1098332545905102E-2</v>
      </c>
      <c r="R444" s="17">
        <v>0.19329569376137801</v>
      </c>
      <c r="S444" s="17">
        <v>0.190777291686969</v>
      </c>
      <c r="T444" s="17">
        <v>7.8490040376318307E-2</v>
      </c>
      <c r="U444" s="17">
        <v>0.121672559076375</v>
      </c>
      <c r="V444" s="17"/>
      <c r="W444" s="17">
        <v>0.16380277931558301</v>
      </c>
      <c r="X444" s="17">
        <v>0.14255494381735501</v>
      </c>
      <c r="Y444" s="17"/>
      <c r="Z444" s="17">
        <v>0.14340741960145201</v>
      </c>
      <c r="AA444" s="17">
        <v>0.164371462990377</v>
      </c>
    </row>
    <row r="445" spans="2:27" x14ac:dyDescent="0.35">
      <c r="B445" t="s">
        <v>64</v>
      </c>
      <c r="C445" s="17">
        <v>4.8438839317993698E-2</v>
      </c>
      <c r="D445" s="17">
        <v>4.2578002631690197E-2</v>
      </c>
      <c r="E445" s="17">
        <v>5.8530711187088802E-2</v>
      </c>
      <c r="F445" s="17">
        <v>4.7965576479733797E-2</v>
      </c>
      <c r="G445" s="17">
        <v>4.3657934590262001E-2</v>
      </c>
      <c r="H445" s="17">
        <v>4.8389513567075097E-2</v>
      </c>
      <c r="I445" s="17"/>
      <c r="J445" s="17">
        <v>2.7963976885505799E-2</v>
      </c>
      <c r="K445" s="17">
        <v>7.54596028830678E-2</v>
      </c>
      <c r="L445" s="17">
        <v>0</v>
      </c>
      <c r="M445" s="17">
        <v>8.3758664122867504E-2</v>
      </c>
      <c r="N445" s="17">
        <v>9.9050789296330599E-2</v>
      </c>
      <c r="O445" s="17">
        <v>6.3338583184952696E-2</v>
      </c>
      <c r="P445" s="17">
        <v>5.5447234071148203E-2</v>
      </c>
      <c r="Q445" s="17">
        <v>0</v>
      </c>
      <c r="R445" s="17">
        <v>5.1099170661993799E-2</v>
      </c>
      <c r="S445" s="17">
        <v>4.1975765911961997E-2</v>
      </c>
      <c r="T445" s="17">
        <v>0</v>
      </c>
      <c r="U445" s="17">
        <v>0</v>
      </c>
      <c r="V445" s="17"/>
      <c r="W445" s="17">
        <v>6.31292448923019E-2</v>
      </c>
      <c r="X445" s="17">
        <v>3.1501316605229798E-2</v>
      </c>
      <c r="Y445" s="17"/>
      <c r="Z445" s="17">
        <v>2.4493977294197E-2</v>
      </c>
      <c r="AA445" s="17">
        <v>7.4126771620712295E-2</v>
      </c>
    </row>
    <row r="446" spans="2:27" x14ac:dyDescent="0.35">
      <c r="B446" t="s">
        <v>47</v>
      </c>
      <c r="C446" s="17">
        <v>3.7174449443612E-2</v>
      </c>
      <c r="D446" s="17">
        <v>6.47857282415151E-2</v>
      </c>
      <c r="E446" s="17">
        <v>1.98531141832403E-2</v>
      </c>
      <c r="F446" s="17">
        <v>2.2978428398968999E-2</v>
      </c>
      <c r="G446" s="17">
        <v>7.0662964782286494E-2</v>
      </c>
      <c r="H446" s="17">
        <v>2.5445566535917102E-2</v>
      </c>
      <c r="I446" s="17"/>
      <c r="J446" s="17">
        <v>7.1043211964014599E-2</v>
      </c>
      <c r="K446" s="17">
        <v>1.54353171084168E-2</v>
      </c>
      <c r="L446" s="17">
        <v>0</v>
      </c>
      <c r="M446" s="17">
        <v>4.3755825182418301E-2</v>
      </c>
      <c r="N446" s="17">
        <v>2.2611280538307601E-2</v>
      </c>
      <c r="O446" s="17">
        <v>4.7756418907980602E-2</v>
      </c>
      <c r="P446" s="17">
        <v>5.63084095759398E-2</v>
      </c>
      <c r="Q446" s="17">
        <v>5.1098332545905102E-2</v>
      </c>
      <c r="R446" s="17">
        <v>0</v>
      </c>
      <c r="S446" s="17">
        <v>1.90199054151068E-2</v>
      </c>
      <c r="T446" s="17">
        <v>0.129607917995224</v>
      </c>
      <c r="U446" s="17">
        <v>0</v>
      </c>
      <c r="V446" s="17"/>
      <c r="W446" s="17">
        <v>3.5461730264411101E-2</v>
      </c>
      <c r="X446" s="17">
        <v>3.9149154624593202E-2</v>
      </c>
      <c r="Y446" s="17"/>
      <c r="Z446" s="17">
        <v>2.7656156818829401E-2</v>
      </c>
      <c r="AA446" s="17">
        <v>4.47519512318083E-2</v>
      </c>
    </row>
    <row r="447" spans="2:27" x14ac:dyDescent="0.35">
      <c r="B447" t="s">
        <v>65</v>
      </c>
      <c r="C447" s="17">
        <v>0.47219817337178399</v>
      </c>
      <c r="D447" s="17">
        <v>0.45084005510042302</v>
      </c>
      <c r="E447" s="17">
        <v>0.37642220531102799</v>
      </c>
      <c r="F447" s="17">
        <v>0.55014353219100298</v>
      </c>
      <c r="G447" s="17">
        <v>0.46199820279960702</v>
      </c>
      <c r="H447" s="17">
        <v>0.49153859629151098</v>
      </c>
      <c r="I447" s="17"/>
      <c r="J447" s="17">
        <v>0.52138679452202197</v>
      </c>
      <c r="K447" s="17">
        <v>0.415095382405057</v>
      </c>
      <c r="L447" s="17">
        <v>0.49121123974230901</v>
      </c>
      <c r="M447" s="17">
        <v>0.42598011852005002</v>
      </c>
      <c r="N447" s="17">
        <v>0.40403573066262299</v>
      </c>
      <c r="O447" s="17">
        <v>0.45431490407481101</v>
      </c>
      <c r="P447" s="17">
        <v>0.43601503072810799</v>
      </c>
      <c r="Q447" s="17">
        <v>0.455039142803292</v>
      </c>
      <c r="R447" s="17">
        <v>0.51818288191503703</v>
      </c>
      <c r="S447" s="17">
        <v>0.43180785246859399</v>
      </c>
      <c r="T447" s="17">
        <v>0.60026110992205794</v>
      </c>
      <c r="U447" s="17">
        <v>0.62834724520329199</v>
      </c>
      <c r="V447" s="17"/>
      <c r="W447" s="17">
        <v>0.435747516333087</v>
      </c>
      <c r="X447" s="17">
        <v>0.51422450330292102</v>
      </c>
      <c r="Y447" s="17"/>
      <c r="Z447" s="17">
        <v>0.55619269167321495</v>
      </c>
      <c r="AA447" s="17">
        <v>0.39386167151665102</v>
      </c>
    </row>
    <row r="448" spans="2:27" x14ac:dyDescent="0.35">
      <c r="B448" t="s">
        <v>66</v>
      </c>
      <c r="C448" s="17">
        <v>0.20237251439721901</v>
      </c>
      <c r="D448" s="17">
        <v>0.21987097369678399</v>
      </c>
      <c r="E448" s="17">
        <v>0.24949235376845399</v>
      </c>
      <c r="F448" s="17">
        <v>0.14193086903673199</v>
      </c>
      <c r="G448" s="17">
        <v>0.199133390011758</v>
      </c>
      <c r="H448" s="17">
        <v>0.205336564574854</v>
      </c>
      <c r="I448" s="17"/>
      <c r="J448" s="17">
        <v>0.16351257470261299</v>
      </c>
      <c r="K448" s="17">
        <v>0.23660093678866501</v>
      </c>
      <c r="L448" s="17">
        <v>0.16901117798020901</v>
      </c>
      <c r="M448" s="17">
        <v>0.21912914879695899</v>
      </c>
      <c r="N448" s="17">
        <v>0.265465243630711</v>
      </c>
      <c r="O448" s="17">
        <v>0.205552957386578</v>
      </c>
      <c r="P448" s="17">
        <v>0.25778840953502802</v>
      </c>
      <c r="Q448" s="17">
        <v>5.1098332545905102E-2</v>
      </c>
      <c r="R448" s="17">
        <v>0.24439486442337099</v>
      </c>
      <c r="S448" s="17">
        <v>0.232753057598931</v>
      </c>
      <c r="T448" s="17">
        <v>7.8490040376318307E-2</v>
      </c>
      <c r="U448" s="17">
        <v>0.121672559076375</v>
      </c>
      <c r="V448" s="17"/>
      <c r="W448" s="17">
        <v>0.226932024207884</v>
      </c>
      <c r="X448" s="17">
        <v>0.17405626042258501</v>
      </c>
      <c r="Y448" s="17"/>
      <c r="Z448" s="17">
        <v>0.16790139689564901</v>
      </c>
      <c r="AA448" s="17">
        <v>0.23849823461108999</v>
      </c>
    </row>
    <row r="449" spans="2:27" x14ac:dyDescent="0.35">
      <c r="B449" t="s">
        <v>49</v>
      </c>
      <c r="C449" s="17">
        <v>0.26982565897456501</v>
      </c>
      <c r="D449" s="17">
        <v>0.230969081403639</v>
      </c>
      <c r="E449" s="17">
        <v>0.126929851542574</v>
      </c>
      <c r="F449" s="17">
        <v>0.40821266315427102</v>
      </c>
      <c r="G449" s="17">
        <v>0.26286481278784901</v>
      </c>
      <c r="H449" s="17">
        <v>0.28620203171665698</v>
      </c>
      <c r="I449" s="17"/>
      <c r="J449" s="17">
        <v>0.35787421981940898</v>
      </c>
      <c r="K449" s="17">
        <v>0.17849444561639199</v>
      </c>
      <c r="L449" s="17">
        <v>0.32220006176210098</v>
      </c>
      <c r="M449" s="17">
        <v>0.206850969723091</v>
      </c>
      <c r="N449" s="17">
        <v>0.13857048703191199</v>
      </c>
      <c r="O449" s="17">
        <v>0.24876194668823301</v>
      </c>
      <c r="P449" s="17">
        <v>0.17822662119308</v>
      </c>
      <c r="Q449" s="17">
        <v>0.40394081025738698</v>
      </c>
      <c r="R449" s="17">
        <v>0.27378801749166498</v>
      </c>
      <c r="S449" s="17">
        <v>0.19905479486966299</v>
      </c>
      <c r="T449" s="17">
        <v>0.52177106954574004</v>
      </c>
      <c r="U449" s="17">
        <v>0.50667468612691702</v>
      </c>
      <c r="V449" s="17"/>
      <c r="W449" s="17">
        <v>0.20881549212520301</v>
      </c>
      <c r="X449" s="17">
        <v>0.34016824288033598</v>
      </c>
      <c r="Y449" s="17"/>
      <c r="Z449" s="17">
        <v>0.38829129477756602</v>
      </c>
      <c r="AA449" s="17">
        <v>0.15536343690556101</v>
      </c>
    </row>
    <row r="450" spans="2:27"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row>
    <row r="451" spans="2:27" x14ac:dyDescent="0.35">
      <c r="B451" s="6" t="s">
        <v>252</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row>
    <row r="452" spans="2:27" x14ac:dyDescent="0.35">
      <c r="B452" s="24" t="s">
        <v>51</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row>
    <row r="453" spans="2:27" x14ac:dyDescent="0.35">
      <c r="B453" t="s">
        <v>236</v>
      </c>
      <c r="C453" s="17">
        <v>0.37781461090861501</v>
      </c>
      <c r="D453" s="17">
        <v>0.33427079397117399</v>
      </c>
      <c r="E453" s="17">
        <v>0.32660549900408598</v>
      </c>
      <c r="F453" s="17">
        <v>0.357938873581576</v>
      </c>
      <c r="G453" s="17">
        <v>0.43932695495317398</v>
      </c>
      <c r="H453" s="17">
        <v>0.39062623701469101</v>
      </c>
      <c r="I453" s="17"/>
      <c r="J453" s="17">
        <v>0.34370875024147601</v>
      </c>
      <c r="K453" s="17">
        <v>0.43771406370440902</v>
      </c>
      <c r="L453" s="17">
        <v>0.60011184251765604</v>
      </c>
      <c r="M453" s="17">
        <v>0.43723907724595701</v>
      </c>
      <c r="N453" s="17">
        <v>0.30253718057252499</v>
      </c>
      <c r="O453" s="17">
        <v>0.399511978513376</v>
      </c>
      <c r="P453" s="17">
        <v>0.13506188263545499</v>
      </c>
      <c r="Q453" s="17">
        <v>0.30258802495244702</v>
      </c>
      <c r="R453" s="17">
        <v>0.34099129320464699</v>
      </c>
      <c r="S453" s="17">
        <v>0.36940100923741598</v>
      </c>
      <c r="T453" s="17">
        <v>0.387488374551552</v>
      </c>
      <c r="U453" s="17">
        <v>0.329788001997119</v>
      </c>
      <c r="V453" s="17"/>
      <c r="W453" s="17">
        <v>0.36184350118783898</v>
      </c>
      <c r="X453" s="17">
        <v>0.39622874061220698</v>
      </c>
      <c r="Y453" s="17"/>
      <c r="Z453" s="17">
        <v>0.29607630897464399</v>
      </c>
      <c r="AA453" s="17">
        <v>0.44109767082655599</v>
      </c>
    </row>
    <row r="454" spans="2:27" x14ac:dyDescent="0.35">
      <c r="B454" t="s">
        <v>237</v>
      </c>
      <c r="C454" s="17">
        <v>0.335671772456832</v>
      </c>
      <c r="D454" s="17">
        <v>0.32625054438713502</v>
      </c>
      <c r="E454" s="17">
        <v>0.30284642492901098</v>
      </c>
      <c r="F454" s="17">
        <v>0.285434514696565</v>
      </c>
      <c r="G454" s="17">
        <v>0.29410298950052199</v>
      </c>
      <c r="H454" s="17">
        <v>0.39869195078313302</v>
      </c>
      <c r="I454" s="17"/>
      <c r="J454" s="17">
        <v>0.27325699131648701</v>
      </c>
      <c r="K454" s="17">
        <v>0.38719210344738803</v>
      </c>
      <c r="L454" s="17">
        <v>0.453497427427549</v>
      </c>
      <c r="M454" s="17">
        <v>0.33369626156528298</v>
      </c>
      <c r="N454" s="17">
        <v>0.274488868176267</v>
      </c>
      <c r="O454" s="17">
        <v>0.35807996899644401</v>
      </c>
      <c r="P454" s="17">
        <v>0.35857316992963101</v>
      </c>
      <c r="Q454" s="17">
        <v>0.183908391183735</v>
      </c>
      <c r="R454" s="17">
        <v>0.26678623112660499</v>
      </c>
      <c r="S454" s="17">
        <v>0.30125019889016602</v>
      </c>
      <c r="T454" s="17">
        <v>0.44475993376908002</v>
      </c>
      <c r="U454" s="17">
        <v>0.47516670817853301</v>
      </c>
      <c r="V454" s="17"/>
      <c r="W454" s="17">
        <v>0.32597907303190499</v>
      </c>
      <c r="X454" s="17">
        <v>0.3468471151543</v>
      </c>
      <c r="Y454" s="17"/>
      <c r="Z454" s="17">
        <v>0.331524102754713</v>
      </c>
      <c r="AA454" s="17">
        <v>0.34359622532651302</v>
      </c>
    </row>
    <row r="455" spans="2:27" x14ac:dyDescent="0.35">
      <c r="B455" t="s">
        <v>238</v>
      </c>
      <c r="C455" s="17">
        <v>0.29087158380827599</v>
      </c>
      <c r="D455" s="17">
        <v>0.37883902109752798</v>
      </c>
      <c r="E455" s="17">
        <v>0.27367948481047899</v>
      </c>
      <c r="F455" s="17">
        <v>0.26682953395060399</v>
      </c>
      <c r="G455" s="17">
        <v>0.26814206760914999</v>
      </c>
      <c r="H455" s="17">
        <v>0.29533031024649897</v>
      </c>
      <c r="I455" s="17"/>
      <c r="J455" s="17">
        <v>0.27122421289346099</v>
      </c>
      <c r="K455" s="17">
        <v>0.32870301645814998</v>
      </c>
      <c r="L455" s="17">
        <v>0.35729932545929699</v>
      </c>
      <c r="M455" s="17">
        <v>0.31071532026781601</v>
      </c>
      <c r="N455" s="17">
        <v>0.32511421302313298</v>
      </c>
      <c r="O455" s="17">
        <v>0.25552062452702901</v>
      </c>
      <c r="P455" s="17">
        <v>0.19137029221139501</v>
      </c>
      <c r="Q455" s="17">
        <v>0.29515323388598502</v>
      </c>
      <c r="R455" s="17">
        <v>0.24971196657856301</v>
      </c>
      <c r="S455" s="17">
        <v>0.352242194312335</v>
      </c>
      <c r="T455" s="17">
        <v>0.301566120813345</v>
      </c>
      <c r="U455" s="17">
        <v>0.197679450950873</v>
      </c>
      <c r="V455" s="17"/>
      <c r="W455" s="17">
        <v>0.320757964250101</v>
      </c>
      <c r="X455" s="17">
        <v>0.25641363470842299</v>
      </c>
      <c r="Y455" s="17"/>
      <c r="Z455" s="17">
        <v>0.242875484267464</v>
      </c>
      <c r="AA455" s="17">
        <v>0.34362399556789103</v>
      </c>
    </row>
    <row r="456" spans="2:27" x14ac:dyDescent="0.35">
      <c r="B456" t="s">
        <v>239</v>
      </c>
      <c r="C456" s="17">
        <v>0.26905170202261403</v>
      </c>
      <c r="D456" s="17">
        <v>0.25962065196982298</v>
      </c>
      <c r="E456" s="17">
        <v>0.32971215812665</v>
      </c>
      <c r="F456" s="17">
        <v>0.313644471997654</v>
      </c>
      <c r="G456" s="17">
        <v>0.33587321292253902</v>
      </c>
      <c r="H456" s="17">
        <v>0.18826337087717199</v>
      </c>
      <c r="I456" s="17"/>
      <c r="J456" s="17">
        <v>0.28761517917701801</v>
      </c>
      <c r="K456" s="17">
        <v>0.26118979330999698</v>
      </c>
      <c r="L456" s="17">
        <v>0.14440972133295199</v>
      </c>
      <c r="M456" s="17">
        <v>0.43517450881504299</v>
      </c>
      <c r="N456" s="17">
        <v>0.26883822400965002</v>
      </c>
      <c r="O456" s="17">
        <v>0.13375315783036501</v>
      </c>
      <c r="P456" s="17">
        <v>0.21471319180752099</v>
      </c>
      <c r="Q456" s="17">
        <v>0.24405490134008001</v>
      </c>
      <c r="R456" s="17">
        <v>0.36204113729209297</v>
      </c>
      <c r="S456" s="17">
        <v>0.19951728903854099</v>
      </c>
      <c r="T456" s="17">
        <v>0.22174070100290699</v>
      </c>
      <c r="U456" s="17">
        <v>0.42209265092435799</v>
      </c>
      <c r="V456" s="17"/>
      <c r="W456" s="17">
        <v>0.26805536376054301</v>
      </c>
      <c r="X456" s="17">
        <v>0.27020044511606101</v>
      </c>
      <c r="Y456" s="17"/>
      <c r="Z456" s="17">
        <v>0.247584627954158</v>
      </c>
      <c r="AA456" s="17">
        <v>0.292896729808727</v>
      </c>
    </row>
    <row r="457" spans="2:27" x14ac:dyDescent="0.35">
      <c r="B457" t="s">
        <v>240</v>
      </c>
      <c r="C457" s="17">
        <v>0.19507390363539201</v>
      </c>
      <c r="D457" s="17">
        <v>0.19077718198468399</v>
      </c>
      <c r="E457" s="17">
        <v>0.22220782093396399</v>
      </c>
      <c r="F457" s="17">
        <v>0.16840089962622101</v>
      </c>
      <c r="G457" s="17">
        <v>0.20659999830714099</v>
      </c>
      <c r="H457" s="17">
        <v>0.190239368437011</v>
      </c>
      <c r="I457" s="17"/>
      <c r="J457" s="17">
        <v>0.19362333578862001</v>
      </c>
      <c r="K457" s="17">
        <v>0.14688326178042499</v>
      </c>
      <c r="L457" s="17">
        <v>0.23394099555979</v>
      </c>
      <c r="M457" s="17">
        <v>0.18428961565838001</v>
      </c>
      <c r="N457" s="17">
        <v>0.15084921412473501</v>
      </c>
      <c r="O457" s="17">
        <v>0.27455282231418299</v>
      </c>
      <c r="P457" s="17">
        <v>0.27102160138346099</v>
      </c>
      <c r="Q457" s="17">
        <v>0.21673696343385601</v>
      </c>
      <c r="R457" s="17">
        <v>0.22513254074462</v>
      </c>
      <c r="S457" s="17">
        <v>0.15377821256153401</v>
      </c>
      <c r="T457" s="17">
        <v>0.17805503674588899</v>
      </c>
      <c r="U457" s="17">
        <v>6.9371814306914803E-2</v>
      </c>
      <c r="V457" s="17"/>
      <c r="W457" s="17">
        <v>0.18506495649326399</v>
      </c>
      <c r="X457" s="17">
        <v>0.20661386886597199</v>
      </c>
      <c r="Y457" s="17"/>
      <c r="Z457" s="17">
        <v>0.21189169744508901</v>
      </c>
      <c r="AA457" s="17">
        <v>0.18292670769886199</v>
      </c>
    </row>
    <row r="458" spans="2:27" x14ac:dyDescent="0.35">
      <c r="B458" t="s">
        <v>241</v>
      </c>
      <c r="C458" s="17">
        <v>0.193693479986876</v>
      </c>
      <c r="D458" s="17">
        <v>0.20366684761336001</v>
      </c>
      <c r="E458" s="17">
        <v>0.219047974443174</v>
      </c>
      <c r="F458" s="17">
        <v>0.18601111099106901</v>
      </c>
      <c r="G458" s="17">
        <v>0.110030496900796</v>
      </c>
      <c r="H458" s="17">
        <v>0.227228349925507</v>
      </c>
      <c r="I458" s="17"/>
      <c r="J458" s="17">
        <v>0.21803205360130001</v>
      </c>
      <c r="K458" s="17">
        <v>0.21390912787240801</v>
      </c>
      <c r="L458" s="17">
        <v>0.145718511073544</v>
      </c>
      <c r="M458" s="17">
        <v>0.21060395596506001</v>
      </c>
      <c r="N458" s="17">
        <v>0.25441181569384302</v>
      </c>
      <c r="O458" s="17">
        <v>0.134475255092771</v>
      </c>
      <c r="P458" s="17">
        <v>0.111755643647088</v>
      </c>
      <c r="Q458" s="17">
        <v>0.266221909435784</v>
      </c>
      <c r="R458" s="17">
        <v>0.18169132995394</v>
      </c>
      <c r="S458" s="17">
        <v>0.20116140944514399</v>
      </c>
      <c r="T458" s="17">
        <v>0.24142342989118501</v>
      </c>
      <c r="U458" s="17">
        <v>0.119811710434565</v>
      </c>
      <c r="V458" s="17"/>
      <c r="W458" s="17">
        <v>0.20417230146798401</v>
      </c>
      <c r="X458" s="17">
        <v>0.181611766113048</v>
      </c>
      <c r="Y458" s="17"/>
      <c r="Z458" s="17">
        <v>0.21269039292476999</v>
      </c>
      <c r="AA458" s="17">
        <v>0.18160675597797901</v>
      </c>
    </row>
    <row r="459" spans="2:27" x14ac:dyDescent="0.35">
      <c r="B459" t="s">
        <v>242</v>
      </c>
      <c r="C459" s="17">
        <v>0.178331487009046</v>
      </c>
      <c r="D459" s="17">
        <v>0.12806451157048701</v>
      </c>
      <c r="E459" s="17">
        <v>0.14543314600024801</v>
      </c>
      <c r="F459" s="17">
        <v>0.13454179672832001</v>
      </c>
      <c r="G459" s="17">
        <v>0.26465284246418502</v>
      </c>
      <c r="H459" s="17">
        <v>0.18270438010972101</v>
      </c>
      <c r="I459" s="17"/>
      <c r="J459" s="17">
        <v>0.17114021816962399</v>
      </c>
      <c r="K459" s="17">
        <v>0.100069206401703</v>
      </c>
      <c r="L459" s="17">
        <v>0.193163167187374</v>
      </c>
      <c r="M459" s="17">
        <v>0.16993191956151699</v>
      </c>
      <c r="N459" s="17">
        <v>0.24533597197387</v>
      </c>
      <c r="O459" s="17">
        <v>0.182924286456152</v>
      </c>
      <c r="P459" s="17">
        <v>0.11568744303026</v>
      </c>
      <c r="Q459" s="17">
        <v>5.1098332545905102E-2</v>
      </c>
      <c r="R459" s="17">
        <v>0.29305034117041601</v>
      </c>
      <c r="S459" s="17">
        <v>0.19274856863676099</v>
      </c>
      <c r="T459" s="17">
        <v>0.23532659596341701</v>
      </c>
      <c r="U459" s="17">
        <v>0.224413199973484</v>
      </c>
      <c r="V459" s="17"/>
      <c r="W459" s="17">
        <v>0.151718877726186</v>
      </c>
      <c r="X459" s="17">
        <v>0.20901489271179099</v>
      </c>
      <c r="Y459" s="17"/>
      <c r="Z459" s="17">
        <v>0.17756117711540001</v>
      </c>
      <c r="AA459" s="17">
        <v>0.171522935411864</v>
      </c>
    </row>
    <row r="460" spans="2:27" x14ac:dyDescent="0.35">
      <c r="B460" t="s">
        <v>243</v>
      </c>
      <c r="C460" s="17">
        <v>0.17359147725433799</v>
      </c>
      <c r="D460" s="17">
        <v>0.157492097603121</v>
      </c>
      <c r="E460" s="17">
        <v>8.5215628252013204E-2</v>
      </c>
      <c r="F460" s="17">
        <v>0.23601025056161001</v>
      </c>
      <c r="G460" s="17">
        <v>0.20425863618023599</v>
      </c>
      <c r="H460" s="17">
        <v>0.17341853001239599</v>
      </c>
      <c r="I460" s="17"/>
      <c r="J460" s="17">
        <v>0.24638283178706999</v>
      </c>
      <c r="K460" s="17">
        <v>0.19972418336414</v>
      </c>
      <c r="L460" s="17">
        <v>8.2543919811026406E-2</v>
      </c>
      <c r="M460" s="17">
        <v>4.98949147193525E-2</v>
      </c>
      <c r="N460" s="17">
        <v>0.195180803703877</v>
      </c>
      <c r="O460" s="17">
        <v>0.24171544003477899</v>
      </c>
      <c r="P460" s="17">
        <v>0.17199585260620001</v>
      </c>
      <c r="Q460" s="17">
        <v>5.1098332545905102E-2</v>
      </c>
      <c r="R460" s="17">
        <v>0.18553489769123699</v>
      </c>
      <c r="S460" s="17">
        <v>0.111987666749238</v>
      </c>
      <c r="T460" s="17">
        <v>0.129607917995224</v>
      </c>
      <c r="U460" s="17">
        <v>0.27748725722765899</v>
      </c>
      <c r="V460" s="17"/>
      <c r="W460" s="17">
        <v>0.13321553295138799</v>
      </c>
      <c r="X460" s="17">
        <v>0.220143525815646</v>
      </c>
      <c r="Y460" s="17"/>
      <c r="Z460" s="17">
        <v>0.22720351679520101</v>
      </c>
      <c r="AA460" s="17">
        <v>0.11829308642806299</v>
      </c>
    </row>
    <row r="461" spans="2:27" x14ac:dyDescent="0.35">
      <c r="B461" t="s">
        <v>244</v>
      </c>
      <c r="C461" s="17">
        <v>0.15306043272803299</v>
      </c>
      <c r="D461" s="17">
        <v>0.18834290598304401</v>
      </c>
      <c r="E461" s="17">
        <v>8.4583948744702195E-2</v>
      </c>
      <c r="F461" s="17">
        <v>0.22267070481215701</v>
      </c>
      <c r="G461" s="17">
        <v>0.15714809691276199</v>
      </c>
      <c r="H461" s="17">
        <v>0.13918786331459901</v>
      </c>
      <c r="I461" s="17"/>
      <c r="J461" s="17">
        <v>0.19812838347651601</v>
      </c>
      <c r="K461" s="17">
        <v>9.1890381101125795E-2</v>
      </c>
      <c r="L461" s="17">
        <v>0.26205290484117499</v>
      </c>
      <c r="M461" s="17">
        <v>0.104283937777481</v>
      </c>
      <c r="N461" s="17">
        <v>0.124564873636705</v>
      </c>
      <c r="O461" s="17">
        <v>0.20558244219358299</v>
      </c>
      <c r="P461" s="17">
        <v>0.12358770240436499</v>
      </c>
      <c r="Q461" s="17">
        <v>0.20937085491923499</v>
      </c>
      <c r="R461" s="17">
        <v>0.12609241804839599</v>
      </c>
      <c r="S461" s="17">
        <v>0.14547555821291699</v>
      </c>
      <c r="T461" s="17">
        <v>0.149347494554356</v>
      </c>
      <c r="U461" s="17">
        <v>6.9371814306914803E-2</v>
      </c>
      <c r="V461" s="17"/>
      <c r="W461" s="17">
        <v>0.1231892923864</v>
      </c>
      <c r="X461" s="17">
        <v>0.18750081052654699</v>
      </c>
      <c r="Y461" s="17"/>
      <c r="Z461" s="17">
        <v>0.20898699703285101</v>
      </c>
      <c r="AA461" s="17">
        <v>0.105458699942582</v>
      </c>
    </row>
    <row r="462" spans="2:27" x14ac:dyDescent="0.35">
      <c r="B462" t="s">
        <v>245</v>
      </c>
      <c r="C462" s="17">
        <v>0.12511439214439499</v>
      </c>
      <c r="D462" s="17">
        <v>0.107081702679086</v>
      </c>
      <c r="E462" s="17">
        <v>0.118275073283688</v>
      </c>
      <c r="F462" s="17">
        <v>0.17849886223028699</v>
      </c>
      <c r="G462" s="17">
        <v>5.6372192275703198E-2</v>
      </c>
      <c r="H462" s="17">
        <v>0.14558143931786399</v>
      </c>
      <c r="I462" s="17"/>
      <c r="J462" s="17">
        <v>0.123861581437683</v>
      </c>
      <c r="K462" s="17">
        <v>1.8168507874376499E-2</v>
      </c>
      <c r="L462" s="17">
        <v>8.7363162185746301E-2</v>
      </c>
      <c r="M462" s="17">
        <v>0.104283937777481</v>
      </c>
      <c r="N462" s="17">
        <v>0.15987283867029101</v>
      </c>
      <c r="O462" s="17">
        <v>0.18539387869627499</v>
      </c>
      <c r="P462" s="17">
        <v>0.19447757669753499</v>
      </c>
      <c r="Q462" s="17">
        <v>0.25632985203847303</v>
      </c>
      <c r="R462" s="17">
        <v>0.14535474172714699</v>
      </c>
      <c r="S462" s="17">
        <v>0.15769499324248701</v>
      </c>
      <c r="T462" s="17">
        <v>0.199129992739142</v>
      </c>
      <c r="U462" s="17">
        <v>0.10274064089711001</v>
      </c>
      <c r="V462" s="17"/>
      <c r="W462" s="17">
        <v>0.112521225252854</v>
      </c>
      <c r="X462" s="17">
        <v>0.13963387216638601</v>
      </c>
      <c r="Y462" s="17"/>
      <c r="Z462" s="17">
        <v>0.162448467571325</v>
      </c>
      <c r="AA462" s="17">
        <v>9.4517185263792006E-2</v>
      </c>
    </row>
    <row r="463" spans="2:27" x14ac:dyDescent="0.35">
      <c r="B463" t="s">
        <v>246</v>
      </c>
      <c r="C463" s="17">
        <v>0.101494589124679</v>
      </c>
      <c r="D463" s="17">
        <v>0.14771217958868399</v>
      </c>
      <c r="E463" s="17">
        <v>9.5540535100828397E-2</v>
      </c>
      <c r="F463" s="17">
        <v>9.2524623827096697E-2</v>
      </c>
      <c r="G463" s="17">
        <v>0.10573021441160101</v>
      </c>
      <c r="H463" s="17">
        <v>9.2146872331811305E-2</v>
      </c>
      <c r="I463" s="17"/>
      <c r="J463" s="17">
        <v>9.2788020254834694E-2</v>
      </c>
      <c r="K463" s="17">
        <v>0.10180693605802101</v>
      </c>
      <c r="L463" s="17">
        <v>5.0508672171485698E-2</v>
      </c>
      <c r="M463" s="17">
        <v>0.101228637019423</v>
      </c>
      <c r="N463" s="17">
        <v>9.2509173632241398E-2</v>
      </c>
      <c r="O463" s="17">
        <v>0.10546320515728599</v>
      </c>
      <c r="P463" s="17">
        <v>0.209059041414766</v>
      </c>
      <c r="Q463" s="17">
        <v>0.131196672093853</v>
      </c>
      <c r="R463" s="17">
        <v>0.102198341323988</v>
      </c>
      <c r="S463" s="17">
        <v>0.11499307658597301</v>
      </c>
      <c r="T463" s="17">
        <v>9.9564996369570904E-2</v>
      </c>
      <c r="U463" s="17">
        <v>0</v>
      </c>
      <c r="V463" s="17"/>
      <c r="W463" s="17">
        <v>0.10753688797557499</v>
      </c>
      <c r="X463" s="17">
        <v>9.4528030338627195E-2</v>
      </c>
      <c r="Y463" s="17"/>
      <c r="Z463" s="17">
        <v>0.13403701864498399</v>
      </c>
      <c r="AA463" s="17">
        <v>7.0671481722044405E-2</v>
      </c>
    </row>
    <row r="464" spans="2:27" x14ac:dyDescent="0.35">
      <c r="B464" t="s">
        <v>247</v>
      </c>
      <c r="C464" s="17">
        <v>9.5586906010300204E-2</v>
      </c>
      <c r="D464" s="17">
        <v>7.9577152302667903E-2</v>
      </c>
      <c r="E464" s="17">
        <v>0.11841273874330401</v>
      </c>
      <c r="F464" s="17">
        <v>0.115681288718871</v>
      </c>
      <c r="G464" s="17">
        <v>5.2306916982693803E-2</v>
      </c>
      <c r="H464" s="17">
        <v>0.103807129607919</v>
      </c>
      <c r="I464" s="17"/>
      <c r="J464" s="17">
        <v>6.3542585756250602E-2</v>
      </c>
      <c r="K464" s="17">
        <v>6.8000580204321995E-2</v>
      </c>
      <c r="L464" s="17">
        <v>5.9251252904361597E-2</v>
      </c>
      <c r="M464" s="17">
        <v>8.0005677880898393E-2</v>
      </c>
      <c r="N464" s="17">
        <v>8.5463133303579103E-2</v>
      </c>
      <c r="O464" s="17">
        <v>4.5286826667857299E-2</v>
      </c>
      <c r="P464" s="17">
        <v>0.170236840988858</v>
      </c>
      <c r="Q464" s="17">
        <v>0.30581479804040101</v>
      </c>
      <c r="R464" s="17">
        <v>0.140037639571956</v>
      </c>
      <c r="S464" s="17">
        <v>0.18546747159212601</v>
      </c>
      <c r="T464" s="17">
        <v>4.9782498184785397E-2</v>
      </c>
      <c r="U464" s="17">
        <v>0.119811710434565</v>
      </c>
      <c r="V464" s="17"/>
      <c r="W464" s="17">
        <v>9.3653290651466797E-2</v>
      </c>
      <c r="X464" s="17">
        <v>9.78162967437506E-2</v>
      </c>
      <c r="Y464" s="17"/>
      <c r="Z464" s="17">
        <v>9.7631163670335294E-2</v>
      </c>
      <c r="AA464" s="17">
        <v>9.5513113784141193E-2</v>
      </c>
    </row>
    <row r="465" spans="2:27" x14ac:dyDescent="0.35">
      <c r="B465" t="s">
        <v>248</v>
      </c>
      <c r="C465" s="17">
        <v>7.6087947376554194E-2</v>
      </c>
      <c r="D465" s="17">
        <v>7.5151194006570499E-2</v>
      </c>
      <c r="E465" s="17">
        <v>5.7240227340397402E-2</v>
      </c>
      <c r="F465" s="17">
        <v>0.12999199974478801</v>
      </c>
      <c r="G465" s="17">
        <v>6.1219117757052001E-2</v>
      </c>
      <c r="H465" s="17">
        <v>6.7954271495540897E-2</v>
      </c>
      <c r="I465" s="17"/>
      <c r="J465" s="17">
        <v>8.1393638428104195E-2</v>
      </c>
      <c r="K465" s="17">
        <v>6.0511642830820403E-2</v>
      </c>
      <c r="L465" s="17">
        <v>0.105836586717691</v>
      </c>
      <c r="M465" s="17">
        <v>6.1894995542066997E-2</v>
      </c>
      <c r="N465" s="17">
        <v>7.5214209602067705E-2</v>
      </c>
      <c r="O465" s="17">
        <v>2.58203604329552E-2</v>
      </c>
      <c r="P465" s="17">
        <v>5.9379033454320697E-2</v>
      </c>
      <c r="Q465" s="17">
        <v>0</v>
      </c>
      <c r="R465" s="17">
        <v>0.13306502881017601</v>
      </c>
      <c r="S465" s="17">
        <v>7.8666862895004103E-2</v>
      </c>
      <c r="T465" s="17">
        <v>4.9782498184785397E-2</v>
      </c>
      <c r="U465" s="17">
        <v>0.17397330384583501</v>
      </c>
      <c r="V465" s="17"/>
      <c r="W465" s="17">
        <v>8.3443983650249895E-2</v>
      </c>
      <c r="X465" s="17">
        <v>6.7606695389915206E-2</v>
      </c>
      <c r="Y465" s="17"/>
      <c r="Z465" s="17">
        <v>0.104579976590255</v>
      </c>
      <c r="AA465" s="17">
        <v>4.7845210832197498E-2</v>
      </c>
    </row>
    <row r="466" spans="2:27" x14ac:dyDescent="0.35">
      <c r="B466" t="s">
        <v>249</v>
      </c>
      <c r="C466" s="17">
        <v>7.4389252603560496E-2</v>
      </c>
      <c r="D466" s="17">
        <v>9.4277628892404E-2</v>
      </c>
      <c r="E466" s="17">
        <v>9.1668272744201598E-2</v>
      </c>
      <c r="F466" s="17">
        <v>9.0931871913613904E-2</v>
      </c>
      <c r="G466" s="17">
        <v>4.3787975539447202E-2</v>
      </c>
      <c r="H466" s="17">
        <v>6.9197626961291503E-2</v>
      </c>
      <c r="I466" s="17"/>
      <c r="J466" s="17">
        <v>5.3543667320073401E-2</v>
      </c>
      <c r="K466" s="17">
        <v>5.9516181721179201E-2</v>
      </c>
      <c r="L466" s="17">
        <v>5.4432010529641701E-2</v>
      </c>
      <c r="M466" s="17">
        <v>0.10870612148254399</v>
      </c>
      <c r="N466" s="17">
        <v>0.12988119014483901</v>
      </c>
      <c r="O466" s="17">
        <v>6.40606804473587E-2</v>
      </c>
      <c r="P466" s="17">
        <v>0.110857807534537</v>
      </c>
      <c r="Q466" s="17">
        <v>0.10549212073160601</v>
      </c>
      <c r="R466" s="17">
        <v>6.2703534469431096E-2</v>
      </c>
      <c r="S466" s="17">
        <v>8.2263085850602394E-2</v>
      </c>
      <c r="T466" s="17">
        <v>4.9782498184785397E-2</v>
      </c>
      <c r="U466" s="17">
        <v>6.9371814306914803E-2</v>
      </c>
      <c r="V466" s="17"/>
      <c r="W466" s="17">
        <v>8.3018783577799196E-2</v>
      </c>
      <c r="X466" s="17">
        <v>6.4439705864545394E-2</v>
      </c>
      <c r="Y466" s="17"/>
      <c r="Z466" s="17">
        <v>6.8796484041167005E-2</v>
      </c>
      <c r="AA466" s="17">
        <v>8.4562078020380696E-2</v>
      </c>
    </row>
    <row r="467" spans="2:27" x14ac:dyDescent="0.35">
      <c r="B467" t="s">
        <v>250</v>
      </c>
      <c r="C467" s="17">
        <v>5.7365332750612598E-2</v>
      </c>
      <c r="D467" s="17">
        <v>4.2054715528492402E-2</v>
      </c>
      <c r="E467" s="17">
        <v>3.89794791604696E-2</v>
      </c>
      <c r="F467" s="17">
        <v>8.7462565762693595E-2</v>
      </c>
      <c r="G467" s="17">
        <v>8.1297113620603503E-2</v>
      </c>
      <c r="H467" s="17">
        <v>4.3704616572642699E-2</v>
      </c>
      <c r="I467" s="17"/>
      <c r="J467" s="17">
        <v>8.2437593790745098E-2</v>
      </c>
      <c r="K467" s="17">
        <v>5.0034603200851298E-2</v>
      </c>
      <c r="L467" s="17">
        <v>0</v>
      </c>
      <c r="M467" s="17">
        <v>5.5755906005132798E-2</v>
      </c>
      <c r="N467" s="17">
        <v>9.7825490140375296E-2</v>
      </c>
      <c r="O467" s="17">
        <v>6.0176378489428799E-2</v>
      </c>
      <c r="P467" s="17">
        <v>8.0512484676857607E-2</v>
      </c>
      <c r="Q467" s="17">
        <v>4.5345610575261402E-2</v>
      </c>
      <c r="R467" s="17">
        <v>3.7839298247968098E-2</v>
      </c>
      <c r="S467" s="17">
        <v>4.7395772466570597E-2</v>
      </c>
      <c r="T467" s="17">
        <v>0</v>
      </c>
      <c r="U467" s="17">
        <v>0.121672559076375</v>
      </c>
      <c r="V467" s="17"/>
      <c r="W467" s="17">
        <v>6.2096422426418801E-2</v>
      </c>
      <c r="X467" s="17">
        <v>5.19105521841568E-2</v>
      </c>
      <c r="Y467" s="17"/>
      <c r="Z467" s="17">
        <v>7.2488713583701306E-2</v>
      </c>
      <c r="AA467" s="17">
        <v>4.3221696307863003E-2</v>
      </c>
    </row>
    <row r="468" spans="2:27" x14ac:dyDescent="0.35">
      <c r="B468" t="s">
        <v>47</v>
      </c>
      <c r="C468" s="17">
        <v>2.2423708926031499E-2</v>
      </c>
      <c r="D468" s="17">
        <v>1.5348606892745399E-2</v>
      </c>
      <c r="E468" s="17">
        <v>4.7588710476533298E-2</v>
      </c>
      <c r="F468" s="17">
        <v>0</v>
      </c>
      <c r="G468" s="17">
        <v>3.1302191935442703E-2</v>
      </c>
      <c r="H468" s="17">
        <v>1.87673226141391E-2</v>
      </c>
      <c r="I468" s="17"/>
      <c r="J468" s="17">
        <v>3.9969650781165898E-2</v>
      </c>
      <c r="K468" s="17">
        <v>2.86455475043456E-2</v>
      </c>
      <c r="L468" s="17">
        <v>0</v>
      </c>
      <c r="M468" s="17">
        <v>0</v>
      </c>
      <c r="N468" s="17">
        <v>2.1806776302951799E-2</v>
      </c>
      <c r="O468" s="17">
        <v>0</v>
      </c>
      <c r="P468" s="17">
        <v>5.63084095759398E-2</v>
      </c>
      <c r="Q468" s="17">
        <v>0</v>
      </c>
      <c r="R468" s="17">
        <v>0</v>
      </c>
      <c r="S468" s="17">
        <v>2.6719171061899701E-2</v>
      </c>
      <c r="T468" s="17">
        <v>4.2293437152043201E-2</v>
      </c>
      <c r="U468" s="17">
        <v>5.89358223370436E-2</v>
      </c>
      <c r="V468" s="17"/>
      <c r="W468" s="17">
        <v>2.9487257747326499E-2</v>
      </c>
      <c r="X468" s="17">
        <v>1.42796847200127E-2</v>
      </c>
      <c r="Y468" s="17"/>
      <c r="Z468" s="17">
        <v>3.4555723403487401E-3</v>
      </c>
      <c r="AA468" s="17">
        <v>4.1717580179198403E-2</v>
      </c>
    </row>
    <row r="469" spans="2:27" x14ac:dyDescent="0.35">
      <c r="B469" t="s">
        <v>251</v>
      </c>
      <c r="C469" s="17">
        <v>7.95663621637702E-3</v>
      </c>
      <c r="D469" s="17">
        <v>2.4758264268342999E-2</v>
      </c>
      <c r="E469" s="17">
        <v>1.9643131744140001E-2</v>
      </c>
      <c r="F469" s="17">
        <v>1.1904924068259E-2</v>
      </c>
      <c r="G469" s="17">
        <v>0</v>
      </c>
      <c r="H469" s="17">
        <v>0</v>
      </c>
      <c r="I469" s="17"/>
      <c r="J469" s="17">
        <v>0</v>
      </c>
      <c r="K469" s="17">
        <v>1.3210230395928901E-2</v>
      </c>
      <c r="L469" s="17">
        <v>0</v>
      </c>
      <c r="M469" s="17">
        <v>2.1194471117707201E-2</v>
      </c>
      <c r="N469" s="17">
        <v>0</v>
      </c>
      <c r="O469" s="17">
        <v>0</v>
      </c>
      <c r="P469" s="17">
        <v>0</v>
      </c>
      <c r="Q469" s="17">
        <v>4.3732224031284302E-2</v>
      </c>
      <c r="R469" s="17">
        <v>2.1706017593699799E-2</v>
      </c>
      <c r="S469" s="17">
        <v>9.3559616363570498E-3</v>
      </c>
      <c r="T469" s="17">
        <v>0</v>
      </c>
      <c r="U469" s="17">
        <v>0</v>
      </c>
      <c r="V469" s="17"/>
      <c r="W469" s="17">
        <v>1.48576579896333E-2</v>
      </c>
      <c r="X469" s="17">
        <v>0</v>
      </c>
      <c r="Y469" s="17"/>
      <c r="Z469" s="17">
        <v>0</v>
      </c>
      <c r="AA469" s="17">
        <v>1.59540124762797E-2</v>
      </c>
    </row>
    <row r="470" spans="2:27" x14ac:dyDescent="0.35">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row>
    <row r="471" spans="2:27" x14ac:dyDescent="0.35">
      <c r="B471" s="6" t="s">
        <v>254</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row>
    <row r="472" spans="2:27" x14ac:dyDescent="0.35">
      <c r="B472" s="24" t="s">
        <v>51</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row>
    <row r="473" spans="2:27" x14ac:dyDescent="0.35">
      <c r="B473" t="s">
        <v>237</v>
      </c>
      <c r="C473" s="17">
        <v>0.36771548608263499</v>
      </c>
      <c r="D473" s="17">
        <v>0.339454576373867</v>
      </c>
      <c r="E473" s="17">
        <v>0.36431564923562199</v>
      </c>
      <c r="F473" s="17">
        <v>0.32843860552767501</v>
      </c>
      <c r="G473" s="17">
        <v>0.36561338960558598</v>
      </c>
      <c r="H473" s="17">
        <v>0.39702027696688502</v>
      </c>
      <c r="I473" s="17"/>
      <c r="J473" s="17">
        <v>0.357568573784944</v>
      </c>
      <c r="K473" s="17">
        <v>0.327167817672737</v>
      </c>
      <c r="L473" s="17">
        <v>0.46616334651858099</v>
      </c>
      <c r="M473" s="17">
        <v>0.37436829796882598</v>
      </c>
      <c r="N473" s="17">
        <v>0.45870271120539402</v>
      </c>
      <c r="O473" s="17">
        <v>0.39881936605797602</v>
      </c>
      <c r="P473" s="17">
        <v>0.41094978012239902</v>
      </c>
      <c r="Q473" s="17">
        <v>0.103878734187629</v>
      </c>
      <c r="R473" s="17">
        <v>0.35572470003656698</v>
      </c>
      <c r="S473" s="17">
        <v>0.33187357505005699</v>
      </c>
      <c r="T473" s="17">
        <v>0.35744545292589902</v>
      </c>
      <c r="U473" s="17">
        <v>0.30042009184798302</v>
      </c>
      <c r="V473" s="17"/>
      <c r="W473" s="17">
        <v>0.36039183570193301</v>
      </c>
      <c r="X473" s="17">
        <v>0.37615939826981298</v>
      </c>
      <c r="Y473" s="17"/>
      <c r="Z473" s="17">
        <v>0.358738735283266</v>
      </c>
      <c r="AA473" s="17">
        <v>0.38013879402733097</v>
      </c>
    </row>
    <row r="474" spans="2:27" x14ac:dyDescent="0.35">
      <c r="B474" t="s">
        <v>236</v>
      </c>
      <c r="C474" s="17">
        <v>0.36197372269585498</v>
      </c>
      <c r="D474" s="17">
        <v>0.33323215085778202</v>
      </c>
      <c r="E474" s="17">
        <v>0.35564718678346002</v>
      </c>
      <c r="F474" s="17">
        <v>0.23619310078636799</v>
      </c>
      <c r="G474" s="17">
        <v>0.38075144183668902</v>
      </c>
      <c r="H474" s="17">
        <v>0.42156192191466402</v>
      </c>
      <c r="I474" s="17"/>
      <c r="J474" s="17">
        <v>0.381771561833254</v>
      </c>
      <c r="K474" s="17">
        <v>0.47627616616564999</v>
      </c>
      <c r="L474" s="17">
        <v>0.44953750735332898</v>
      </c>
      <c r="M474" s="17">
        <v>0.37812128421079499</v>
      </c>
      <c r="N474" s="17">
        <v>0.33620188904769999</v>
      </c>
      <c r="O474" s="17">
        <v>0.28599234062557199</v>
      </c>
      <c r="P474" s="17">
        <v>0.25557896116143902</v>
      </c>
      <c r="Q474" s="17">
        <v>8.9077834606545697E-2</v>
      </c>
      <c r="R474" s="17">
        <v>0.30149648635009102</v>
      </c>
      <c r="S474" s="17">
        <v>0.39827667734877298</v>
      </c>
      <c r="T474" s="17">
        <v>0.33160904243899902</v>
      </c>
      <c r="U474" s="17">
        <v>0.249980195720333</v>
      </c>
      <c r="V474" s="17"/>
      <c r="W474" s="17">
        <v>0.38155377031617599</v>
      </c>
      <c r="X474" s="17">
        <v>0.33939861409121602</v>
      </c>
      <c r="Y474" s="17"/>
      <c r="Z474" s="17">
        <v>0.283520791902307</v>
      </c>
      <c r="AA474" s="17">
        <v>0.43614699413716401</v>
      </c>
    </row>
    <row r="475" spans="2:27" x14ac:dyDescent="0.35">
      <c r="B475" t="s">
        <v>238</v>
      </c>
      <c r="C475" s="17">
        <v>0.29796476787464499</v>
      </c>
      <c r="D475" s="17">
        <v>0.39537167585586602</v>
      </c>
      <c r="E475" s="17">
        <v>0.27546441560906099</v>
      </c>
      <c r="F475" s="17">
        <v>0.33423427281112</v>
      </c>
      <c r="G475" s="17">
        <v>0.30397562854624699</v>
      </c>
      <c r="H475" s="17">
        <v>0.25886910826396298</v>
      </c>
      <c r="I475" s="17"/>
      <c r="J475" s="17">
        <v>0.28920228282456101</v>
      </c>
      <c r="K475" s="17">
        <v>0.31743304658944499</v>
      </c>
      <c r="L475" s="17">
        <v>0.30777891635400501</v>
      </c>
      <c r="M475" s="17">
        <v>0.26362609607618498</v>
      </c>
      <c r="N475" s="17">
        <v>0.439764490616809</v>
      </c>
      <c r="O475" s="17">
        <v>0.21023379785917101</v>
      </c>
      <c r="P475" s="17">
        <v>0.209883556311798</v>
      </c>
      <c r="Q475" s="17">
        <v>0.22925400175899699</v>
      </c>
      <c r="R475" s="17">
        <v>0.32948976559603599</v>
      </c>
      <c r="S475" s="17">
        <v>0.27422304568587402</v>
      </c>
      <c r="T475" s="17">
        <v>0.35744545292589902</v>
      </c>
      <c r="U475" s="17">
        <v>0.39915981630403402</v>
      </c>
      <c r="V475" s="17"/>
      <c r="W475" s="17">
        <v>0.32480630526263499</v>
      </c>
      <c r="X475" s="17">
        <v>0.26701741609085999</v>
      </c>
      <c r="Y475" s="17"/>
      <c r="Z475" s="17">
        <v>0.26251220344680998</v>
      </c>
      <c r="AA475" s="17">
        <v>0.33594458569823699</v>
      </c>
    </row>
    <row r="476" spans="2:27" x14ac:dyDescent="0.35">
      <c r="B476" t="s">
        <v>239</v>
      </c>
      <c r="C476" s="17">
        <v>0.238089342369917</v>
      </c>
      <c r="D476" s="17">
        <v>0.27954826233824798</v>
      </c>
      <c r="E476" s="17">
        <v>0.232214931885565</v>
      </c>
      <c r="F476" s="17">
        <v>0.25881692792941302</v>
      </c>
      <c r="G476" s="17">
        <v>0.25162665194645401</v>
      </c>
      <c r="H476" s="17">
        <v>0.211489393355243</v>
      </c>
      <c r="I476" s="17"/>
      <c r="J476" s="17">
        <v>0.25889988148156501</v>
      </c>
      <c r="K476" s="17">
        <v>0.25720622994388798</v>
      </c>
      <c r="L476" s="17">
        <v>0.13566714060007601</v>
      </c>
      <c r="M476" s="17">
        <v>0.228045440840798</v>
      </c>
      <c r="N476" s="17">
        <v>0.31325628085091001</v>
      </c>
      <c r="O476" s="17">
        <v>0.166620024916774</v>
      </c>
      <c r="P476" s="17">
        <v>0.246817526282543</v>
      </c>
      <c r="Q476" s="17">
        <v>0.20937085491923499</v>
      </c>
      <c r="R476" s="17">
        <v>0.29480868597583099</v>
      </c>
      <c r="S476" s="17">
        <v>0.24128866045004099</v>
      </c>
      <c r="T476" s="17">
        <v>0.18554409777863101</v>
      </c>
      <c r="U476" s="17">
        <v>0.23290912618287801</v>
      </c>
      <c r="V476" s="17"/>
      <c r="W476" s="17">
        <v>0.25652100818911899</v>
      </c>
      <c r="X476" s="17">
        <v>0.216838277729961</v>
      </c>
      <c r="Y476" s="17"/>
      <c r="Z476" s="17">
        <v>0.24116592544229601</v>
      </c>
      <c r="AA476" s="17">
        <v>0.24091924425335901</v>
      </c>
    </row>
    <row r="477" spans="2:27" x14ac:dyDescent="0.35">
      <c r="B477" t="s">
        <v>241</v>
      </c>
      <c r="C477" s="17">
        <v>0.21720418664718</v>
      </c>
      <c r="D477" s="17">
        <v>0.18700730221737399</v>
      </c>
      <c r="E477" s="17">
        <v>0.23137162777314499</v>
      </c>
      <c r="F477" s="17">
        <v>0.23475041285940401</v>
      </c>
      <c r="G477" s="17">
        <v>0.18347535125913</v>
      </c>
      <c r="H477" s="17">
        <v>0.229725109968864</v>
      </c>
      <c r="I477" s="17"/>
      <c r="J477" s="17">
        <v>0.22705516045886401</v>
      </c>
      <c r="K477" s="17">
        <v>0.12424383348376999</v>
      </c>
      <c r="L477" s="17">
        <v>0.278678744006427</v>
      </c>
      <c r="M477" s="17">
        <v>0.34699366098711298</v>
      </c>
      <c r="N477" s="17">
        <v>0.18421384302912699</v>
      </c>
      <c r="O477" s="17">
        <v>0.182924286456152</v>
      </c>
      <c r="P477" s="17">
        <v>0.189647941201812</v>
      </c>
      <c r="Q477" s="17">
        <v>0.27712556121694698</v>
      </c>
      <c r="R477" s="17">
        <v>0.18169132995394</v>
      </c>
      <c r="S477" s="17">
        <v>0.31317422736030398</v>
      </c>
      <c r="T477" s="17">
        <v>0.149347494554356</v>
      </c>
      <c r="U477" s="17">
        <v>0.19104437338329</v>
      </c>
      <c r="V477" s="17"/>
      <c r="W477" s="17">
        <v>0.21290641645386901</v>
      </c>
      <c r="X477" s="17">
        <v>0.22215936503862899</v>
      </c>
      <c r="Y477" s="17"/>
      <c r="Z477" s="17">
        <v>0.21157749236582901</v>
      </c>
      <c r="AA477" s="17">
        <v>0.21830530002406001</v>
      </c>
    </row>
    <row r="478" spans="2:27" x14ac:dyDescent="0.35">
      <c r="B478" t="s">
        <v>240</v>
      </c>
      <c r="C478" s="17">
        <v>0.20037667016555599</v>
      </c>
      <c r="D478" s="17">
        <v>0.16943567233971901</v>
      </c>
      <c r="E478" s="17">
        <v>0.23479105346977699</v>
      </c>
      <c r="F478" s="17">
        <v>0.24098517537345501</v>
      </c>
      <c r="G478" s="17">
        <v>0.19687428481955399</v>
      </c>
      <c r="H478" s="17">
        <v>0.17721991330987599</v>
      </c>
      <c r="I478" s="17"/>
      <c r="J478" s="17">
        <v>0.118062064654938</v>
      </c>
      <c r="K478" s="17">
        <v>0.119488086876228</v>
      </c>
      <c r="L478" s="17">
        <v>0.302830733213592</v>
      </c>
      <c r="M478" s="17">
        <v>0.21232086179693199</v>
      </c>
      <c r="N478" s="17">
        <v>0.18822123063733201</v>
      </c>
      <c r="O478" s="17">
        <v>0.28381057720010699</v>
      </c>
      <c r="P478" s="17">
        <v>0.13506188263545499</v>
      </c>
      <c r="Q478" s="17">
        <v>0.31893362852566598</v>
      </c>
      <c r="R478" s="17">
        <v>0.33196263511426499</v>
      </c>
      <c r="S478" s="17">
        <v>0.22018131486025</v>
      </c>
      <c r="T478" s="17">
        <v>0.25178362262856002</v>
      </c>
      <c r="U478" s="17">
        <v>0.119811710434565</v>
      </c>
      <c r="V478" s="17"/>
      <c r="W478" s="17">
        <v>0.18774352486894499</v>
      </c>
      <c r="X478" s="17">
        <v>0.21494224388730601</v>
      </c>
      <c r="Y478" s="17"/>
      <c r="Z478" s="17">
        <v>0.21741304519254301</v>
      </c>
      <c r="AA478" s="17">
        <v>0.19297105937944201</v>
      </c>
    </row>
    <row r="479" spans="2:27" x14ac:dyDescent="0.35">
      <c r="B479" t="s">
        <v>242</v>
      </c>
      <c r="C479" s="17">
        <v>0.17435726356634099</v>
      </c>
      <c r="D479" s="17">
        <v>0.20947585722620901</v>
      </c>
      <c r="E479" s="17">
        <v>0.13264269115543201</v>
      </c>
      <c r="F479" s="17">
        <v>0.25997397601718197</v>
      </c>
      <c r="G479" s="17">
        <v>0.16651450005145399</v>
      </c>
      <c r="H479" s="17">
        <v>0.147354575802498</v>
      </c>
      <c r="I479" s="17"/>
      <c r="J479" s="17">
        <v>0.19599461075778701</v>
      </c>
      <c r="K479" s="17">
        <v>0.11608575518049601</v>
      </c>
      <c r="L479" s="17">
        <v>0.193163167187374</v>
      </c>
      <c r="M479" s="17">
        <v>0.13298438137912699</v>
      </c>
      <c r="N479" s="17">
        <v>0.108074413841887</v>
      </c>
      <c r="O479" s="17">
        <v>8.2834534226860101E-2</v>
      </c>
      <c r="P479" s="17">
        <v>0.27102160138346099</v>
      </c>
      <c r="Q479" s="17">
        <v>0.34793363552770901</v>
      </c>
      <c r="R479" s="17">
        <v>0.27691706051614801</v>
      </c>
      <c r="S479" s="17">
        <v>0.185782052552354</v>
      </c>
      <c r="T479" s="17">
        <v>0.18554409777863101</v>
      </c>
      <c r="U479" s="17">
        <v>5.0439896127649798E-2</v>
      </c>
      <c r="V479" s="17"/>
      <c r="W479" s="17">
        <v>0.175985835748598</v>
      </c>
      <c r="X479" s="17">
        <v>0.172479576923393</v>
      </c>
      <c r="Y479" s="17"/>
      <c r="Z479" s="17">
        <v>0.21141269003181801</v>
      </c>
      <c r="AA479" s="17">
        <v>0.13988212708096701</v>
      </c>
    </row>
    <row r="480" spans="2:27" x14ac:dyDescent="0.35">
      <c r="B480" t="s">
        <v>244</v>
      </c>
      <c r="C480" s="17">
        <v>0.140141013429772</v>
      </c>
      <c r="D480" s="17">
        <v>0.19030835262145901</v>
      </c>
      <c r="E480" s="17">
        <v>7.3953273754850807E-2</v>
      </c>
      <c r="F480" s="17">
        <v>0.14690079217242299</v>
      </c>
      <c r="G480" s="17">
        <v>9.8670804876882498E-2</v>
      </c>
      <c r="H480" s="17">
        <v>0.17397480530045301</v>
      </c>
      <c r="I480" s="17"/>
      <c r="J480" s="17">
        <v>8.9054132406790804E-2</v>
      </c>
      <c r="K480" s="17">
        <v>0.13374615900139999</v>
      </c>
      <c r="L480" s="17">
        <v>0.146614415090108</v>
      </c>
      <c r="M480" s="17">
        <v>0.10256703194561</v>
      </c>
      <c r="N480" s="17">
        <v>0.14257787464011701</v>
      </c>
      <c r="O480" s="17">
        <v>0.172715575107174</v>
      </c>
      <c r="P480" s="17">
        <v>0.22658191117255699</v>
      </c>
      <c r="Q480" s="17">
        <v>0.15497706673353401</v>
      </c>
      <c r="R480" s="17">
        <v>0.11448805424095899</v>
      </c>
      <c r="S480" s="17">
        <v>0.20180912371368601</v>
      </c>
      <c r="T480" s="17">
        <v>0.24142342989118501</v>
      </c>
      <c r="U480" s="17">
        <v>0.121672559076375</v>
      </c>
      <c r="V480" s="17"/>
      <c r="W480" s="17">
        <v>0.14263965010888399</v>
      </c>
      <c r="X480" s="17">
        <v>0.13726017291864101</v>
      </c>
      <c r="Y480" s="17"/>
      <c r="Z480" s="17">
        <v>0.14251706253226401</v>
      </c>
      <c r="AA480" s="17">
        <v>0.13306007690730601</v>
      </c>
    </row>
    <row r="481" spans="2:27" x14ac:dyDescent="0.35">
      <c r="B481" t="s">
        <v>243</v>
      </c>
      <c r="C481" s="17">
        <v>0.13597450773370701</v>
      </c>
      <c r="D481" s="17">
        <v>6.0448567319314299E-2</v>
      </c>
      <c r="E481" s="17">
        <v>7.7465054167767403E-2</v>
      </c>
      <c r="F481" s="17">
        <v>0.13120777831683</v>
      </c>
      <c r="G481" s="17">
        <v>0.14744408354105601</v>
      </c>
      <c r="H481" s="17">
        <v>0.18138430597604199</v>
      </c>
      <c r="I481" s="17"/>
      <c r="J481" s="17">
        <v>0.18455436693760799</v>
      </c>
      <c r="K481" s="17">
        <v>0.17330372257228299</v>
      </c>
      <c r="L481" s="17">
        <v>7.8620581452870403E-2</v>
      </c>
      <c r="M481" s="17">
        <v>0.14873744844381001</v>
      </c>
      <c r="N481" s="17">
        <v>0.12988119014483901</v>
      </c>
      <c r="O481" s="17">
        <v>0.12521750020684599</v>
      </c>
      <c r="P481" s="17">
        <v>8.3583108555238594E-2</v>
      </c>
      <c r="Q481" s="17">
        <v>6.0146510156344597E-2</v>
      </c>
      <c r="R481" s="17">
        <v>0.18484954858170399</v>
      </c>
      <c r="S481" s="17">
        <v>7.2008328952990003E-2</v>
      </c>
      <c r="T481" s="17">
        <v>4.9782498184785397E-2</v>
      </c>
      <c r="U481" s="17">
        <v>6.9371814306914803E-2</v>
      </c>
      <c r="V481" s="17"/>
      <c r="W481" s="17">
        <v>0.100943288127192</v>
      </c>
      <c r="X481" s="17">
        <v>0.17636427605833599</v>
      </c>
      <c r="Y481" s="17"/>
      <c r="Z481" s="17">
        <v>0.18245953569848</v>
      </c>
      <c r="AA481" s="17">
        <v>8.4988978392146905E-2</v>
      </c>
    </row>
    <row r="482" spans="2:27" x14ac:dyDescent="0.35">
      <c r="B482" t="s">
        <v>245</v>
      </c>
      <c r="C482" s="17">
        <v>0.12958564003610901</v>
      </c>
      <c r="D482" s="17">
        <v>7.3921977665331803E-2</v>
      </c>
      <c r="E482" s="17">
        <v>8.1404409664767197E-2</v>
      </c>
      <c r="F482" s="17">
        <v>0.17319349634549699</v>
      </c>
      <c r="G482" s="17">
        <v>0.13703750794081901</v>
      </c>
      <c r="H482" s="17">
        <v>0.144137090024685</v>
      </c>
      <c r="I482" s="17"/>
      <c r="J482" s="17">
        <v>0.201908133318007</v>
      </c>
      <c r="K482" s="17">
        <v>9.0640008500976796E-2</v>
      </c>
      <c r="L482" s="17">
        <v>0</v>
      </c>
      <c r="M482" s="17">
        <v>0.129929080621068</v>
      </c>
      <c r="N482" s="17">
        <v>2.2611280538307601E-2</v>
      </c>
      <c r="O482" s="17">
        <v>0.17657039225809901</v>
      </c>
      <c r="P482" s="17">
        <v>7.1751049797961999E-2</v>
      </c>
      <c r="Q482" s="17">
        <v>0.262082574009117</v>
      </c>
      <c r="R482" s="17">
        <v>0.153012701598461</v>
      </c>
      <c r="S482" s="17">
        <v>0.105046301830754</v>
      </c>
      <c r="T482" s="17">
        <v>0.199129992739142</v>
      </c>
      <c r="U482" s="17">
        <v>0.26041618769020403</v>
      </c>
      <c r="V482" s="17"/>
      <c r="W482" s="17">
        <v>0.10964918302570099</v>
      </c>
      <c r="X482" s="17">
        <v>0.15257167617498699</v>
      </c>
      <c r="Y482" s="17"/>
      <c r="Z482" s="17">
        <v>0.185466935233114</v>
      </c>
      <c r="AA482" s="17">
        <v>7.1140466572342104E-2</v>
      </c>
    </row>
    <row r="483" spans="2:27" x14ac:dyDescent="0.35">
      <c r="B483" t="s">
        <v>248</v>
      </c>
      <c r="C483" s="17">
        <v>8.4235478911124997E-2</v>
      </c>
      <c r="D483" s="17">
        <v>0.101491918505805</v>
      </c>
      <c r="E483" s="17">
        <v>4.9003633699467503E-2</v>
      </c>
      <c r="F483" s="17">
        <v>0.144137164954242</v>
      </c>
      <c r="G483" s="17">
        <v>7.2349492438403495E-2</v>
      </c>
      <c r="H483" s="17">
        <v>7.3694154193846201E-2</v>
      </c>
      <c r="I483" s="17"/>
      <c r="J483" s="17">
        <v>8.6331349409711697E-2</v>
      </c>
      <c r="K483" s="17">
        <v>9.3628110757444302E-2</v>
      </c>
      <c r="L483" s="17">
        <v>8.2543919811026406E-2</v>
      </c>
      <c r="M483" s="17">
        <v>1.8808367822741999E-2</v>
      </c>
      <c r="N483" s="17">
        <v>0.10520585812751999</v>
      </c>
      <c r="O483" s="17">
        <v>4.5286826667857299E-2</v>
      </c>
      <c r="P483" s="17">
        <v>5.1478774080216699E-2</v>
      </c>
      <c r="Q483" s="17">
        <v>4.3732224031284302E-2</v>
      </c>
      <c r="R483" s="17">
        <v>0.13237967970064199</v>
      </c>
      <c r="S483" s="17">
        <v>7.9675844616025407E-2</v>
      </c>
      <c r="T483" s="17">
        <v>0.199129992739142</v>
      </c>
      <c r="U483" s="17">
        <v>0.121672559076375</v>
      </c>
      <c r="V483" s="17"/>
      <c r="W483" s="17">
        <v>6.7445095395137294E-2</v>
      </c>
      <c r="X483" s="17">
        <v>0.103594202584175</v>
      </c>
      <c r="Y483" s="17"/>
      <c r="Z483" s="17">
        <v>0.11056749375915199</v>
      </c>
      <c r="AA483" s="17">
        <v>6.2165431868610697E-2</v>
      </c>
    </row>
    <row r="484" spans="2:27" x14ac:dyDescent="0.35">
      <c r="B484" t="s">
        <v>246</v>
      </c>
      <c r="C484" s="17">
        <v>7.8204074894420203E-2</v>
      </c>
      <c r="D484" s="17">
        <v>2.9252010118090099E-2</v>
      </c>
      <c r="E484" s="17">
        <v>6.2053728054189197E-2</v>
      </c>
      <c r="F484" s="17">
        <v>0.107734427210426</v>
      </c>
      <c r="G484" s="17">
        <v>5.5971754760879303E-2</v>
      </c>
      <c r="H484" s="17">
        <v>9.8487006065157895E-2</v>
      </c>
      <c r="I484" s="17"/>
      <c r="J484" s="17">
        <v>6.2452768400162201E-2</v>
      </c>
      <c r="K484" s="17">
        <v>4.4588968666234297E-2</v>
      </c>
      <c r="L484" s="17">
        <v>5.53279145462056E-2</v>
      </c>
      <c r="M484" s="17">
        <v>7.4842372079028802E-2</v>
      </c>
      <c r="N484" s="17">
        <v>0.115454781829032</v>
      </c>
      <c r="O484" s="17">
        <v>0.13197617804564199</v>
      </c>
      <c r="P484" s="17">
        <v>5.5447234071148203E-2</v>
      </c>
      <c r="Q484" s="17">
        <v>0.15497706673353401</v>
      </c>
      <c r="R484" s="17">
        <v>6.3388883578964994E-2</v>
      </c>
      <c r="S484" s="17">
        <v>0.11906436929340999</v>
      </c>
      <c r="T484" s="17">
        <v>9.9564996369570904E-2</v>
      </c>
      <c r="U484" s="17">
        <v>0.119811710434565</v>
      </c>
      <c r="V484" s="17"/>
      <c r="W484" s="17">
        <v>5.4680376072772402E-2</v>
      </c>
      <c r="X484" s="17">
        <v>0.105326075104999</v>
      </c>
      <c r="Y484" s="17"/>
      <c r="Z484" s="17">
        <v>0.104100530758008</v>
      </c>
      <c r="AA484" s="17">
        <v>5.1164035045841202E-2</v>
      </c>
    </row>
    <row r="485" spans="2:27" x14ac:dyDescent="0.35">
      <c r="B485" t="s">
        <v>247</v>
      </c>
      <c r="C485" s="17">
        <v>7.4823211880485005E-2</v>
      </c>
      <c r="D485" s="17">
        <v>0.14105793885217899</v>
      </c>
      <c r="E485" s="17">
        <v>0.112658466920911</v>
      </c>
      <c r="F485" s="17">
        <v>9.7304017202860804E-2</v>
      </c>
      <c r="G485" s="17">
        <v>5.3011026455862198E-2</v>
      </c>
      <c r="H485" s="17">
        <v>3.8919234531081003E-2</v>
      </c>
      <c r="I485" s="17"/>
      <c r="J485" s="17">
        <v>6.9023445022760199E-2</v>
      </c>
      <c r="K485" s="17">
        <v>3.3603824982793302E-2</v>
      </c>
      <c r="L485" s="17">
        <v>5.9251252904361597E-2</v>
      </c>
      <c r="M485" s="17">
        <v>0.13228669589521599</v>
      </c>
      <c r="N485" s="17">
        <v>7.0702397329289596E-2</v>
      </c>
      <c r="O485" s="17">
        <v>1.8773853779501401E-2</v>
      </c>
      <c r="P485" s="17">
        <v>0.130232247139732</v>
      </c>
      <c r="Q485" s="17">
        <v>0.20193606385277199</v>
      </c>
      <c r="R485" s="17">
        <v>8.1965858148182094E-2</v>
      </c>
      <c r="S485" s="17">
        <v>6.8059798288280196E-2</v>
      </c>
      <c r="T485" s="17">
        <v>0</v>
      </c>
      <c r="U485" s="17">
        <v>0.18918352474147901</v>
      </c>
      <c r="V485" s="17"/>
      <c r="W485" s="17">
        <v>8.9175006152821507E-2</v>
      </c>
      <c r="X485" s="17">
        <v>5.8276096130206602E-2</v>
      </c>
      <c r="Y485" s="17"/>
      <c r="Z485" s="17">
        <v>8.1786578041144295E-2</v>
      </c>
      <c r="AA485" s="17">
        <v>6.9473436089299595E-2</v>
      </c>
    </row>
    <row r="486" spans="2:27" x14ac:dyDescent="0.35">
      <c r="B486" t="s">
        <v>249</v>
      </c>
      <c r="C486" s="17">
        <v>7.2208891709402298E-2</v>
      </c>
      <c r="D486" s="17">
        <v>0.113423375493951</v>
      </c>
      <c r="E486" s="17">
        <v>0.114539601346341</v>
      </c>
      <c r="F486" s="17">
        <v>4.6697371004271002E-2</v>
      </c>
      <c r="G486" s="17">
        <v>5.8710774369506502E-2</v>
      </c>
      <c r="H486" s="17">
        <v>5.9533069744452001E-2</v>
      </c>
      <c r="I486" s="17"/>
      <c r="J486" s="17">
        <v>5.9343184102819302E-2</v>
      </c>
      <c r="K486" s="17">
        <v>4.2830492012613297E-2</v>
      </c>
      <c r="L486" s="17">
        <v>0.13215668796594801</v>
      </c>
      <c r="M486" s="17">
        <v>6.4950296300125498E-2</v>
      </c>
      <c r="N486" s="17">
        <v>0.103562601569109</v>
      </c>
      <c r="O486" s="17">
        <v>7.7461081298865697E-2</v>
      </c>
      <c r="P486" s="17">
        <v>5.9379033454320697E-2</v>
      </c>
      <c r="Q486" s="17">
        <v>0.192956568794175</v>
      </c>
      <c r="R486" s="17">
        <v>1.9262323678751001E-2</v>
      </c>
      <c r="S486" s="17">
        <v>7.69658413387211E-2</v>
      </c>
      <c r="T486" s="17">
        <v>0.14185843352161401</v>
      </c>
      <c r="U486" s="17">
        <v>6.9371814306914803E-2</v>
      </c>
      <c r="V486" s="17"/>
      <c r="W486" s="17">
        <v>7.9415949721985193E-2</v>
      </c>
      <c r="X486" s="17">
        <v>6.3899406435978898E-2</v>
      </c>
      <c r="Y486" s="17"/>
      <c r="Z486" s="17">
        <v>7.6093343525546406E-2</v>
      </c>
      <c r="AA486" s="17">
        <v>7.3338714706455393E-2</v>
      </c>
    </row>
    <row r="487" spans="2:27" x14ac:dyDescent="0.35">
      <c r="B487" t="s">
        <v>250</v>
      </c>
      <c r="C487" s="17">
        <v>5.2088132939392698E-2</v>
      </c>
      <c r="D487" s="17">
        <v>2.1289001315845098E-2</v>
      </c>
      <c r="E487" s="17">
        <v>2.65896137024354E-2</v>
      </c>
      <c r="F487" s="17">
        <v>8.6787738035175005E-2</v>
      </c>
      <c r="G487" s="17">
        <v>6.3803897326734998E-2</v>
      </c>
      <c r="H487" s="17">
        <v>5.0697031531544798E-2</v>
      </c>
      <c r="I487" s="17"/>
      <c r="J487" s="17">
        <v>5.9648830137284101E-2</v>
      </c>
      <c r="K487" s="17">
        <v>4.2343134956443901E-2</v>
      </c>
      <c r="L487" s="17">
        <v>3.2035247639540701E-2</v>
      </c>
      <c r="M487" s="17">
        <v>3.6947538182390702E-2</v>
      </c>
      <c r="N487" s="17">
        <v>0</v>
      </c>
      <c r="O487" s="17">
        <v>0.141521761746224</v>
      </c>
      <c r="P487" s="17">
        <v>6.4208668950043804E-2</v>
      </c>
      <c r="Q487" s="17">
        <v>0.10549212073160601</v>
      </c>
      <c r="R487" s="17">
        <v>6.9676145231210906E-2</v>
      </c>
      <c r="S487" s="17">
        <v>3.8039810830213502E-2</v>
      </c>
      <c r="T487" s="17">
        <v>0</v>
      </c>
      <c r="U487" s="17">
        <v>0</v>
      </c>
      <c r="V487" s="17"/>
      <c r="W487" s="17">
        <v>4.1206721151884299E-2</v>
      </c>
      <c r="X487" s="17">
        <v>6.4634019325278999E-2</v>
      </c>
      <c r="Y487" s="17"/>
      <c r="Z487" s="17">
        <v>7.7288834477467594E-2</v>
      </c>
      <c r="AA487" s="17">
        <v>3.1871652469411198E-2</v>
      </c>
    </row>
    <row r="488" spans="2:27" x14ac:dyDescent="0.35">
      <c r="B488" t="s">
        <v>47</v>
      </c>
      <c r="C488" s="17">
        <v>2.8421463097918601E-2</v>
      </c>
      <c r="D488" s="17">
        <v>4.2125564406532999E-2</v>
      </c>
      <c r="E488" s="17">
        <v>4.7945671728716902E-2</v>
      </c>
      <c r="F488" s="17">
        <v>0</v>
      </c>
      <c r="G488" s="17">
        <v>3.9566655744715899E-2</v>
      </c>
      <c r="H488" s="17">
        <v>2.2620710326257301E-2</v>
      </c>
      <c r="I488" s="17"/>
      <c r="J488" s="17">
        <v>3.9664004746701099E-2</v>
      </c>
      <c r="K488" s="17">
        <v>4.4568221668931797E-2</v>
      </c>
      <c r="L488" s="17">
        <v>2.7216005264820799E-2</v>
      </c>
      <c r="M488" s="17">
        <v>0</v>
      </c>
      <c r="N488" s="17">
        <v>2.1806776302951799E-2</v>
      </c>
      <c r="O488" s="17">
        <v>0</v>
      </c>
      <c r="P488" s="17">
        <v>5.63084095759398E-2</v>
      </c>
      <c r="Q488" s="17">
        <v>0</v>
      </c>
      <c r="R488" s="17">
        <v>0</v>
      </c>
      <c r="S488" s="17">
        <v>1.7363209425542599E-2</v>
      </c>
      <c r="T488" s="17">
        <v>4.2293437152043201E-2</v>
      </c>
      <c r="U488" s="17">
        <v>0.128307636643958</v>
      </c>
      <c r="V488" s="17"/>
      <c r="W488" s="17">
        <v>3.7082446950365201E-2</v>
      </c>
      <c r="X488" s="17">
        <v>1.8435652292786701E-2</v>
      </c>
      <c r="Y488" s="17"/>
      <c r="Z488" s="17">
        <v>7.8813303237029297E-3</v>
      </c>
      <c r="AA488" s="17">
        <v>4.95881777479147E-2</v>
      </c>
    </row>
    <row r="489" spans="2:27" x14ac:dyDescent="0.35">
      <c r="B489" t="s">
        <v>253</v>
      </c>
      <c r="C489" s="17">
        <v>1.7475638604516501E-2</v>
      </c>
      <c r="D489" s="17">
        <v>0</v>
      </c>
      <c r="E489" s="17">
        <v>4.4562111985795898E-2</v>
      </c>
      <c r="F489" s="17">
        <v>1.1904924068259E-2</v>
      </c>
      <c r="G489" s="17">
        <v>2.3107966471607299E-2</v>
      </c>
      <c r="H489" s="17">
        <v>1.00333669582842E-2</v>
      </c>
      <c r="I489" s="17"/>
      <c r="J489" s="17">
        <v>1.82707044837934E-2</v>
      </c>
      <c r="K489" s="17">
        <v>4.0118048243955998E-2</v>
      </c>
      <c r="L489" s="17">
        <v>0</v>
      </c>
      <c r="M489" s="17">
        <v>2.4947457359676298E-2</v>
      </c>
      <c r="N489" s="17">
        <v>0</v>
      </c>
      <c r="O489" s="17">
        <v>2.1936058475025302E-2</v>
      </c>
      <c r="P489" s="17">
        <v>3.2104334475021902E-2</v>
      </c>
      <c r="Q489" s="17">
        <v>0</v>
      </c>
      <c r="R489" s="17">
        <v>0</v>
      </c>
      <c r="S489" s="17">
        <v>2.2025315251842401E-2</v>
      </c>
      <c r="T489" s="17">
        <v>0</v>
      </c>
      <c r="U489" s="17">
        <v>0</v>
      </c>
      <c r="V489" s="17"/>
      <c r="W489" s="17">
        <v>2.1197845018402699E-2</v>
      </c>
      <c r="X489" s="17">
        <v>1.3184065076618101E-2</v>
      </c>
      <c r="Y489" s="17"/>
      <c r="Z489" s="17">
        <v>1.51327615410049E-3</v>
      </c>
      <c r="AA489" s="17">
        <v>2.9141722117193E-2</v>
      </c>
    </row>
    <row r="490" spans="2:27"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row>
    <row r="491" spans="2:27" x14ac:dyDescent="0.35">
      <c r="B491" s="6" t="s">
        <v>260</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row>
    <row r="492" spans="2:27" x14ac:dyDescent="0.35">
      <c r="B492" s="24" t="s">
        <v>51</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row>
    <row r="493" spans="2:27" x14ac:dyDescent="0.35">
      <c r="B493" t="s">
        <v>255</v>
      </c>
      <c r="C493" s="17">
        <v>0.60780474971081699</v>
      </c>
      <c r="D493" s="17">
        <v>0.68920835958330595</v>
      </c>
      <c r="E493" s="17">
        <v>0.71870563982666202</v>
      </c>
      <c r="F493" s="17">
        <v>0.60027092916583802</v>
      </c>
      <c r="G493" s="17">
        <v>0.51725790049500098</v>
      </c>
      <c r="H493" s="17">
        <v>0.58459305384883498</v>
      </c>
      <c r="I493" s="17"/>
      <c r="J493" s="17">
        <v>0.5718667395382</v>
      </c>
      <c r="K493" s="17">
        <v>0.51917978579516799</v>
      </c>
      <c r="L493" s="17">
        <v>0.76691832674071003</v>
      </c>
      <c r="M493" s="17">
        <v>0.57093609270107404</v>
      </c>
      <c r="N493" s="17">
        <v>0.77760963622292001</v>
      </c>
      <c r="O493" s="17">
        <v>0.59801842924649995</v>
      </c>
      <c r="P493" s="17">
        <v>0.52180758765693602</v>
      </c>
      <c r="Q493" s="17">
        <v>0.70484676611401498</v>
      </c>
      <c r="R493" s="17">
        <v>0.64180243044520402</v>
      </c>
      <c r="S493" s="17">
        <v>0.63914716919665504</v>
      </c>
      <c r="T493" s="17">
        <v>0.686183363660265</v>
      </c>
      <c r="U493" s="17">
        <v>0.42209265092435799</v>
      </c>
      <c r="V493" s="17"/>
      <c r="W493" s="17">
        <v>0.63367489151967604</v>
      </c>
      <c r="X493" s="17">
        <v>0.57797738298131696</v>
      </c>
      <c r="Y493" s="17"/>
      <c r="Z493" s="17">
        <v>0.59622051182428504</v>
      </c>
      <c r="AA493" s="17">
        <v>0.61888463004341199</v>
      </c>
    </row>
    <row r="494" spans="2:27" x14ac:dyDescent="0.35">
      <c r="B494" t="s">
        <v>256</v>
      </c>
      <c r="C494" s="17">
        <v>0.524353063091898</v>
      </c>
      <c r="D494" s="17">
        <v>0.47980391685565299</v>
      </c>
      <c r="E494" s="17">
        <v>0.447791939682813</v>
      </c>
      <c r="F494" s="17">
        <v>0.59606711786817201</v>
      </c>
      <c r="G494" s="17">
        <v>0.566396266406761</v>
      </c>
      <c r="H494" s="17">
        <v>0.51705903217545202</v>
      </c>
      <c r="I494" s="17"/>
      <c r="J494" s="17">
        <v>0.60215612939942498</v>
      </c>
      <c r="K494" s="17">
        <v>0.53632119893760299</v>
      </c>
      <c r="L494" s="17">
        <v>0.56708833181192297</v>
      </c>
      <c r="M494" s="17">
        <v>0.40173034664428497</v>
      </c>
      <c r="N494" s="17">
        <v>0.36906209328751899</v>
      </c>
      <c r="O494" s="17">
        <v>0.48162441547783102</v>
      </c>
      <c r="P494" s="17">
        <v>0.42188400276712401</v>
      </c>
      <c r="Q494" s="17">
        <v>0.59360192341176499</v>
      </c>
      <c r="R494" s="17">
        <v>0.56996740168656501</v>
      </c>
      <c r="S494" s="17">
        <v>0.49460215622875098</v>
      </c>
      <c r="T494" s="17">
        <v>0.580521533362926</v>
      </c>
      <c r="U494" s="17">
        <v>0.75001980427966697</v>
      </c>
      <c r="V494" s="17"/>
      <c r="W494" s="17">
        <v>0.48620284184470203</v>
      </c>
      <c r="X494" s="17">
        <v>0.56833893098389299</v>
      </c>
      <c r="Y494" s="17"/>
      <c r="Z494" s="17">
        <v>0.54873678344446997</v>
      </c>
      <c r="AA494" s="17">
        <v>0.51869655356980104</v>
      </c>
    </row>
    <row r="495" spans="2:27" x14ac:dyDescent="0.35">
      <c r="B495" t="s">
        <v>257</v>
      </c>
      <c r="C495" s="17">
        <v>0.49313608123105301</v>
      </c>
      <c r="D495" s="17">
        <v>0.52621880897040996</v>
      </c>
      <c r="E495" s="17">
        <v>0.41952969723846101</v>
      </c>
      <c r="F495" s="17">
        <v>0.56026051957858003</v>
      </c>
      <c r="G495" s="17">
        <v>0.43101988965845101</v>
      </c>
      <c r="H495" s="17">
        <v>0.518612204307631</v>
      </c>
      <c r="I495" s="17"/>
      <c r="J495" s="17">
        <v>0.49247985656957899</v>
      </c>
      <c r="K495" s="17">
        <v>0.56172545162251697</v>
      </c>
      <c r="L495" s="17">
        <v>0.50183798755794196</v>
      </c>
      <c r="M495" s="17">
        <v>0.46187994833366203</v>
      </c>
      <c r="N495" s="17">
        <v>0.50105671656764195</v>
      </c>
      <c r="O495" s="17">
        <v>0.413708917879547</v>
      </c>
      <c r="P495" s="17">
        <v>0.52478565330525595</v>
      </c>
      <c r="Q495" s="17">
        <v>0.44605964774469398</v>
      </c>
      <c r="R495" s="17">
        <v>0.52662902709471104</v>
      </c>
      <c r="S495" s="17">
        <v>0.47237904529428199</v>
      </c>
      <c r="T495" s="17">
        <v>0.41471701214342599</v>
      </c>
      <c r="U495" s="17">
        <v>0.42209265092435799</v>
      </c>
      <c r="V495" s="17"/>
      <c r="W495" s="17">
        <v>0.49588705738307198</v>
      </c>
      <c r="X495" s="17">
        <v>0.48996430215242898</v>
      </c>
      <c r="Y495" s="17"/>
      <c r="Z495" s="17">
        <v>0.48381930774045301</v>
      </c>
      <c r="AA495" s="17">
        <v>0.50344600240071102</v>
      </c>
    </row>
    <row r="496" spans="2:27" x14ac:dyDescent="0.35">
      <c r="B496" t="s">
        <v>258</v>
      </c>
      <c r="C496" s="17">
        <v>0.439750402570664</v>
      </c>
      <c r="D496" s="17">
        <v>0.45900211874241498</v>
      </c>
      <c r="E496" s="17">
        <v>0.34985392429321299</v>
      </c>
      <c r="F496" s="17">
        <v>0.50388108718921798</v>
      </c>
      <c r="G496" s="17">
        <v>0.446361327713786</v>
      </c>
      <c r="H496" s="17">
        <v>0.44161348390602301</v>
      </c>
      <c r="I496" s="17"/>
      <c r="J496" s="17">
        <v>0.45359319559636802</v>
      </c>
      <c r="K496" s="17">
        <v>0.38614426171814498</v>
      </c>
      <c r="L496" s="17">
        <v>0.39992473919840699</v>
      </c>
      <c r="M496" s="17">
        <v>0.30703189837373501</v>
      </c>
      <c r="N496" s="17">
        <v>0.49317192391592501</v>
      </c>
      <c r="O496" s="17">
        <v>0.495459084777085</v>
      </c>
      <c r="P496" s="17">
        <v>0.43339484360597402</v>
      </c>
      <c r="Q496" s="17">
        <v>0.51357226641565901</v>
      </c>
      <c r="R496" s="17">
        <v>0.50423766039147699</v>
      </c>
      <c r="S496" s="17">
        <v>0.46269592711473601</v>
      </c>
      <c r="T496" s="17">
        <v>0.59886888281708395</v>
      </c>
      <c r="U496" s="17">
        <v>0.38872382433416303</v>
      </c>
      <c r="V496" s="17"/>
      <c r="W496" s="17">
        <v>0.40227934972467999</v>
      </c>
      <c r="X496" s="17">
        <v>0.48295321310163902</v>
      </c>
      <c r="Y496" s="17"/>
      <c r="Z496" s="17">
        <v>0.46990924931986799</v>
      </c>
      <c r="AA496" s="17">
        <v>0.41422050971403301</v>
      </c>
    </row>
    <row r="497" spans="2:27" x14ac:dyDescent="0.35">
      <c r="B497" t="s">
        <v>259</v>
      </c>
      <c r="C497" s="17">
        <v>0.43444045243884299</v>
      </c>
      <c r="D497" s="17">
        <v>0.34437624256042998</v>
      </c>
      <c r="E497" s="17">
        <v>0.311126534254483</v>
      </c>
      <c r="F497" s="17">
        <v>0.51605973871785904</v>
      </c>
      <c r="G497" s="17">
        <v>0.44852236259053802</v>
      </c>
      <c r="H497" s="17">
        <v>0.47237686591526201</v>
      </c>
      <c r="I497" s="17"/>
      <c r="J497" s="17">
        <v>0.44505436354848799</v>
      </c>
      <c r="K497" s="17">
        <v>0.31019730177890797</v>
      </c>
      <c r="L497" s="17">
        <v>0.55049907436273504</v>
      </c>
      <c r="M497" s="17">
        <v>0.35211353017608599</v>
      </c>
      <c r="N497" s="17">
        <v>0.47510670373809499</v>
      </c>
      <c r="O497" s="17">
        <v>0.43623366275071002</v>
      </c>
      <c r="P497" s="17">
        <v>0.36733460480852698</v>
      </c>
      <c r="Q497" s="17">
        <v>0.51518565295963603</v>
      </c>
      <c r="R497" s="17">
        <v>0.52134110054280003</v>
      </c>
      <c r="S497" s="17">
        <v>0.49304904788111797</v>
      </c>
      <c r="T497" s="17">
        <v>0.36493451395864102</v>
      </c>
      <c r="U497" s="17">
        <v>0.617911253233421</v>
      </c>
      <c r="V497" s="17"/>
      <c r="W497" s="17">
        <v>0.35162980407522498</v>
      </c>
      <c r="X497" s="17">
        <v>0.52991822740037997</v>
      </c>
      <c r="Y497" s="17"/>
      <c r="Z497" s="17">
        <v>0.54633395478716995</v>
      </c>
      <c r="AA497" s="17">
        <v>0.346796075950072</v>
      </c>
    </row>
    <row r="498" spans="2:27" x14ac:dyDescent="0.35">
      <c r="B498" t="s">
        <v>47</v>
      </c>
      <c r="C498" s="17">
        <v>2.7589551039719599E-2</v>
      </c>
      <c r="D498" s="17">
        <v>3.6447958324768499E-2</v>
      </c>
      <c r="E498" s="17">
        <v>4.5402711093034898E-2</v>
      </c>
      <c r="F498" s="17">
        <v>0</v>
      </c>
      <c r="G498" s="17">
        <v>2.7807706663264702E-2</v>
      </c>
      <c r="H498" s="17">
        <v>2.94537356951186E-2</v>
      </c>
      <c r="I498" s="17"/>
      <c r="J498" s="17">
        <v>3.13792072173135E-2</v>
      </c>
      <c r="K498" s="17">
        <v>0</v>
      </c>
      <c r="L498" s="17">
        <v>2.7216005264820799E-2</v>
      </c>
      <c r="M498" s="17">
        <v>6.4281098837032105E-2</v>
      </c>
      <c r="N498" s="17">
        <v>0</v>
      </c>
      <c r="O498" s="17">
        <v>2.58203604329552E-2</v>
      </c>
      <c r="P498" s="17">
        <v>8.6653732433619499E-2</v>
      </c>
      <c r="Q498" s="17">
        <v>0</v>
      </c>
      <c r="R498" s="17">
        <v>0</v>
      </c>
      <c r="S498" s="17">
        <v>1.90199054151068E-2</v>
      </c>
      <c r="T498" s="17">
        <v>9.2075935336828604E-2</v>
      </c>
      <c r="U498" s="17">
        <v>0</v>
      </c>
      <c r="V498" s="17"/>
      <c r="W498" s="17">
        <v>2.5778366419018001E-2</v>
      </c>
      <c r="X498" s="17">
        <v>2.9677783423432101E-2</v>
      </c>
      <c r="Y498" s="17"/>
      <c r="Z498" s="17">
        <v>8.7366854793363407E-3</v>
      </c>
      <c r="AA498" s="17">
        <v>3.5214131618821802E-2</v>
      </c>
    </row>
    <row r="499" spans="2:27" x14ac:dyDescent="0.35">
      <c r="B499" t="s">
        <v>171</v>
      </c>
      <c r="C499" s="17">
        <v>1.79218859095816E-2</v>
      </c>
      <c r="D499" s="17">
        <v>3.7781387421194801E-2</v>
      </c>
      <c r="E499" s="17">
        <v>3.0325028579037201E-2</v>
      </c>
      <c r="F499" s="17">
        <v>2.4418874329055301E-2</v>
      </c>
      <c r="G499" s="17">
        <v>2.4145830394492501E-2</v>
      </c>
      <c r="H499" s="17">
        <v>0</v>
      </c>
      <c r="I499" s="17"/>
      <c r="J499" s="17">
        <v>1.13943818267305E-2</v>
      </c>
      <c r="K499" s="17">
        <v>4.2343134956443901E-2</v>
      </c>
      <c r="L499" s="17">
        <v>0</v>
      </c>
      <c r="M499" s="17">
        <v>4.6141928477383402E-2</v>
      </c>
      <c r="N499" s="17">
        <v>2.54798362526743E-2</v>
      </c>
      <c r="O499" s="17">
        <v>0</v>
      </c>
      <c r="P499" s="17">
        <v>0</v>
      </c>
      <c r="Q499" s="17">
        <v>0</v>
      </c>
      <c r="R499" s="17">
        <v>1.85769745692171E-2</v>
      </c>
      <c r="S499" s="17">
        <v>1.87119232727141E-2</v>
      </c>
      <c r="T499" s="17">
        <v>0</v>
      </c>
      <c r="U499" s="17">
        <v>0</v>
      </c>
      <c r="V499" s="17"/>
      <c r="W499" s="17">
        <v>2.4740658161713398E-2</v>
      </c>
      <c r="X499" s="17">
        <v>1.00600805081276E-2</v>
      </c>
      <c r="Y499" s="17"/>
      <c r="Z499" s="17">
        <v>5.9828149397124896E-3</v>
      </c>
      <c r="AA499" s="17">
        <v>3.0317897583764401E-2</v>
      </c>
    </row>
    <row r="500" spans="2:27"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row>
    <row r="501" spans="2:27" x14ac:dyDescent="0.35">
      <c r="B501" s="6" t="s">
        <v>272</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row>
    <row r="502" spans="2:27" x14ac:dyDescent="0.35">
      <c r="B502" s="24" t="s">
        <v>51</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row>
    <row r="503" spans="2:27" x14ac:dyDescent="0.35">
      <c r="B503" t="s">
        <v>269</v>
      </c>
      <c r="C503" s="17">
        <v>0.56464192646821698</v>
      </c>
      <c r="D503" s="17">
        <v>0.52856766935018695</v>
      </c>
      <c r="E503" s="17">
        <v>0.444970401787461</v>
      </c>
      <c r="F503" s="17">
        <v>0.67927841234207498</v>
      </c>
      <c r="G503" s="17">
        <v>0.53840689646182005</v>
      </c>
      <c r="H503" s="17">
        <v>0.59085583300198297</v>
      </c>
      <c r="I503" s="17"/>
      <c r="J503" s="17">
        <v>0.67565177159840495</v>
      </c>
      <c r="K503" s="17">
        <v>0.455395214522616</v>
      </c>
      <c r="L503" s="17">
        <v>0.46881447685220801</v>
      </c>
      <c r="M503" s="17">
        <v>0.57682557200767204</v>
      </c>
      <c r="N503" s="17">
        <v>0.45419089893261599</v>
      </c>
      <c r="O503" s="17">
        <v>0.514925551011987</v>
      </c>
      <c r="P503" s="17">
        <v>0.44698591398059301</v>
      </c>
      <c r="Q503" s="17">
        <v>0.46079186477393502</v>
      </c>
      <c r="R503" s="17">
        <v>0.76642131407570502</v>
      </c>
      <c r="S503" s="17">
        <v>0.52188039042575596</v>
      </c>
      <c r="T503" s="17">
        <v>0.82060958381999005</v>
      </c>
      <c r="U503" s="17">
        <v>0.48296853902187897</v>
      </c>
      <c r="V503" s="17"/>
      <c r="W503" s="17">
        <v>0.52650736284725297</v>
      </c>
      <c r="X503" s="17">
        <v>0.60860974166598303</v>
      </c>
      <c r="Y503" s="17"/>
      <c r="Z503" s="17">
        <v>0.67111912034874199</v>
      </c>
      <c r="AA503" s="17">
        <v>0.46768655874417497</v>
      </c>
    </row>
    <row r="504" spans="2:27" x14ac:dyDescent="0.35">
      <c r="B504" t="s">
        <v>270</v>
      </c>
      <c r="C504" s="17">
        <v>0.27807308323470797</v>
      </c>
      <c r="D504" s="17">
        <v>0.33765116959655</v>
      </c>
      <c r="E504" s="17">
        <v>0.34689282077038203</v>
      </c>
      <c r="F504" s="17">
        <v>0.23712138490666901</v>
      </c>
      <c r="G504" s="17">
        <v>0.286400871828421</v>
      </c>
      <c r="H504" s="17">
        <v>0.24336171576878801</v>
      </c>
      <c r="I504" s="17"/>
      <c r="J504" s="17">
        <v>0.19598159927601499</v>
      </c>
      <c r="K504" s="17">
        <v>0.30478330086659</v>
      </c>
      <c r="L504" s="17">
        <v>0.28052632937312</v>
      </c>
      <c r="M504" s="17">
        <v>0.35822413169220302</v>
      </c>
      <c r="N504" s="17">
        <v>0.33046477761896698</v>
      </c>
      <c r="O504" s="17">
        <v>0.23068070536413199</v>
      </c>
      <c r="P504" s="17">
        <v>0.440397266867528</v>
      </c>
      <c r="Q504" s="17">
        <v>0.40064535461759099</v>
      </c>
      <c r="R504" s="17">
        <v>0.18876677691454699</v>
      </c>
      <c r="S504" s="17">
        <v>0.33639478634341002</v>
      </c>
      <c r="T504" s="17">
        <v>4.9782498184785397E-2</v>
      </c>
      <c r="U504" s="17">
        <v>0.38872382433416303</v>
      </c>
      <c r="V504" s="17"/>
      <c r="W504" s="17">
        <v>0.30234906017614199</v>
      </c>
      <c r="X504" s="17">
        <v>0.25008373272016698</v>
      </c>
      <c r="Y504" s="17"/>
      <c r="Z504" s="17">
        <v>0.21094283990637699</v>
      </c>
      <c r="AA504" s="17">
        <v>0.33357655363576399</v>
      </c>
    </row>
    <row r="505" spans="2:27" x14ac:dyDescent="0.35">
      <c r="B505" t="s">
        <v>47</v>
      </c>
      <c r="C505" s="17">
        <v>0.15728499029707599</v>
      </c>
      <c r="D505" s="17">
        <v>0.13378116105326299</v>
      </c>
      <c r="E505" s="17">
        <v>0.208136777442157</v>
      </c>
      <c r="F505" s="17">
        <v>8.3600202751255195E-2</v>
      </c>
      <c r="G505" s="17">
        <v>0.17519223170975801</v>
      </c>
      <c r="H505" s="17">
        <v>0.16578245122922899</v>
      </c>
      <c r="I505" s="17"/>
      <c r="J505" s="17">
        <v>0.12836662912558</v>
      </c>
      <c r="K505" s="17">
        <v>0.239821484610794</v>
      </c>
      <c r="L505" s="17">
        <v>0.250659193774671</v>
      </c>
      <c r="M505" s="17">
        <v>6.4950296300125498E-2</v>
      </c>
      <c r="N505" s="17">
        <v>0.215344323448418</v>
      </c>
      <c r="O505" s="17">
        <v>0.25439374362388001</v>
      </c>
      <c r="P505" s="17">
        <v>0.11261681915188</v>
      </c>
      <c r="Q505" s="17">
        <v>0.13856278060847399</v>
      </c>
      <c r="R505" s="17">
        <v>4.4811909009747901E-2</v>
      </c>
      <c r="S505" s="17">
        <v>0.14172482323083399</v>
      </c>
      <c r="T505" s="17">
        <v>0.129607917995224</v>
      </c>
      <c r="U505" s="17">
        <v>0.128307636643958</v>
      </c>
      <c r="V505" s="17"/>
      <c r="W505" s="17">
        <v>0.17114357697660601</v>
      </c>
      <c r="X505" s="17">
        <v>0.14130652561384999</v>
      </c>
      <c r="Y505" s="17"/>
      <c r="Z505" s="17">
        <v>0.117938039744881</v>
      </c>
      <c r="AA505" s="17">
        <v>0.198736887620061</v>
      </c>
    </row>
    <row r="506" spans="2:27" x14ac:dyDescent="0.35">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row>
    <row r="507" spans="2:27" x14ac:dyDescent="0.35">
      <c r="B507" s="6" t="s">
        <v>273</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row>
    <row r="508" spans="2:27" x14ac:dyDescent="0.35">
      <c r="B508" s="24" t="s">
        <v>51</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row>
    <row r="509" spans="2:27" x14ac:dyDescent="0.35">
      <c r="B509" t="s">
        <v>269</v>
      </c>
      <c r="C509" s="17">
        <v>0.63706795762267598</v>
      </c>
      <c r="D509" s="17">
        <v>0.50320364195880296</v>
      </c>
      <c r="E509" s="17">
        <v>0.48587983390496597</v>
      </c>
      <c r="F509" s="17">
        <v>0.76146154695620505</v>
      </c>
      <c r="G509" s="17">
        <v>0.65797109816006705</v>
      </c>
      <c r="H509" s="17">
        <v>0.67748793266270602</v>
      </c>
      <c r="I509" s="17"/>
      <c r="J509" s="17">
        <v>0.74779781240027998</v>
      </c>
      <c r="K509" s="17">
        <v>0.544552404857782</v>
      </c>
      <c r="L509" s="17">
        <v>0.63390231647426099</v>
      </c>
      <c r="M509" s="17">
        <v>0.52005044565457803</v>
      </c>
      <c r="N509" s="17">
        <v>0.63249753352691895</v>
      </c>
      <c r="O509" s="17">
        <v>0.62851963015204904</v>
      </c>
      <c r="P509" s="17">
        <v>0.59960732698159802</v>
      </c>
      <c r="Q509" s="17">
        <v>0.56467059896156402</v>
      </c>
      <c r="R509" s="17">
        <v>0.78568363775445604</v>
      </c>
      <c r="S509" s="17">
        <v>0.52553351453103403</v>
      </c>
      <c r="T509" s="17">
        <v>0.81445590222136799</v>
      </c>
      <c r="U509" s="17">
        <v>0.489603616589462</v>
      </c>
      <c r="V509" s="17"/>
      <c r="W509" s="17">
        <v>0.57982825872355803</v>
      </c>
      <c r="X509" s="17">
        <v>0.70306332414074701</v>
      </c>
      <c r="Y509" s="17"/>
      <c r="Z509" s="17">
        <v>0.74861109107757495</v>
      </c>
      <c r="AA509" s="17">
        <v>0.54096198234537396</v>
      </c>
    </row>
    <row r="510" spans="2:27" x14ac:dyDescent="0.35">
      <c r="B510" t="s">
        <v>270</v>
      </c>
      <c r="C510" s="17">
        <v>0.22429334068645099</v>
      </c>
      <c r="D510" s="17">
        <v>0.31809146031458202</v>
      </c>
      <c r="E510" s="17">
        <v>0.34143362318403703</v>
      </c>
      <c r="F510" s="17">
        <v>0.12882320178673801</v>
      </c>
      <c r="G510" s="17">
        <v>0.214668295708943</v>
      </c>
      <c r="H510" s="17">
        <v>0.19205231193281699</v>
      </c>
      <c r="I510" s="17"/>
      <c r="J510" s="17">
        <v>0.12384856995591199</v>
      </c>
      <c r="K510" s="17">
        <v>0.25078588129693202</v>
      </c>
      <c r="L510" s="17">
        <v>0.229121753185071</v>
      </c>
      <c r="M510" s="17">
        <v>0.333276674332527</v>
      </c>
      <c r="N510" s="17">
        <v>0.29309276110637</v>
      </c>
      <c r="O510" s="17">
        <v>0.16415043267665</v>
      </c>
      <c r="P510" s="17">
        <v>0.269262589766119</v>
      </c>
      <c r="Q510" s="17">
        <v>0.38423106849253102</v>
      </c>
      <c r="R510" s="17">
        <v>0.150242129557045</v>
      </c>
      <c r="S510" s="17">
        <v>0.296248360937716</v>
      </c>
      <c r="T510" s="17">
        <v>0.149347494554356</v>
      </c>
      <c r="U510" s="17">
        <v>0.31271693245966398</v>
      </c>
      <c r="V510" s="17"/>
      <c r="W510" s="17">
        <v>0.26436942161279903</v>
      </c>
      <c r="X510" s="17">
        <v>0.178087024087834</v>
      </c>
      <c r="Y510" s="17"/>
      <c r="Z510" s="17">
        <v>0.16996609918642</v>
      </c>
      <c r="AA510" s="17">
        <v>0.27276198152226899</v>
      </c>
    </row>
    <row r="511" spans="2:27" x14ac:dyDescent="0.35">
      <c r="B511" t="s">
        <v>47</v>
      </c>
      <c r="C511" s="17">
        <v>0.138638701690873</v>
      </c>
      <c r="D511" s="17">
        <v>0.17870489772661499</v>
      </c>
      <c r="E511" s="17">
        <v>0.172686542910997</v>
      </c>
      <c r="F511" s="17">
        <v>0.109715251257057</v>
      </c>
      <c r="G511" s="17">
        <v>0.12736060613099001</v>
      </c>
      <c r="H511" s="17">
        <v>0.13045975540447699</v>
      </c>
      <c r="I511" s="17"/>
      <c r="J511" s="17">
        <v>0.12835361764380801</v>
      </c>
      <c r="K511" s="17">
        <v>0.204661713845286</v>
      </c>
      <c r="L511" s="17">
        <v>0.13697593034066799</v>
      </c>
      <c r="M511" s="17">
        <v>0.146672880012896</v>
      </c>
      <c r="N511" s="17">
        <v>7.4409705366711806E-2</v>
      </c>
      <c r="O511" s="17">
        <v>0.20732993717129999</v>
      </c>
      <c r="P511" s="17">
        <v>0.13113008325228301</v>
      </c>
      <c r="Q511" s="17">
        <v>5.1098332545905102E-2</v>
      </c>
      <c r="R511" s="17">
        <v>6.4074232688498906E-2</v>
      </c>
      <c r="S511" s="17">
        <v>0.17821812453124999</v>
      </c>
      <c r="T511" s="17">
        <v>3.6196603224275203E-2</v>
      </c>
      <c r="U511" s="17">
        <v>0.197679450950873</v>
      </c>
      <c r="V511" s="17"/>
      <c r="W511" s="17">
        <v>0.155802319663644</v>
      </c>
      <c r="X511" s="17">
        <v>0.118849651771419</v>
      </c>
      <c r="Y511" s="17"/>
      <c r="Z511" s="17">
        <v>8.1422809736005394E-2</v>
      </c>
      <c r="AA511" s="17">
        <v>0.18627603613235699</v>
      </c>
    </row>
    <row r="512" spans="2:27"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row>
    <row r="513" spans="2:27" x14ac:dyDescent="0.35">
      <c r="B513" s="6" t="s">
        <v>274</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row>
    <row r="514" spans="2:27" x14ac:dyDescent="0.35">
      <c r="B514" s="24" t="s">
        <v>51</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row>
    <row r="515" spans="2:27" x14ac:dyDescent="0.35">
      <c r="B515" t="s">
        <v>269</v>
      </c>
      <c r="C515" s="17">
        <v>0.39354853764943398</v>
      </c>
      <c r="D515" s="17">
        <v>0.35700357077432099</v>
      </c>
      <c r="E515" s="17">
        <v>0.45342678665108399</v>
      </c>
      <c r="F515" s="17">
        <v>0.44216365818258202</v>
      </c>
      <c r="G515" s="17">
        <v>0.35139560510073797</v>
      </c>
      <c r="H515" s="17">
        <v>0.37739358109876198</v>
      </c>
      <c r="I515" s="17"/>
      <c r="J515" s="17">
        <v>0.35324215487226601</v>
      </c>
      <c r="K515" s="17">
        <v>0.33994307163209903</v>
      </c>
      <c r="L515" s="17">
        <v>0.37181282991702203</v>
      </c>
      <c r="M515" s="17">
        <v>0.393135589464496</v>
      </c>
      <c r="N515" s="17">
        <v>0.47844543602933498</v>
      </c>
      <c r="O515" s="17">
        <v>0.364433863194497</v>
      </c>
      <c r="P515" s="17">
        <v>0.46943097746416901</v>
      </c>
      <c r="Q515" s="17">
        <v>0.53752606613024601</v>
      </c>
      <c r="R515" s="17">
        <v>0.454509187948551</v>
      </c>
      <c r="S515" s="17">
        <v>0.45093794434346701</v>
      </c>
      <c r="T515" s="17">
        <v>0.33489159233298799</v>
      </c>
      <c r="U515" s="17">
        <v>0.319352010027248</v>
      </c>
      <c r="V515" s="17"/>
      <c r="W515" s="17">
        <v>0.42192523508902002</v>
      </c>
      <c r="X515" s="17">
        <v>0.36083120013516001</v>
      </c>
      <c r="Y515" s="17"/>
      <c r="Z515" s="17">
        <v>0.41062248498472098</v>
      </c>
      <c r="AA515" s="17">
        <v>0.38601956250894698</v>
      </c>
    </row>
    <row r="516" spans="2:27" x14ac:dyDescent="0.35">
      <c r="B516" t="s">
        <v>270</v>
      </c>
      <c r="C516" s="17">
        <v>0.401413797738912</v>
      </c>
      <c r="D516" s="17">
        <v>0.327889977699024</v>
      </c>
      <c r="E516" s="17">
        <v>0.350598963601995</v>
      </c>
      <c r="F516" s="17">
        <v>0.36607103416141501</v>
      </c>
      <c r="G516" s="17">
        <v>0.45363395828879299</v>
      </c>
      <c r="H516" s="17">
        <v>0.43516491439147997</v>
      </c>
      <c r="I516" s="17"/>
      <c r="J516" s="17">
        <v>0.47282670017700401</v>
      </c>
      <c r="K516" s="17">
        <v>0.44763061866130399</v>
      </c>
      <c r="L516" s="17">
        <v>0.35248008308457701</v>
      </c>
      <c r="M516" s="17">
        <v>0.44682456675289001</v>
      </c>
      <c r="N516" s="17">
        <v>0.262596687916344</v>
      </c>
      <c r="O516" s="17">
        <v>0.36875243360017501</v>
      </c>
      <c r="P516" s="17">
        <v>0.31495799461576002</v>
      </c>
      <c r="Q516" s="17">
        <v>0.35698181313814797</v>
      </c>
      <c r="R516" s="17">
        <v>0.35122495879301602</v>
      </c>
      <c r="S516" s="17">
        <v>0.39192612554915102</v>
      </c>
      <c r="T516" s="17">
        <v>0.53683586910590797</v>
      </c>
      <c r="U516" s="17">
        <v>0.34422491040804898</v>
      </c>
      <c r="V516" s="17"/>
      <c r="W516" s="17">
        <v>0.371147206130991</v>
      </c>
      <c r="X516" s="17">
        <v>0.43631011698646599</v>
      </c>
      <c r="Y516" s="17"/>
      <c r="Z516" s="17">
        <v>0.42021067743489599</v>
      </c>
      <c r="AA516" s="17">
        <v>0.38071405171679801</v>
      </c>
    </row>
    <row r="517" spans="2:27" x14ac:dyDescent="0.35">
      <c r="B517" t="s">
        <v>47</v>
      </c>
      <c r="C517" s="17">
        <v>0.20503766461165401</v>
      </c>
      <c r="D517" s="17">
        <v>0.31510645152665501</v>
      </c>
      <c r="E517" s="17">
        <v>0.19597424974692099</v>
      </c>
      <c r="F517" s="17">
        <v>0.191765307656004</v>
      </c>
      <c r="G517" s="17">
        <v>0.19497043661046901</v>
      </c>
      <c r="H517" s="17">
        <v>0.18744150450975799</v>
      </c>
      <c r="I517" s="17"/>
      <c r="J517" s="17">
        <v>0.17393114495073</v>
      </c>
      <c r="K517" s="17">
        <v>0.21242630970659701</v>
      </c>
      <c r="L517" s="17">
        <v>0.27570708699840002</v>
      </c>
      <c r="M517" s="17">
        <v>0.16003984378261399</v>
      </c>
      <c r="N517" s="17">
        <v>0.25895787605432102</v>
      </c>
      <c r="O517" s="17">
        <v>0.26681370320532799</v>
      </c>
      <c r="P517" s="17">
        <v>0.215611027920072</v>
      </c>
      <c r="Q517" s="17">
        <v>0.10549212073160601</v>
      </c>
      <c r="R517" s="17">
        <v>0.19426585325843199</v>
      </c>
      <c r="S517" s="17">
        <v>0.157135930107381</v>
      </c>
      <c r="T517" s="17">
        <v>0.12827253856110399</v>
      </c>
      <c r="U517" s="17">
        <v>0.33642307956470302</v>
      </c>
      <c r="V517" s="17"/>
      <c r="W517" s="17">
        <v>0.206927558779989</v>
      </c>
      <c r="X517" s="17">
        <v>0.202858682878374</v>
      </c>
      <c r="Y517" s="17"/>
      <c r="Z517" s="17">
        <v>0.16916683758038301</v>
      </c>
      <c r="AA517" s="17">
        <v>0.23326638577425601</v>
      </c>
    </row>
    <row r="518" spans="2:27"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row>
    <row r="519" spans="2:27" x14ac:dyDescent="0.35">
      <c r="B519" s="6" t="s">
        <v>275</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row>
    <row r="520" spans="2:27" x14ac:dyDescent="0.35">
      <c r="B520" s="24" t="s">
        <v>51</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row>
    <row r="521" spans="2:27" x14ac:dyDescent="0.35">
      <c r="B521" t="s">
        <v>269</v>
      </c>
      <c r="C521" s="17">
        <v>0.58873942462330797</v>
      </c>
      <c r="D521" s="17">
        <v>0.430987602521061</v>
      </c>
      <c r="E521" s="17">
        <v>0.49115630679193001</v>
      </c>
      <c r="F521" s="17">
        <v>0.67101116942960903</v>
      </c>
      <c r="G521" s="17">
        <v>0.59824631824553798</v>
      </c>
      <c r="H521" s="17">
        <v>0.63754484020714597</v>
      </c>
      <c r="I521" s="17"/>
      <c r="J521" s="17">
        <v>0.76119894968649304</v>
      </c>
      <c r="K521" s="17">
        <v>0.52506039676635197</v>
      </c>
      <c r="L521" s="17">
        <v>0.55442241272089099</v>
      </c>
      <c r="M521" s="17">
        <v>0.57777286772191905</v>
      </c>
      <c r="N521" s="17">
        <v>0.57251423647601396</v>
      </c>
      <c r="O521" s="17">
        <v>0.45155748302002902</v>
      </c>
      <c r="P521" s="17">
        <v>0.40647802315286102</v>
      </c>
      <c r="Q521" s="17">
        <v>0.548256312836504</v>
      </c>
      <c r="R521" s="17">
        <v>0.59386147841097303</v>
      </c>
      <c r="S521" s="17">
        <v>0.51764902878457597</v>
      </c>
      <c r="T521" s="17">
        <v>0.86290302097203397</v>
      </c>
      <c r="U521" s="17">
        <v>0.57976819771745203</v>
      </c>
      <c r="V521" s="17"/>
      <c r="W521" s="17">
        <v>0.51882386079102105</v>
      </c>
      <c r="X521" s="17">
        <v>0.66934961910671198</v>
      </c>
      <c r="Y521" s="17"/>
      <c r="Z521" s="17">
        <v>0.64831468712198403</v>
      </c>
      <c r="AA521" s="17">
        <v>0.53973504882206103</v>
      </c>
    </row>
    <row r="522" spans="2:27" x14ac:dyDescent="0.35">
      <c r="B522" t="s">
        <v>270</v>
      </c>
      <c r="C522" s="17">
        <v>0.26375485724095699</v>
      </c>
      <c r="D522" s="17">
        <v>0.38123319986634502</v>
      </c>
      <c r="E522" s="17">
        <v>0.36962152668855103</v>
      </c>
      <c r="F522" s="17">
        <v>0.219747466547597</v>
      </c>
      <c r="G522" s="17">
        <v>0.22478359574488699</v>
      </c>
      <c r="H522" s="17">
        <v>0.22134907284702801</v>
      </c>
      <c r="I522" s="17"/>
      <c r="J522" s="17">
        <v>0.153208010231971</v>
      </c>
      <c r="K522" s="17">
        <v>0.28116915845759599</v>
      </c>
      <c r="L522" s="17">
        <v>0.24935040403407999</v>
      </c>
      <c r="M522" s="17">
        <v>0.384610396632597</v>
      </c>
      <c r="N522" s="17">
        <v>0.289419701156647</v>
      </c>
      <c r="O522" s="17">
        <v>0.208022549626701</v>
      </c>
      <c r="P522" s="17">
        <v>0.40039267301840198</v>
      </c>
      <c r="Q522" s="17">
        <v>0.34049884446124601</v>
      </c>
      <c r="R522" s="17">
        <v>0.29096511823853399</v>
      </c>
      <c r="S522" s="17">
        <v>0.32461165240621898</v>
      </c>
      <c r="T522" s="17">
        <v>4.9782498184785397E-2</v>
      </c>
      <c r="U522" s="17">
        <v>0.29192416563858897</v>
      </c>
      <c r="V522" s="17"/>
      <c r="W522" s="17">
        <v>0.32652939323678598</v>
      </c>
      <c r="X522" s="17">
        <v>0.191378017552334</v>
      </c>
      <c r="Y522" s="17"/>
      <c r="Z522" s="17">
        <v>0.22858857098264901</v>
      </c>
      <c r="AA522" s="17">
        <v>0.296022356257581</v>
      </c>
    </row>
    <row r="523" spans="2:27" x14ac:dyDescent="0.35">
      <c r="B523" t="s">
        <v>47</v>
      </c>
      <c r="C523" s="17">
        <v>0.14750571813573399</v>
      </c>
      <c r="D523" s="17">
        <v>0.18777919761259401</v>
      </c>
      <c r="E523" s="17">
        <v>0.13922216651951899</v>
      </c>
      <c r="F523" s="17">
        <v>0.109241364022793</v>
      </c>
      <c r="G523" s="17">
        <v>0.17697008600957501</v>
      </c>
      <c r="H523" s="17">
        <v>0.14110608694582599</v>
      </c>
      <c r="I523" s="17"/>
      <c r="J523" s="17">
        <v>8.5593040081535607E-2</v>
      </c>
      <c r="K523" s="17">
        <v>0.19377044477605099</v>
      </c>
      <c r="L523" s="17">
        <v>0.19622718324503</v>
      </c>
      <c r="M523" s="17">
        <v>3.7616735645484102E-2</v>
      </c>
      <c r="N523" s="17">
        <v>0.13806606236733901</v>
      </c>
      <c r="O523" s="17">
        <v>0.34041996735327001</v>
      </c>
      <c r="P523" s="17">
        <v>0.193129303828737</v>
      </c>
      <c r="Q523" s="17">
        <v>0.11124484270225</v>
      </c>
      <c r="R523" s="17">
        <v>0.115173403350493</v>
      </c>
      <c r="S523" s="17">
        <v>0.157739318809205</v>
      </c>
      <c r="T523" s="17">
        <v>8.7314480843180997E-2</v>
      </c>
      <c r="U523" s="17">
        <v>0.128307636643958</v>
      </c>
      <c r="V523" s="17"/>
      <c r="W523" s="17">
        <v>0.15464674597219299</v>
      </c>
      <c r="X523" s="17">
        <v>0.139272363340954</v>
      </c>
      <c r="Y523" s="17"/>
      <c r="Z523" s="17">
        <v>0.123096741895367</v>
      </c>
      <c r="AA523" s="17">
        <v>0.164242594920359</v>
      </c>
    </row>
    <row r="524" spans="2:27" x14ac:dyDescent="0.35">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row>
    <row r="525" spans="2:27" x14ac:dyDescent="0.35">
      <c r="B525" s="6" t="s">
        <v>276</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row>
    <row r="526" spans="2:27" x14ac:dyDescent="0.35">
      <c r="B526" s="24" t="s">
        <v>51</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row>
    <row r="527" spans="2:27" x14ac:dyDescent="0.35">
      <c r="B527" t="s">
        <v>269</v>
      </c>
      <c r="C527" s="17">
        <v>0.49774100005453498</v>
      </c>
      <c r="D527" s="17">
        <v>0.39972532542130801</v>
      </c>
      <c r="E527" s="17">
        <v>0.54589106666990195</v>
      </c>
      <c r="F527" s="17">
        <v>0.53910433517702605</v>
      </c>
      <c r="G527" s="17">
        <v>0.52390331946984903</v>
      </c>
      <c r="H527" s="17">
        <v>0.47245113843404701</v>
      </c>
      <c r="I527" s="17"/>
      <c r="J527" s="17">
        <v>0.42195995386056201</v>
      </c>
      <c r="K527" s="17">
        <v>0.56823967488367999</v>
      </c>
      <c r="L527" s="17">
        <v>0.35825100680942701</v>
      </c>
      <c r="M527" s="17">
        <v>0.49120851307133001</v>
      </c>
      <c r="N527" s="17">
        <v>0.563908569332914</v>
      </c>
      <c r="O527" s="17">
        <v>0.50029434319806898</v>
      </c>
      <c r="P527" s="17">
        <v>0.65415672494019605</v>
      </c>
      <c r="Q527" s="17">
        <v>0.517642919290484</v>
      </c>
      <c r="R527" s="17">
        <v>0.57075558699492501</v>
      </c>
      <c r="S527" s="17">
        <v>0.46365162352567102</v>
      </c>
      <c r="T527" s="17">
        <v>0.40862017821565899</v>
      </c>
      <c r="U527" s="17">
        <v>0.458095638641078</v>
      </c>
      <c r="V527" s="17"/>
      <c r="W527" s="17">
        <v>0.48911630916103299</v>
      </c>
      <c r="X527" s="17">
        <v>0.50768496635010996</v>
      </c>
      <c r="Y527" s="17"/>
      <c r="Z527" s="17">
        <v>0.51741341655645701</v>
      </c>
      <c r="AA527" s="17">
        <v>0.48944818350923902</v>
      </c>
    </row>
    <row r="528" spans="2:27" x14ac:dyDescent="0.35">
      <c r="B528" t="s">
        <v>270</v>
      </c>
      <c r="C528" s="17">
        <v>0.31558452274218601</v>
      </c>
      <c r="D528" s="17">
        <v>0.30526779639012003</v>
      </c>
      <c r="E528" s="17">
        <v>0.25748713381504501</v>
      </c>
      <c r="F528" s="17">
        <v>0.31450083295600401</v>
      </c>
      <c r="G528" s="17">
        <v>0.31010989613920098</v>
      </c>
      <c r="H528" s="17">
        <v>0.34845920269663799</v>
      </c>
      <c r="I528" s="17"/>
      <c r="J528" s="17">
        <v>0.391738707783364</v>
      </c>
      <c r="K528" s="17">
        <v>0.24848766696753999</v>
      </c>
      <c r="L528" s="17">
        <v>0.39415381547355799</v>
      </c>
      <c r="M528" s="17">
        <v>0.293693422624834</v>
      </c>
      <c r="N528" s="17">
        <v>0.198940330915717</v>
      </c>
      <c r="O528" s="17">
        <v>0.28064837250458302</v>
      </c>
      <c r="P528" s="17">
        <v>0.16323441772730499</v>
      </c>
      <c r="Q528" s="17">
        <v>0.34954702207168598</v>
      </c>
      <c r="R528" s="17">
        <v>0.33786225018016403</v>
      </c>
      <c r="S528" s="17">
        <v>0.37651501867260401</v>
      </c>
      <c r="T528" s="17">
        <v>0.50679294748025505</v>
      </c>
      <c r="U528" s="17">
        <v>0.24148426951093899</v>
      </c>
      <c r="V528" s="17"/>
      <c r="W528" s="17">
        <v>0.27481009006319501</v>
      </c>
      <c r="X528" s="17">
        <v>0.36259601443362599</v>
      </c>
      <c r="Y528" s="17"/>
      <c r="Z528" s="17">
        <v>0.35803220719783002</v>
      </c>
      <c r="AA528" s="17">
        <v>0.27658106432000301</v>
      </c>
    </row>
    <row r="529" spans="2:27" x14ac:dyDescent="0.35">
      <c r="B529" t="s">
        <v>47</v>
      </c>
      <c r="C529" s="17">
        <v>0.18667447720328001</v>
      </c>
      <c r="D529" s="17">
        <v>0.29500687818857202</v>
      </c>
      <c r="E529" s="17">
        <v>0.19662179951505299</v>
      </c>
      <c r="F529" s="17">
        <v>0.14639483186697</v>
      </c>
      <c r="G529" s="17">
        <v>0.16598678439094999</v>
      </c>
      <c r="H529" s="17">
        <v>0.17908965886931499</v>
      </c>
      <c r="I529" s="17"/>
      <c r="J529" s="17">
        <v>0.18630133835607399</v>
      </c>
      <c r="K529" s="17">
        <v>0.18327265814877999</v>
      </c>
      <c r="L529" s="17">
        <v>0.247595177717016</v>
      </c>
      <c r="M529" s="17">
        <v>0.21509806430383599</v>
      </c>
      <c r="N529" s="17">
        <v>0.237151099751369</v>
      </c>
      <c r="O529" s="17">
        <v>0.219057284297348</v>
      </c>
      <c r="P529" s="17">
        <v>0.18260885733249901</v>
      </c>
      <c r="Q529" s="17">
        <v>0.13281005863782999</v>
      </c>
      <c r="R529" s="17">
        <v>9.1382162824910601E-2</v>
      </c>
      <c r="S529" s="17">
        <v>0.159833357801724</v>
      </c>
      <c r="T529" s="17">
        <v>8.4586874304086304E-2</v>
      </c>
      <c r="U529" s="17">
        <v>0.30042009184798302</v>
      </c>
      <c r="V529" s="17"/>
      <c r="W529" s="17">
        <v>0.236073600775773</v>
      </c>
      <c r="X529" s="17">
        <v>0.129719019216264</v>
      </c>
      <c r="Y529" s="17"/>
      <c r="Z529" s="17">
        <v>0.124554376245713</v>
      </c>
      <c r="AA529" s="17">
        <v>0.233970752170758</v>
      </c>
    </row>
    <row r="530" spans="2:27" x14ac:dyDescent="0.35">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row>
    <row r="531" spans="2:27" x14ac:dyDescent="0.35">
      <c r="B531" s="6" t="s">
        <v>277</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row>
    <row r="532" spans="2:27" x14ac:dyDescent="0.35">
      <c r="B532" s="24" t="s">
        <v>51</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row>
    <row r="533" spans="2:27" x14ac:dyDescent="0.35">
      <c r="B533" t="s">
        <v>269</v>
      </c>
      <c r="C533" s="17">
        <v>0.40990755872172302</v>
      </c>
      <c r="D533" s="17">
        <v>0.35947438487399702</v>
      </c>
      <c r="E533" s="17">
        <v>0.35446961640456698</v>
      </c>
      <c r="F533" s="17">
        <v>0.57054192119358305</v>
      </c>
      <c r="G533" s="17">
        <v>0.33555197629326</v>
      </c>
      <c r="H533" s="17">
        <v>0.41568349532440702</v>
      </c>
      <c r="I533" s="17"/>
      <c r="J533" s="17">
        <v>0.50623868581734299</v>
      </c>
      <c r="K533" s="17">
        <v>0.340580578939572</v>
      </c>
      <c r="L533" s="17">
        <v>0.38059199236596197</v>
      </c>
      <c r="M533" s="17">
        <v>0.33678005034415898</v>
      </c>
      <c r="N533" s="17">
        <v>0.41428465436413398</v>
      </c>
      <c r="O533" s="17">
        <v>0.32513866065777702</v>
      </c>
      <c r="P533" s="17">
        <v>0.388918492787311</v>
      </c>
      <c r="Q533" s="17">
        <v>0.46984004238437499</v>
      </c>
      <c r="R533" s="17">
        <v>0.47692973025506602</v>
      </c>
      <c r="S533" s="17">
        <v>0.362386764750181</v>
      </c>
      <c r="T533" s="17">
        <v>0.55047861173727297</v>
      </c>
      <c r="U533" s="17">
        <v>0.38022789812476898</v>
      </c>
      <c r="V533" s="17"/>
      <c r="W533" s="17">
        <v>0.34709573014725698</v>
      </c>
      <c r="X533" s="17">
        <v>0.48232739544636999</v>
      </c>
      <c r="Y533" s="17"/>
      <c r="Z533" s="17">
        <v>0.55747134709312596</v>
      </c>
      <c r="AA533" s="17">
        <v>0.28594276871635099</v>
      </c>
    </row>
    <row r="534" spans="2:27" x14ac:dyDescent="0.35">
      <c r="B534" t="s">
        <v>270</v>
      </c>
      <c r="C534" s="17">
        <v>0.39280326697642498</v>
      </c>
      <c r="D534" s="17">
        <v>0.41584726407785899</v>
      </c>
      <c r="E534" s="17">
        <v>0.418825790770114</v>
      </c>
      <c r="F534" s="17">
        <v>0.28627614681312502</v>
      </c>
      <c r="G534" s="17">
        <v>0.418122057402465</v>
      </c>
      <c r="H534" s="17">
        <v>0.40974151523248997</v>
      </c>
      <c r="I534" s="17"/>
      <c r="J534" s="17">
        <v>0.30544020888532902</v>
      </c>
      <c r="K534" s="17">
        <v>0.47885920668030602</v>
      </c>
      <c r="L534" s="17">
        <v>0.335854243919326</v>
      </c>
      <c r="M534" s="17">
        <v>0.43517450881504299</v>
      </c>
      <c r="N534" s="17">
        <v>0.415927910922546</v>
      </c>
      <c r="O534" s="17">
        <v>0.40876973339930101</v>
      </c>
      <c r="P534" s="17">
        <v>0.46636035358578798</v>
      </c>
      <c r="Q534" s="17">
        <v>0.43532940103843598</v>
      </c>
      <c r="R534" s="17">
        <v>0.36132661257927901</v>
      </c>
      <c r="S534" s="17">
        <v>0.47777987744809403</v>
      </c>
      <c r="T534" s="17">
        <v>0.27762003311546002</v>
      </c>
      <c r="U534" s="17">
        <v>0.30042009184798302</v>
      </c>
      <c r="V534" s="17"/>
      <c r="W534" s="17">
        <v>0.42885011169391801</v>
      </c>
      <c r="X534" s="17">
        <v>0.35124251849758298</v>
      </c>
      <c r="Y534" s="17"/>
      <c r="Z534" s="17">
        <v>0.329035478890702</v>
      </c>
      <c r="AA534" s="17">
        <v>0.447528063720733</v>
      </c>
    </row>
    <row r="535" spans="2:27" x14ac:dyDescent="0.35">
      <c r="B535" t="s">
        <v>47</v>
      </c>
      <c r="C535" s="17">
        <v>0.197289174301852</v>
      </c>
      <c r="D535" s="17">
        <v>0.22467835104814399</v>
      </c>
      <c r="E535" s="17">
        <v>0.22670459282531799</v>
      </c>
      <c r="F535" s="17">
        <v>0.14318193199329199</v>
      </c>
      <c r="G535" s="17">
        <v>0.246325966304275</v>
      </c>
      <c r="H535" s="17">
        <v>0.17457498944310301</v>
      </c>
      <c r="I535" s="17"/>
      <c r="J535" s="17">
        <v>0.18832110529732801</v>
      </c>
      <c r="K535" s="17">
        <v>0.18056021438012201</v>
      </c>
      <c r="L535" s="17">
        <v>0.28355376371471203</v>
      </c>
      <c r="M535" s="17">
        <v>0.228045440840798</v>
      </c>
      <c r="N535" s="17">
        <v>0.16978743471332</v>
      </c>
      <c r="O535" s="17">
        <v>0.26609160594292203</v>
      </c>
      <c r="P535" s="17">
        <v>0.14472115362690099</v>
      </c>
      <c r="Q535" s="17">
        <v>9.4830556577189404E-2</v>
      </c>
      <c r="R535" s="17">
        <v>0.161743657165655</v>
      </c>
      <c r="S535" s="17">
        <v>0.159833357801724</v>
      </c>
      <c r="T535" s="17">
        <v>0.17190135514726701</v>
      </c>
      <c r="U535" s="17">
        <v>0.319352010027248</v>
      </c>
      <c r="V535" s="17"/>
      <c r="W535" s="17">
        <v>0.22405415815882501</v>
      </c>
      <c r="X535" s="17">
        <v>0.16643008605604701</v>
      </c>
      <c r="Y535" s="17"/>
      <c r="Z535" s="17">
        <v>0.113493174016173</v>
      </c>
      <c r="AA535" s="17">
        <v>0.266529167562916</v>
      </c>
    </row>
    <row r="536" spans="2:27"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row>
    <row r="537" spans="2:27" x14ac:dyDescent="0.35">
      <c r="B537" s="6" t="s">
        <v>278</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row>
    <row r="538" spans="2:27" x14ac:dyDescent="0.35">
      <c r="B538" s="24" t="s">
        <v>51</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row>
    <row r="539" spans="2:27" x14ac:dyDescent="0.35">
      <c r="B539" t="s">
        <v>269</v>
      </c>
      <c r="C539" s="17">
        <v>0.49901910026104701</v>
      </c>
      <c r="D539" s="17">
        <v>0.46959789520852002</v>
      </c>
      <c r="E539" s="17">
        <v>0.30083926131184102</v>
      </c>
      <c r="F539" s="17">
        <v>0.61479542258036401</v>
      </c>
      <c r="G539" s="17">
        <v>0.496107376652898</v>
      </c>
      <c r="H539" s="17">
        <v>0.54590678277543403</v>
      </c>
      <c r="I539" s="17"/>
      <c r="J539" s="17">
        <v>0.63332385732984398</v>
      </c>
      <c r="K539" s="17">
        <v>0.47910323154581602</v>
      </c>
      <c r="L539" s="17">
        <v>0.47363371922692798</v>
      </c>
      <c r="M539" s="17">
        <v>0.41986951700393299</v>
      </c>
      <c r="N539" s="17">
        <v>0.39495988694265</v>
      </c>
      <c r="O539" s="17">
        <v>0.38364198542174599</v>
      </c>
      <c r="P539" s="17">
        <v>0.45091771336376502</v>
      </c>
      <c r="Q539" s="17">
        <v>0.47559276435501902</v>
      </c>
      <c r="R539" s="17">
        <v>0.66206408922428905</v>
      </c>
      <c r="S539" s="17">
        <v>0.400844744182554</v>
      </c>
      <c r="T539" s="17">
        <v>0.56406450669778296</v>
      </c>
      <c r="U539" s="17">
        <v>0.329788001997119</v>
      </c>
      <c r="V539" s="17"/>
      <c r="W539" s="17">
        <v>0.40388144123403702</v>
      </c>
      <c r="X539" s="17">
        <v>0.60870948644257605</v>
      </c>
      <c r="Y539" s="17"/>
      <c r="Z539" s="17">
        <v>0.67105722049191596</v>
      </c>
      <c r="AA539" s="17">
        <v>0.34121722008317901</v>
      </c>
    </row>
    <row r="540" spans="2:27" x14ac:dyDescent="0.35">
      <c r="B540" t="s">
        <v>270</v>
      </c>
      <c r="C540" s="17">
        <v>0.27043730817631401</v>
      </c>
      <c r="D540" s="17">
        <v>0.23246563044487201</v>
      </c>
      <c r="E540" s="17">
        <v>0.36322578690266299</v>
      </c>
      <c r="F540" s="17">
        <v>0.286466929640388</v>
      </c>
      <c r="G540" s="17">
        <v>0.25182025147029802</v>
      </c>
      <c r="H540" s="17">
        <v>0.24230309957367299</v>
      </c>
      <c r="I540" s="17"/>
      <c r="J540" s="17">
        <v>0.16631651296549099</v>
      </c>
      <c r="K540" s="17">
        <v>0.30751649163255002</v>
      </c>
      <c r="L540" s="17">
        <v>0.20190574792025001</v>
      </c>
      <c r="M540" s="17">
        <v>0.31583518945678901</v>
      </c>
      <c r="N540" s="17">
        <v>0.29802536829974702</v>
      </c>
      <c r="O540" s="17">
        <v>0.27596753203198998</v>
      </c>
      <c r="P540" s="17">
        <v>0.386709044413722</v>
      </c>
      <c r="Q540" s="17">
        <v>0.34049884446124601</v>
      </c>
      <c r="R540" s="17">
        <v>0.24586839884126599</v>
      </c>
      <c r="S540" s="17">
        <v>0.31661698019999401</v>
      </c>
      <c r="T540" s="17">
        <v>0.313816636339735</v>
      </c>
      <c r="U540" s="17">
        <v>0.319352010027248</v>
      </c>
      <c r="V540" s="17"/>
      <c r="W540" s="17">
        <v>0.293089884087398</v>
      </c>
      <c r="X540" s="17">
        <v>0.24431968214782601</v>
      </c>
      <c r="Y540" s="17"/>
      <c r="Z540" s="17">
        <v>0.20475166310986101</v>
      </c>
      <c r="AA540" s="17">
        <v>0.32626676720940401</v>
      </c>
    </row>
    <row r="541" spans="2:27" x14ac:dyDescent="0.35">
      <c r="B541" t="s">
        <v>47</v>
      </c>
      <c r="C541" s="17">
        <v>0.23054359156263901</v>
      </c>
      <c r="D541" s="17">
        <v>0.29793647434660803</v>
      </c>
      <c r="E541" s="17">
        <v>0.33593495178549598</v>
      </c>
      <c r="F541" s="17">
        <v>9.87376477792479E-2</v>
      </c>
      <c r="G541" s="17">
        <v>0.25207237187680398</v>
      </c>
      <c r="H541" s="17">
        <v>0.21179011765089201</v>
      </c>
      <c r="I541" s="17"/>
      <c r="J541" s="17">
        <v>0.200359629704665</v>
      </c>
      <c r="K541" s="17">
        <v>0.21338027682163399</v>
      </c>
      <c r="L541" s="17">
        <v>0.324460532852822</v>
      </c>
      <c r="M541" s="17">
        <v>0.264295293539278</v>
      </c>
      <c r="N541" s="17">
        <v>0.30701474475760299</v>
      </c>
      <c r="O541" s="17">
        <v>0.34039048254626397</v>
      </c>
      <c r="P541" s="17">
        <v>0.16237324222251301</v>
      </c>
      <c r="Q541" s="17">
        <v>0.183908391183735</v>
      </c>
      <c r="R541" s="17">
        <v>9.2067511934444596E-2</v>
      </c>
      <c r="S541" s="17">
        <v>0.28253827561745198</v>
      </c>
      <c r="T541" s="17">
        <v>0.12211885696248199</v>
      </c>
      <c r="U541" s="17">
        <v>0.350859987975633</v>
      </c>
      <c r="V541" s="17"/>
      <c r="W541" s="17">
        <v>0.30302867467856398</v>
      </c>
      <c r="X541" s="17">
        <v>0.14697083140959799</v>
      </c>
      <c r="Y541" s="17"/>
      <c r="Z541" s="17">
        <v>0.124191116398223</v>
      </c>
      <c r="AA541" s="17">
        <v>0.33251601270741699</v>
      </c>
    </row>
    <row r="542" spans="2:27" x14ac:dyDescent="0.35">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row>
    <row r="543" spans="2:27" x14ac:dyDescent="0.35">
      <c r="B543" s="6" t="s">
        <v>279</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row>
    <row r="544" spans="2:27" x14ac:dyDescent="0.35">
      <c r="B544" s="24" t="s">
        <v>51</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row>
    <row r="545" spans="2:27" x14ac:dyDescent="0.35">
      <c r="B545" t="s">
        <v>269</v>
      </c>
      <c r="C545" s="17">
        <v>0.32474063787593899</v>
      </c>
      <c r="D545" s="17">
        <v>0.28431385949104399</v>
      </c>
      <c r="E545" s="17">
        <v>0.35204544703590501</v>
      </c>
      <c r="F545" s="17">
        <v>0.39838063513709399</v>
      </c>
      <c r="G545" s="17">
        <v>0.30328425459454</v>
      </c>
      <c r="H545" s="17">
        <v>0.30197577635309703</v>
      </c>
      <c r="I545" s="17"/>
      <c r="J545" s="17">
        <v>0.25941017925479098</v>
      </c>
      <c r="K545" s="17">
        <v>0.30529140492006202</v>
      </c>
      <c r="L545" s="17">
        <v>0.26993616327355102</v>
      </c>
      <c r="M545" s="17">
        <v>0.26527107727434301</v>
      </c>
      <c r="N545" s="17">
        <v>0.24335838775697599</v>
      </c>
      <c r="O545" s="17">
        <v>0.24767757935891099</v>
      </c>
      <c r="P545" s="17">
        <v>0.61018367110013805</v>
      </c>
      <c r="Q545" s="17">
        <v>0.40064535461759099</v>
      </c>
      <c r="R545" s="17">
        <v>0.45342330011700399</v>
      </c>
      <c r="S545" s="17">
        <v>0.33806961482319298</v>
      </c>
      <c r="T545" s="17">
        <v>0.32130569737247699</v>
      </c>
      <c r="U545" s="17">
        <v>0.42209265092435799</v>
      </c>
      <c r="V545" s="17"/>
      <c r="W545" s="17">
        <v>0.32295221450099998</v>
      </c>
      <c r="X545" s="17">
        <v>0.326802627341092</v>
      </c>
      <c r="Y545" s="17"/>
      <c r="Z545" s="17">
        <v>0.37394430626011999</v>
      </c>
      <c r="AA545" s="17">
        <v>0.27405794844523801</v>
      </c>
    </row>
    <row r="546" spans="2:27" x14ac:dyDescent="0.35">
      <c r="B546" t="s">
        <v>270</v>
      </c>
      <c r="C546" s="17">
        <v>0.43354345745080602</v>
      </c>
      <c r="D546" s="17">
        <v>0.39571763362829498</v>
      </c>
      <c r="E546" s="17">
        <v>0.286873567537548</v>
      </c>
      <c r="F546" s="17">
        <v>0.44048221408218102</v>
      </c>
      <c r="G546" s="17">
        <v>0.50087188424864904</v>
      </c>
      <c r="H546" s="17">
        <v>0.47246442555331603</v>
      </c>
      <c r="I546" s="17"/>
      <c r="J546" s="17">
        <v>0.54632234237598398</v>
      </c>
      <c r="K546" s="17">
        <v>0.46587225415258499</v>
      </c>
      <c r="L546" s="17">
        <v>0.46399523447748903</v>
      </c>
      <c r="M546" s="17">
        <v>0.42078832469736299</v>
      </c>
      <c r="N546" s="17">
        <v>0.35054183010139001</v>
      </c>
      <c r="O546" s="17">
        <v>0.43528270628765697</v>
      </c>
      <c r="P546" s="17">
        <v>0.218681651798453</v>
      </c>
      <c r="Q546" s="17">
        <v>0.451812369715338</v>
      </c>
      <c r="R546" s="17">
        <v>0.438375907294283</v>
      </c>
      <c r="S546" s="17">
        <v>0.34319421481837098</v>
      </c>
      <c r="T546" s="17">
        <v>0.47675002585460202</v>
      </c>
      <c r="U546" s="17">
        <v>0.27748725722765899</v>
      </c>
      <c r="V546" s="17"/>
      <c r="W546" s="17">
        <v>0.36538115669405302</v>
      </c>
      <c r="X546" s="17">
        <v>0.51213220106186397</v>
      </c>
      <c r="Y546" s="17"/>
      <c r="Z546" s="17">
        <v>0.51236146149599504</v>
      </c>
      <c r="AA546" s="17">
        <v>0.36672672362013398</v>
      </c>
    </row>
    <row r="547" spans="2:27" x14ac:dyDescent="0.35">
      <c r="B547" t="s">
        <v>47</v>
      </c>
      <c r="C547" s="17">
        <v>0.24171590467325499</v>
      </c>
      <c r="D547" s="17">
        <v>0.31996850688066097</v>
      </c>
      <c r="E547" s="17">
        <v>0.36108098542654699</v>
      </c>
      <c r="F547" s="17">
        <v>0.16113715078072499</v>
      </c>
      <c r="G547" s="17">
        <v>0.19584386115680999</v>
      </c>
      <c r="H547" s="17">
        <v>0.22555979809358701</v>
      </c>
      <c r="I547" s="17"/>
      <c r="J547" s="17">
        <v>0.19426747836922501</v>
      </c>
      <c r="K547" s="17">
        <v>0.228836340927353</v>
      </c>
      <c r="L547" s="17">
        <v>0.26606860224896101</v>
      </c>
      <c r="M547" s="17">
        <v>0.31394059802829399</v>
      </c>
      <c r="N547" s="17">
        <v>0.406099782141634</v>
      </c>
      <c r="O547" s="17">
        <v>0.31703971435343198</v>
      </c>
      <c r="P547" s="17">
        <v>0.17113467710140901</v>
      </c>
      <c r="Q547" s="17">
        <v>0.14754227566707201</v>
      </c>
      <c r="R547" s="17">
        <v>0.108200792588713</v>
      </c>
      <c r="S547" s="17">
        <v>0.31873617035843599</v>
      </c>
      <c r="T547" s="17">
        <v>0.20194427677292101</v>
      </c>
      <c r="U547" s="17">
        <v>0.30042009184798302</v>
      </c>
      <c r="V547" s="17"/>
      <c r="W547" s="17">
        <v>0.311666628804947</v>
      </c>
      <c r="X547" s="17">
        <v>0.161065171597044</v>
      </c>
      <c r="Y547" s="17"/>
      <c r="Z547" s="17">
        <v>0.113694232243885</v>
      </c>
      <c r="AA547" s="17">
        <v>0.35921532793462702</v>
      </c>
    </row>
    <row r="548" spans="2:27" x14ac:dyDescent="0.35">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row>
    <row r="549" spans="2:27" x14ac:dyDescent="0.35">
      <c r="B549" s="6" t="s">
        <v>284</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row>
    <row r="550" spans="2:27" x14ac:dyDescent="0.35">
      <c r="B550" s="24" t="s">
        <v>51</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row>
    <row r="551" spans="2:27" x14ac:dyDescent="0.35">
      <c r="B551" t="s">
        <v>43</v>
      </c>
      <c r="C551" s="17">
        <v>0.52758304837159398</v>
      </c>
      <c r="D551" s="17">
        <v>0.58625188694879005</v>
      </c>
      <c r="E551" s="17">
        <v>0.44261280428119698</v>
      </c>
      <c r="F551" s="17">
        <v>0.64625692498673204</v>
      </c>
      <c r="G551" s="17">
        <v>0.58136875741442295</v>
      </c>
      <c r="H551" s="17">
        <v>0.465068280125217</v>
      </c>
      <c r="I551" s="17"/>
      <c r="J551" s="17">
        <v>0.60258879269313603</v>
      </c>
      <c r="K551" s="17">
        <v>0.45935803089142202</v>
      </c>
      <c r="L551" s="17">
        <v>0.59398381040234505</v>
      </c>
      <c r="M551" s="17">
        <v>0.37914050455875598</v>
      </c>
      <c r="N551" s="17">
        <v>0.52779610006397204</v>
      </c>
      <c r="O551" s="17">
        <v>0.421448036988402</v>
      </c>
      <c r="P551" s="17">
        <v>0.45574734885948898</v>
      </c>
      <c r="Q551" s="17">
        <v>0.46240525131791199</v>
      </c>
      <c r="R551" s="17">
        <v>0.65193325983474704</v>
      </c>
      <c r="S551" s="17">
        <v>0.55084151368882395</v>
      </c>
      <c r="T551" s="17">
        <v>0.686183363660265</v>
      </c>
      <c r="U551" s="17">
        <v>0.54190436135892195</v>
      </c>
      <c r="V551" s="17"/>
      <c r="W551" s="17">
        <v>0.49487018547713801</v>
      </c>
      <c r="X551" s="17">
        <v>0.56529983266810002</v>
      </c>
      <c r="Y551" s="17"/>
      <c r="Z551" s="17">
        <v>0.57413557083828404</v>
      </c>
      <c r="AA551" s="17">
        <v>0.489300405760069</v>
      </c>
    </row>
    <row r="552" spans="2:27" x14ac:dyDescent="0.35">
      <c r="B552" t="s">
        <v>44</v>
      </c>
      <c r="C552" s="17">
        <v>0.32216876799607302</v>
      </c>
      <c r="D552" s="17">
        <v>0.26577823056497901</v>
      </c>
      <c r="E552" s="17">
        <v>0.39249163751937099</v>
      </c>
      <c r="F552" s="17">
        <v>0.26919367802460598</v>
      </c>
      <c r="G552" s="17">
        <v>0.27470800035341902</v>
      </c>
      <c r="H552" s="17">
        <v>0.35696049736089402</v>
      </c>
      <c r="I552" s="17"/>
      <c r="J552" s="17">
        <v>0.31216967525324002</v>
      </c>
      <c r="K552" s="17">
        <v>0.39593141342103899</v>
      </c>
      <c r="L552" s="17">
        <v>0.20104642561975</v>
      </c>
      <c r="M552" s="17">
        <v>0.40106114918119101</v>
      </c>
      <c r="N552" s="17">
        <v>0.22973648367652499</v>
      </c>
      <c r="O552" s="17">
        <v>0.38073812473387503</v>
      </c>
      <c r="P552" s="17">
        <v>0.36435653916020699</v>
      </c>
      <c r="Q552" s="17">
        <v>0.39903196807361402</v>
      </c>
      <c r="R552" s="17">
        <v>0.26052814507763999</v>
      </c>
      <c r="S552" s="17">
        <v>0.37474813622327402</v>
      </c>
      <c r="T552" s="17">
        <v>0.17195820281812099</v>
      </c>
      <c r="U552" s="17">
        <v>0.26041618769020403</v>
      </c>
      <c r="V552" s="17"/>
      <c r="W552" s="17">
        <v>0.35697148047340099</v>
      </c>
      <c r="X552" s="17">
        <v>0.282042460381975</v>
      </c>
      <c r="Y552" s="17"/>
      <c r="Z552" s="17">
        <v>0.333204836653478</v>
      </c>
      <c r="AA552" s="17">
        <v>0.32225862774120301</v>
      </c>
    </row>
    <row r="553" spans="2:27" x14ac:dyDescent="0.35">
      <c r="B553" t="s">
        <v>280</v>
      </c>
      <c r="C553" s="17">
        <v>9.0712595854809702E-2</v>
      </c>
      <c r="D553" s="17">
        <v>4.2726521184988701E-2</v>
      </c>
      <c r="E553" s="17">
        <v>5.6539810803676198E-2</v>
      </c>
      <c r="F553" s="17">
        <v>7.5273798577195294E-2</v>
      </c>
      <c r="G553" s="17">
        <v>9.8753925123121894E-2</v>
      </c>
      <c r="H553" s="17">
        <v>0.123528083787181</v>
      </c>
      <c r="I553" s="17"/>
      <c r="J553" s="17">
        <v>4.2773589044043998E-2</v>
      </c>
      <c r="K553" s="17">
        <v>0.100629691074776</v>
      </c>
      <c r="L553" s="17">
        <v>9.1286500543902305E-2</v>
      </c>
      <c r="M553" s="17">
        <v>0.15246194666496199</v>
      </c>
      <c r="N553" s="17">
        <v>0.152492470683146</v>
      </c>
      <c r="O553" s="17">
        <v>0.13375315783036501</v>
      </c>
      <c r="P553" s="17">
        <v>6.4208668950043804E-2</v>
      </c>
      <c r="Q553" s="17">
        <v>8.7464448062568603E-2</v>
      </c>
      <c r="R553" s="17">
        <v>4.7255602924696702E-2</v>
      </c>
      <c r="S553" s="17">
        <v>6.6403102298716002E-2</v>
      </c>
      <c r="T553" s="17">
        <v>9.9564996369570904E-2</v>
      </c>
      <c r="U553" s="17">
        <v>0.13874362861382999</v>
      </c>
      <c r="V553" s="17"/>
      <c r="W553" s="17">
        <v>8.26173724009715E-2</v>
      </c>
      <c r="X553" s="17">
        <v>0.100046104750853</v>
      </c>
      <c r="Y553" s="17"/>
      <c r="Z553" s="17">
        <v>6.3599709256231901E-2</v>
      </c>
      <c r="AA553" s="17">
        <v>0.100429942290042</v>
      </c>
    </row>
    <row r="554" spans="2:27" x14ac:dyDescent="0.35">
      <c r="B554" t="s">
        <v>281</v>
      </c>
      <c r="C554" s="17">
        <v>1.81562335673046E-2</v>
      </c>
      <c r="D554" s="17">
        <v>5.4250201327801402E-2</v>
      </c>
      <c r="E554" s="17">
        <v>9.8049321020346695E-3</v>
      </c>
      <c r="F554" s="17">
        <v>9.2755984114671099E-3</v>
      </c>
      <c r="G554" s="17">
        <v>1.05117433572716E-2</v>
      </c>
      <c r="H554" s="17">
        <v>1.9225581343949399E-2</v>
      </c>
      <c r="I554" s="17"/>
      <c r="J554" s="17">
        <v>1.13943818267305E-2</v>
      </c>
      <c r="K554" s="17">
        <v>1.54353171084168E-2</v>
      </c>
      <c r="L554" s="17">
        <v>3.2035247639540701E-2</v>
      </c>
      <c r="M554" s="17">
        <v>0</v>
      </c>
      <c r="N554" s="17">
        <v>2.99916485254524E-2</v>
      </c>
      <c r="O554" s="17">
        <v>6.40606804473587E-2</v>
      </c>
      <c r="P554" s="17">
        <v>0</v>
      </c>
      <c r="Q554" s="17">
        <v>0</v>
      </c>
      <c r="R554" s="17">
        <v>2.1706017593699799E-2</v>
      </c>
      <c r="S554" s="17">
        <v>0</v>
      </c>
      <c r="T554" s="17">
        <v>4.2293437152043201E-2</v>
      </c>
      <c r="U554" s="17">
        <v>0</v>
      </c>
      <c r="V554" s="17"/>
      <c r="W554" s="17">
        <v>1.7042771010791099E-2</v>
      </c>
      <c r="X554" s="17">
        <v>1.9440016866912099E-2</v>
      </c>
      <c r="Y554" s="17"/>
      <c r="Z554" s="17">
        <v>2.0229243096301398E-2</v>
      </c>
      <c r="AA554" s="17">
        <v>1.33320828134884E-2</v>
      </c>
    </row>
    <row r="555" spans="2:27" x14ac:dyDescent="0.35">
      <c r="B555" t="s">
        <v>282</v>
      </c>
      <c r="C555" s="17">
        <v>9.8630721840284492E-3</v>
      </c>
      <c r="D555" s="17">
        <v>1.6492386105349699E-2</v>
      </c>
      <c r="E555" s="17">
        <v>2.6783537657633801E-2</v>
      </c>
      <c r="F555" s="17">
        <v>0</v>
      </c>
      <c r="G555" s="17">
        <v>0</v>
      </c>
      <c r="H555" s="17">
        <v>9.9864137163146408E-3</v>
      </c>
      <c r="I555" s="17"/>
      <c r="J555" s="17">
        <v>8.2847975293876604E-3</v>
      </c>
      <c r="K555" s="17">
        <v>0</v>
      </c>
      <c r="L555" s="17">
        <v>2.7216005264820799E-2</v>
      </c>
      <c r="M555" s="17">
        <v>2.1194471117707201E-2</v>
      </c>
      <c r="N555" s="17">
        <v>2.99916485254524E-2</v>
      </c>
      <c r="O555" s="17">
        <v>0</v>
      </c>
      <c r="P555" s="17">
        <v>0</v>
      </c>
      <c r="Q555" s="17">
        <v>0</v>
      </c>
      <c r="R555" s="17">
        <v>1.85769745692171E-2</v>
      </c>
      <c r="S555" s="17">
        <v>0</v>
      </c>
      <c r="T555" s="17">
        <v>0</v>
      </c>
      <c r="U555" s="17">
        <v>0</v>
      </c>
      <c r="V555" s="17"/>
      <c r="W555" s="17">
        <v>1.46190503221637E-2</v>
      </c>
      <c r="X555" s="17">
        <v>4.3795960928744498E-3</v>
      </c>
      <c r="Y555" s="17"/>
      <c r="Z555" s="17">
        <v>0</v>
      </c>
      <c r="AA555" s="17">
        <v>1.9776645858780698E-2</v>
      </c>
    </row>
    <row r="556" spans="2:27" x14ac:dyDescent="0.35">
      <c r="B556" t="s">
        <v>47</v>
      </c>
      <c r="C556" s="17">
        <v>3.1516282026190903E-2</v>
      </c>
      <c r="D556" s="17">
        <v>3.4500773868091597E-2</v>
      </c>
      <c r="E556" s="17">
        <v>7.1767277636087201E-2</v>
      </c>
      <c r="F556" s="17">
        <v>0</v>
      </c>
      <c r="G556" s="17">
        <v>3.4657573751764002E-2</v>
      </c>
      <c r="H556" s="17">
        <v>2.52311436664448E-2</v>
      </c>
      <c r="I556" s="17"/>
      <c r="J556" s="17">
        <v>2.2788763653461001E-2</v>
      </c>
      <c r="K556" s="17">
        <v>2.86455475043456E-2</v>
      </c>
      <c r="L556" s="17">
        <v>5.4432010529641701E-2</v>
      </c>
      <c r="M556" s="17">
        <v>4.6141928477383402E-2</v>
      </c>
      <c r="N556" s="17">
        <v>2.99916485254524E-2</v>
      </c>
      <c r="O556" s="17">
        <v>0</v>
      </c>
      <c r="P556" s="17">
        <v>0.11568744303026</v>
      </c>
      <c r="Q556" s="17">
        <v>5.1098332545905102E-2</v>
      </c>
      <c r="R556" s="17">
        <v>0</v>
      </c>
      <c r="S556" s="17">
        <v>8.0072477891855696E-3</v>
      </c>
      <c r="T556" s="17">
        <v>0</v>
      </c>
      <c r="U556" s="17">
        <v>5.89358223370436E-2</v>
      </c>
      <c r="V556" s="17"/>
      <c r="W556" s="17">
        <v>3.3879140315534302E-2</v>
      </c>
      <c r="X556" s="17">
        <v>2.8791989239285901E-2</v>
      </c>
      <c r="Y556" s="17"/>
      <c r="Z556" s="17">
        <v>8.8306401557040407E-3</v>
      </c>
      <c r="AA556" s="17">
        <v>5.49022955364167E-2</v>
      </c>
    </row>
    <row r="557" spans="2:27" x14ac:dyDescent="0.35">
      <c r="B557" t="s">
        <v>48</v>
      </c>
      <c r="C557" s="17">
        <v>0.84975181636766595</v>
      </c>
      <c r="D557" s="17">
        <v>0.852030117513769</v>
      </c>
      <c r="E557" s="17">
        <v>0.83510444180056798</v>
      </c>
      <c r="F557" s="17">
        <v>0.91545060301133696</v>
      </c>
      <c r="G557" s="17">
        <v>0.85607675776784198</v>
      </c>
      <c r="H557" s="17">
        <v>0.82202877748611103</v>
      </c>
      <c r="I557" s="17"/>
      <c r="J557" s="17">
        <v>0.91475846794637705</v>
      </c>
      <c r="K557" s="17">
        <v>0.85528944431246101</v>
      </c>
      <c r="L557" s="17">
        <v>0.79503023602209399</v>
      </c>
      <c r="M557" s="17">
        <v>0.78020165373994699</v>
      </c>
      <c r="N557" s="17">
        <v>0.75753258374049703</v>
      </c>
      <c r="O557" s="17">
        <v>0.80218616172227697</v>
      </c>
      <c r="P557" s="17">
        <v>0.82010388801969603</v>
      </c>
      <c r="Q557" s="17">
        <v>0.86143721939152595</v>
      </c>
      <c r="R557" s="17">
        <v>0.91246140491238603</v>
      </c>
      <c r="S557" s="17">
        <v>0.92558964991209802</v>
      </c>
      <c r="T557" s="17">
        <v>0.85814156647838602</v>
      </c>
      <c r="U557" s="17">
        <v>0.80232054904912697</v>
      </c>
      <c r="V557" s="17"/>
      <c r="W557" s="17">
        <v>0.85184166595053901</v>
      </c>
      <c r="X557" s="17">
        <v>0.84734229305007502</v>
      </c>
      <c r="Y557" s="17"/>
      <c r="Z557" s="17">
        <v>0.90734040749176303</v>
      </c>
      <c r="AA557" s="17">
        <v>0.81155903350127201</v>
      </c>
    </row>
    <row r="558" spans="2:27" x14ac:dyDescent="0.35">
      <c r="B558" t="s">
        <v>283</v>
      </c>
      <c r="C558" s="17">
        <v>2.8019305751333001E-2</v>
      </c>
      <c r="D558" s="17">
        <v>7.0742587433150997E-2</v>
      </c>
      <c r="E558" s="17">
        <v>3.65884697596685E-2</v>
      </c>
      <c r="F558" s="17">
        <v>9.2755984114671099E-3</v>
      </c>
      <c r="G558" s="17">
        <v>1.05117433572716E-2</v>
      </c>
      <c r="H558" s="17">
        <v>2.92119950602641E-2</v>
      </c>
      <c r="I558" s="17"/>
      <c r="J558" s="17">
        <v>1.9679179356118199E-2</v>
      </c>
      <c r="K558" s="17">
        <v>1.54353171084168E-2</v>
      </c>
      <c r="L558" s="17">
        <v>5.9251252904361597E-2</v>
      </c>
      <c r="M558" s="17">
        <v>2.1194471117707201E-2</v>
      </c>
      <c r="N558" s="17">
        <v>5.9983297050904799E-2</v>
      </c>
      <c r="O558" s="17">
        <v>6.40606804473587E-2</v>
      </c>
      <c r="P558" s="17">
        <v>0</v>
      </c>
      <c r="Q558" s="17">
        <v>0</v>
      </c>
      <c r="R558" s="17">
        <v>4.0282992162916899E-2</v>
      </c>
      <c r="S558" s="17">
        <v>0</v>
      </c>
      <c r="T558" s="17">
        <v>4.2293437152043201E-2</v>
      </c>
      <c r="U558" s="17">
        <v>0</v>
      </c>
      <c r="V558" s="17"/>
      <c r="W558" s="17">
        <v>3.1661821332954802E-2</v>
      </c>
      <c r="X558" s="17">
        <v>2.3819612959786601E-2</v>
      </c>
      <c r="Y558" s="17"/>
      <c r="Z558" s="17">
        <v>2.0229243096301398E-2</v>
      </c>
      <c r="AA558" s="17">
        <v>3.3108728672269203E-2</v>
      </c>
    </row>
    <row r="559" spans="2:27" x14ac:dyDescent="0.35">
      <c r="B559" t="s">
        <v>49</v>
      </c>
      <c r="C559" s="17">
        <v>0.82173251061633301</v>
      </c>
      <c r="D559" s="17">
        <v>0.78128753008061802</v>
      </c>
      <c r="E559" s="17">
        <v>0.79851597204089997</v>
      </c>
      <c r="F559" s="17">
        <v>0.90617500459986999</v>
      </c>
      <c r="G559" s="17">
        <v>0.84556501441057097</v>
      </c>
      <c r="H559" s="17">
        <v>0.79281678242584697</v>
      </c>
      <c r="I559" s="17"/>
      <c r="J559" s="17">
        <v>0.89507928859025898</v>
      </c>
      <c r="K559" s="17">
        <v>0.83985412720404395</v>
      </c>
      <c r="L559" s="17">
        <v>0.73577898311773304</v>
      </c>
      <c r="M559" s="17">
        <v>0.75900718262223998</v>
      </c>
      <c r="N559" s="17">
        <v>0.69754928668959204</v>
      </c>
      <c r="O559" s="17">
        <v>0.73812548127491795</v>
      </c>
      <c r="P559" s="17">
        <v>0.82010388801969603</v>
      </c>
      <c r="Q559" s="17">
        <v>0.86143721939152595</v>
      </c>
      <c r="R559" s="17">
        <v>0.87217841274946994</v>
      </c>
      <c r="S559" s="17">
        <v>0.92558964991209802</v>
      </c>
      <c r="T559" s="17">
        <v>0.81584812932634299</v>
      </c>
      <c r="U559" s="17">
        <v>0.80232054904912697</v>
      </c>
      <c r="V559" s="17"/>
      <c r="W559" s="17">
        <v>0.82017984461758497</v>
      </c>
      <c r="X559" s="17">
        <v>0.82352268009028795</v>
      </c>
      <c r="Y559" s="17"/>
      <c r="Z559" s="17">
        <v>0.887111164395461</v>
      </c>
      <c r="AA559" s="17">
        <v>0.77845030482900301</v>
      </c>
    </row>
    <row r="560" spans="2:27"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row>
    <row r="561" spans="2:27" x14ac:dyDescent="0.35">
      <c r="B561" s="6" t="s">
        <v>285</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row>
    <row r="562" spans="2:27" x14ac:dyDescent="0.35">
      <c r="B562" s="24" t="s">
        <v>51</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row>
    <row r="563" spans="2:27" x14ac:dyDescent="0.35">
      <c r="B563" t="s">
        <v>43</v>
      </c>
      <c r="C563" s="17">
        <v>0.31345170643654102</v>
      </c>
      <c r="D563" s="17">
        <v>0.340348274771751</v>
      </c>
      <c r="E563" s="17">
        <v>0.229111352613692</v>
      </c>
      <c r="F563" s="17">
        <v>0.44654530584274899</v>
      </c>
      <c r="G563" s="17">
        <v>0.30928751169595198</v>
      </c>
      <c r="H563" s="17">
        <v>0.28439836715939598</v>
      </c>
      <c r="I563" s="17"/>
      <c r="J563" s="17">
        <v>0.36226526172982998</v>
      </c>
      <c r="K563" s="17">
        <v>0.26412551494686298</v>
      </c>
      <c r="L563" s="17">
        <v>0.29102413642306002</v>
      </c>
      <c r="M563" s="17">
        <v>0.26596876275825299</v>
      </c>
      <c r="N563" s="17">
        <v>0.28073040426957302</v>
      </c>
      <c r="O563" s="17">
        <v>0.255808453341687</v>
      </c>
      <c r="P563" s="17">
        <v>0.318926454606691</v>
      </c>
      <c r="Q563" s="17">
        <v>0.36596130819674599</v>
      </c>
      <c r="R563" s="17">
        <v>0.27310266838213099</v>
      </c>
      <c r="S563" s="17">
        <v>0.33455182834360397</v>
      </c>
      <c r="T563" s="17">
        <v>0.58528298785657296</v>
      </c>
      <c r="U563" s="17">
        <v>0.382088746766579</v>
      </c>
      <c r="V563" s="17"/>
      <c r="W563" s="17">
        <v>0.240095874902618</v>
      </c>
      <c r="X563" s="17">
        <v>0.39802840899487102</v>
      </c>
      <c r="Y563" s="17"/>
      <c r="Z563" s="17">
        <v>0.39337608894799703</v>
      </c>
      <c r="AA563" s="17">
        <v>0.236503640376165</v>
      </c>
    </row>
    <row r="564" spans="2:27" x14ac:dyDescent="0.35">
      <c r="B564" t="s">
        <v>44</v>
      </c>
      <c r="C564" s="17">
        <v>0.42514434262665801</v>
      </c>
      <c r="D564" s="17">
        <v>0.35643974695362102</v>
      </c>
      <c r="E564" s="17">
        <v>0.45894281522486002</v>
      </c>
      <c r="F564" s="17">
        <v>0.40591718076042499</v>
      </c>
      <c r="G564" s="17">
        <v>0.47139934974473202</v>
      </c>
      <c r="H564" s="17">
        <v>0.41479906903779801</v>
      </c>
      <c r="I564" s="17"/>
      <c r="J564" s="17">
        <v>0.46045650677166</v>
      </c>
      <c r="K564" s="17">
        <v>0.49556564338617398</v>
      </c>
      <c r="L564" s="17">
        <v>0.51274868033191001</v>
      </c>
      <c r="M564" s="17">
        <v>0.35422153521989702</v>
      </c>
      <c r="N564" s="17">
        <v>0.45870271120539402</v>
      </c>
      <c r="O564" s="17">
        <v>0.44451097636657599</v>
      </c>
      <c r="P564" s="17">
        <v>0.244608077908954</v>
      </c>
      <c r="Q564" s="17">
        <v>0.40064535461759099</v>
      </c>
      <c r="R564" s="17">
        <v>0.42608619437731199</v>
      </c>
      <c r="S564" s="17">
        <v>0.39859723507412698</v>
      </c>
      <c r="T564" s="17">
        <v>0.32264107680659798</v>
      </c>
      <c r="U564" s="17">
        <v>0.31749116138543798</v>
      </c>
      <c r="V564" s="17"/>
      <c r="W564" s="17">
        <v>0.44264172257208201</v>
      </c>
      <c r="X564" s="17">
        <v>0.40497047685144899</v>
      </c>
      <c r="Y564" s="17"/>
      <c r="Z564" s="17">
        <v>0.43110094310481001</v>
      </c>
      <c r="AA564" s="17">
        <v>0.43267384457367702</v>
      </c>
    </row>
    <row r="565" spans="2:27" x14ac:dyDescent="0.35">
      <c r="B565" t="s">
        <v>280</v>
      </c>
      <c r="C565" s="17">
        <v>0.15863625499796699</v>
      </c>
      <c r="D565" s="17">
        <v>0.12957038013715499</v>
      </c>
      <c r="E565" s="17">
        <v>0.154062630535275</v>
      </c>
      <c r="F565" s="17">
        <v>0.111396324306286</v>
      </c>
      <c r="G565" s="17">
        <v>0.15051442249166</v>
      </c>
      <c r="H565" s="17">
        <v>0.195592314714123</v>
      </c>
      <c r="I565" s="17"/>
      <c r="J565" s="17">
        <v>9.4183483645388005E-2</v>
      </c>
      <c r="K565" s="17">
        <v>0.16658696844021401</v>
      </c>
      <c r="L565" s="17">
        <v>0.141795172715388</v>
      </c>
      <c r="M565" s="17">
        <v>0.20752016718618399</v>
      </c>
      <c r="N565" s="17">
        <v>0.182484119208599</v>
      </c>
      <c r="O565" s="17">
        <v>0.20732993717129999</v>
      </c>
      <c r="P565" s="17">
        <v>0.167202877718236</v>
      </c>
      <c r="Q565" s="17">
        <v>8.7464448062568603E-2</v>
      </c>
      <c r="R565" s="17">
        <v>0.21187266833059501</v>
      </c>
      <c r="S565" s="17">
        <v>0.13705014182157299</v>
      </c>
      <c r="T565" s="17">
        <v>4.9782498184785397E-2</v>
      </c>
      <c r="U565" s="17">
        <v>0.30042009184798302</v>
      </c>
      <c r="V565" s="17"/>
      <c r="W565" s="17">
        <v>0.18106185911161399</v>
      </c>
      <c r="X565" s="17">
        <v>0.13278031949631899</v>
      </c>
      <c r="Y565" s="17"/>
      <c r="Z565" s="17">
        <v>0.110671882027279</v>
      </c>
      <c r="AA565" s="17">
        <v>0.18902980921895501</v>
      </c>
    </row>
    <row r="566" spans="2:27" x14ac:dyDescent="0.35">
      <c r="B566" t="s">
        <v>281</v>
      </c>
      <c r="C566" s="17">
        <v>3.4084461372992599E-2</v>
      </c>
      <c r="D566" s="17">
        <v>5.1055451292671798E-2</v>
      </c>
      <c r="E566" s="17">
        <v>3.5422935424092701E-2</v>
      </c>
      <c r="F566" s="17">
        <v>3.06889463047803E-3</v>
      </c>
      <c r="G566" s="17">
        <v>1.15407349489836E-2</v>
      </c>
      <c r="H566" s="17">
        <v>5.4662572765146203E-2</v>
      </c>
      <c r="I566" s="17"/>
      <c r="J566" s="17">
        <v>1.6875241093240099E-2</v>
      </c>
      <c r="K566" s="17">
        <v>1.8168507874376499E-2</v>
      </c>
      <c r="L566" s="17">
        <v>0</v>
      </c>
      <c r="M566" s="17">
        <v>4.3755825182418301E-2</v>
      </c>
      <c r="N566" s="17">
        <v>2.2611280538307601E-2</v>
      </c>
      <c r="O566" s="17">
        <v>4.7756418907980602E-2</v>
      </c>
      <c r="P566" s="17">
        <v>0.110857807534537</v>
      </c>
      <c r="Q566" s="17">
        <v>0</v>
      </c>
      <c r="R566" s="17">
        <v>5.1099170661993799E-2</v>
      </c>
      <c r="S566" s="17">
        <v>6.3397692461980404E-2</v>
      </c>
      <c r="T566" s="17">
        <v>4.2293437152043201E-2</v>
      </c>
      <c r="U566" s="17">
        <v>0</v>
      </c>
      <c r="V566" s="17"/>
      <c r="W566" s="17">
        <v>3.5251821721637003E-2</v>
      </c>
      <c r="X566" s="17">
        <v>3.2738535808233202E-2</v>
      </c>
      <c r="Y566" s="17"/>
      <c r="Z566" s="17">
        <v>3.57530043111716E-2</v>
      </c>
      <c r="AA566" s="17">
        <v>3.4772713296938797E-2</v>
      </c>
    </row>
    <row r="567" spans="2:27" x14ac:dyDescent="0.35">
      <c r="B567" t="s">
        <v>282</v>
      </c>
      <c r="C567" s="17">
        <v>2.28422675694805E-2</v>
      </c>
      <c r="D567" s="17">
        <v>5.2940344430118101E-2</v>
      </c>
      <c r="E567" s="17">
        <v>1.9615580003583499E-2</v>
      </c>
      <c r="F567" s="17">
        <v>2.3195055680663299E-2</v>
      </c>
      <c r="G567" s="17">
        <v>1.4173619626043899E-2</v>
      </c>
      <c r="H567" s="17">
        <v>1.96789734423078E-2</v>
      </c>
      <c r="I567" s="17"/>
      <c r="J567" s="17">
        <v>8.2847975293876604E-3</v>
      </c>
      <c r="K567" s="17">
        <v>1.36975874520983E-2</v>
      </c>
      <c r="L567" s="17">
        <v>0</v>
      </c>
      <c r="M567" s="17">
        <v>6.1197310058156401E-2</v>
      </c>
      <c r="N567" s="17">
        <v>2.99916485254524E-2</v>
      </c>
      <c r="O567" s="17">
        <v>1.8773853779501401E-2</v>
      </c>
      <c r="P567" s="17">
        <v>7.4821673676343001E-2</v>
      </c>
      <c r="Q567" s="17">
        <v>0</v>
      </c>
      <c r="R567" s="17">
        <v>1.85769745692171E-2</v>
      </c>
      <c r="S567" s="17">
        <v>3.9683931236816399E-2</v>
      </c>
      <c r="T567" s="17">
        <v>0</v>
      </c>
      <c r="U567" s="17">
        <v>0</v>
      </c>
      <c r="V567" s="17"/>
      <c r="W567" s="17">
        <v>3.6208948699440503E-2</v>
      </c>
      <c r="X567" s="17">
        <v>7.4309527430937499E-3</v>
      </c>
      <c r="Y567" s="17"/>
      <c r="Z567" s="17">
        <v>1.25167675865215E-2</v>
      </c>
      <c r="AA567" s="17">
        <v>3.40487179443568E-2</v>
      </c>
    </row>
    <row r="568" spans="2:27" x14ac:dyDescent="0.35">
      <c r="B568" t="s">
        <v>47</v>
      </c>
      <c r="C568" s="17">
        <v>4.5840966996361601E-2</v>
      </c>
      <c r="D568" s="17">
        <v>6.9645802414683405E-2</v>
      </c>
      <c r="E568" s="17">
        <v>0.102844686198497</v>
      </c>
      <c r="F568" s="17">
        <v>9.8772387793981797E-3</v>
      </c>
      <c r="G568" s="17">
        <v>4.3084361492628898E-2</v>
      </c>
      <c r="H568" s="17">
        <v>3.0868702881229101E-2</v>
      </c>
      <c r="I568" s="17"/>
      <c r="J568" s="17">
        <v>5.7934709230494499E-2</v>
      </c>
      <c r="K568" s="17">
        <v>4.1855777900274498E-2</v>
      </c>
      <c r="L568" s="17">
        <v>5.4432010529641701E-2</v>
      </c>
      <c r="M568" s="17">
        <v>6.7336399595090607E-2</v>
      </c>
      <c r="N568" s="17">
        <v>2.54798362526743E-2</v>
      </c>
      <c r="O568" s="17">
        <v>2.58203604329552E-2</v>
      </c>
      <c r="P568" s="17">
        <v>8.3583108555238594E-2</v>
      </c>
      <c r="Q568" s="17">
        <v>0.14592888912309501</v>
      </c>
      <c r="R568" s="17">
        <v>1.9262323678751001E-2</v>
      </c>
      <c r="S568" s="17">
        <v>2.6719171061899701E-2</v>
      </c>
      <c r="T568" s="17">
        <v>0</v>
      </c>
      <c r="U568" s="17">
        <v>0</v>
      </c>
      <c r="V568" s="17"/>
      <c r="W568" s="17">
        <v>6.4739772992608705E-2</v>
      </c>
      <c r="X568" s="17">
        <v>2.4051306106033999E-2</v>
      </c>
      <c r="Y568" s="17"/>
      <c r="Z568" s="17">
        <v>1.65813140222217E-2</v>
      </c>
      <c r="AA568" s="17">
        <v>7.2971274589907306E-2</v>
      </c>
    </row>
    <row r="569" spans="2:27" x14ac:dyDescent="0.35">
      <c r="B569" t="s">
        <v>48</v>
      </c>
      <c r="C569" s="17">
        <v>0.73859604906319898</v>
      </c>
      <c r="D569" s="17">
        <v>0.69678802172537202</v>
      </c>
      <c r="E569" s="17">
        <v>0.688054167838552</v>
      </c>
      <c r="F569" s="17">
        <v>0.85246248660317403</v>
      </c>
      <c r="G569" s="17">
        <v>0.780686861440684</v>
      </c>
      <c r="H569" s="17">
        <v>0.69919743619719399</v>
      </c>
      <c r="I569" s="17"/>
      <c r="J569" s="17">
        <v>0.82272176850149004</v>
      </c>
      <c r="K569" s="17">
        <v>0.75969115833303702</v>
      </c>
      <c r="L569" s="17">
        <v>0.80377281675497003</v>
      </c>
      <c r="M569" s="17">
        <v>0.62019029797815095</v>
      </c>
      <c r="N569" s="17">
        <v>0.73943311547496704</v>
      </c>
      <c r="O569" s="17">
        <v>0.700319429708262</v>
      </c>
      <c r="P569" s="17">
        <v>0.563534532515645</v>
      </c>
      <c r="Q569" s="17">
        <v>0.76660666281433698</v>
      </c>
      <c r="R569" s="17">
        <v>0.69918886275944303</v>
      </c>
      <c r="S569" s="17">
        <v>0.73314906341773001</v>
      </c>
      <c r="T569" s="17">
        <v>0.90792406466317099</v>
      </c>
      <c r="U569" s="17">
        <v>0.69957990815201698</v>
      </c>
      <c r="V569" s="17"/>
      <c r="W569" s="17">
        <v>0.68273759747469998</v>
      </c>
      <c r="X569" s="17">
        <v>0.80299888584631995</v>
      </c>
      <c r="Y569" s="17"/>
      <c r="Z569" s="17">
        <v>0.82447703205280698</v>
      </c>
      <c r="AA569" s="17">
        <v>0.66917748494984197</v>
      </c>
    </row>
    <row r="570" spans="2:27" x14ac:dyDescent="0.35">
      <c r="B570" t="s">
        <v>283</v>
      </c>
      <c r="C570" s="17">
        <v>5.6926728942473102E-2</v>
      </c>
      <c r="D570" s="17">
        <v>0.10399579572279</v>
      </c>
      <c r="E570" s="17">
        <v>5.5038515427676203E-2</v>
      </c>
      <c r="F570" s="17">
        <v>2.6263950311141301E-2</v>
      </c>
      <c r="G570" s="17">
        <v>2.5714354575027399E-2</v>
      </c>
      <c r="H570" s="17">
        <v>7.4341546207454007E-2</v>
      </c>
      <c r="I570" s="17"/>
      <c r="J570" s="17">
        <v>2.5160038622627799E-2</v>
      </c>
      <c r="K570" s="17">
        <v>3.1866095326474803E-2</v>
      </c>
      <c r="L570" s="17">
        <v>0</v>
      </c>
      <c r="M570" s="17">
        <v>0.10495313524057499</v>
      </c>
      <c r="N570" s="17">
        <v>5.2602929063759997E-2</v>
      </c>
      <c r="O570" s="17">
        <v>6.6530272687481906E-2</v>
      </c>
      <c r="P570" s="17">
        <v>0.18567948121087999</v>
      </c>
      <c r="Q570" s="17">
        <v>0</v>
      </c>
      <c r="R570" s="17">
        <v>6.9676145231210906E-2</v>
      </c>
      <c r="S570" s="17">
        <v>0.103081623698797</v>
      </c>
      <c r="T570" s="17">
        <v>4.2293437152043201E-2</v>
      </c>
      <c r="U570" s="17">
        <v>0</v>
      </c>
      <c r="V570" s="17"/>
      <c r="W570" s="17">
        <v>7.1460770421077499E-2</v>
      </c>
      <c r="X570" s="17">
        <v>4.0169488551326897E-2</v>
      </c>
      <c r="Y570" s="17"/>
      <c r="Z570" s="17">
        <v>4.8269771897693201E-2</v>
      </c>
      <c r="AA570" s="17">
        <v>6.8821431241295597E-2</v>
      </c>
    </row>
    <row r="571" spans="2:27" x14ac:dyDescent="0.35">
      <c r="B571" t="s">
        <v>49</v>
      </c>
      <c r="C571" s="17">
        <v>0.68166932012072601</v>
      </c>
      <c r="D571" s="17">
        <v>0.59279222600258197</v>
      </c>
      <c r="E571" s="17">
        <v>0.63301565241087598</v>
      </c>
      <c r="F571" s="17">
        <v>0.82619853629203299</v>
      </c>
      <c r="G571" s="17">
        <v>0.75497250686565598</v>
      </c>
      <c r="H571" s="17">
        <v>0.62485588998973995</v>
      </c>
      <c r="I571" s="17"/>
      <c r="J571" s="17">
        <v>0.79756172987886198</v>
      </c>
      <c r="K571" s="17">
        <v>0.72782506300656202</v>
      </c>
      <c r="L571" s="17">
        <v>0.80377281675497003</v>
      </c>
      <c r="M571" s="17">
        <v>0.51523716273757603</v>
      </c>
      <c r="N571" s="17">
        <v>0.68683018641120697</v>
      </c>
      <c r="O571" s="17">
        <v>0.63378915702078098</v>
      </c>
      <c r="P571" s="17">
        <v>0.37785505130476499</v>
      </c>
      <c r="Q571" s="17">
        <v>0.76660666281433698</v>
      </c>
      <c r="R571" s="17">
        <v>0.62951271752823201</v>
      </c>
      <c r="S571" s="17">
        <v>0.63006743971893298</v>
      </c>
      <c r="T571" s="17">
        <v>0.86563062751112796</v>
      </c>
      <c r="U571" s="17">
        <v>0.69957990815201698</v>
      </c>
      <c r="V571" s="17"/>
      <c r="W571" s="17">
        <v>0.61127682705362196</v>
      </c>
      <c r="X571" s="17">
        <v>0.76282939729499299</v>
      </c>
      <c r="Y571" s="17"/>
      <c r="Z571" s="17">
        <v>0.77620726015511299</v>
      </c>
      <c r="AA571" s="17">
        <v>0.60035605370854594</v>
      </c>
    </row>
    <row r="572" spans="2:27"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row>
    <row r="573" spans="2:27" x14ac:dyDescent="0.35">
      <c r="B573" s="6" t="s">
        <v>294</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row>
    <row r="574" spans="2:27" x14ac:dyDescent="0.35">
      <c r="B574" s="24" t="s">
        <v>51</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row>
    <row r="575" spans="2:27" x14ac:dyDescent="0.35">
      <c r="B575" t="s">
        <v>286</v>
      </c>
      <c r="C575" s="17">
        <v>0.80642841488031702</v>
      </c>
      <c r="D575" s="17">
        <v>0.79396934607472203</v>
      </c>
      <c r="E575" s="17">
        <v>0.76768466632656995</v>
      </c>
      <c r="F575" s="17">
        <v>0.78982486473672497</v>
      </c>
      <c r="G575" s="17">
        <v>0.82212467977003201</v>
      </c>
      <c r="H575" s="17">
        <v>0.82707182619802999</v>
      </c>
      <c r="I575" s="17"/>
      <c r="J575" s="17">
        <v>0.78810595972758701</v>
      </c>
      <c r="K575" s="17">
        <v>0.86451611134228101</v>
      </c>
      <c r="L575" s="17">
        <v>0.75236824056692098</v>
      </c>
      <c r="M575" s="17">
        <v>0.83009656845930002</v>
      </c>
      <c r="N575" s="17">
        <v>0.77760963622292001</v>
      </c>
      <c r="O575" s="17">
        <v>0.73812548127491795</v>
      </c>
      <c r="P575" s="17">
        <v>0.812561507171777</v>
      </c>
      <c r="Q575" s="17">
        <v>0.69172793562875001</v>
      </c>
      <c r="R575" s="17">
        <v>0.80886318976605098</v>
      </c>
      <c r="S575" s="17">
        <v>0.81888665209178102</v>
      </c>
      <c r="T575" s="17">
        <v>0.87172746143889601</v>
      </c>
      <c r="U575" s="17">
        <v>0.93062818569308503</v>
      </c>
      <c r="V575" s="17"/>
      <c r="W575" s="17">
        <v>0.79843823275442605</v>
      </c>
      <c r="X575" s="17">
        <v>0.81564081480704698</v>
      </c>
      <c r="Y575" s="17"/>
      <c r="Z575" s="17">
        <v>0.77305290242492497</v>
      </c>
      <c r="AA575" s="17">
        <v>0.83689362797229705</v>
      </c>
    </row>
    <row r="576" spans="2:27" x14ac:dyDescent="0.35">
      <c r="B576" t="s">
        <v>287</v>
      </c>
      <c r="C576" s="17">
        <v>0.57221927649855997</v>
      </c>
      <c r="D576" s="17">
        <v>0.61404587857604198</v>
      </c>
      <c r="E576" s="17">
        <v>0.494662969566255</v>
      </c>
      <c r="F576" s="17">
        <v>0.55765596541444995</v>
      </c>
      <c r="G576" s="17">
        <v>0.55540986468238496</v>
      </c>
      <c r="H576" s="17">
        <v>0.61044756663347299</v>
      </c>
      <c r="I576" s="17"/>
      <c r="J576" s="17">
        <v>0.61149789377322505</v>
      </c>
      <c r="K576" s="17">
        <v>0.55920395942491696</v>
      </c>
      <c r="L576" s="17">
        <v>0.435024002895604</v>
      </c>
      <c r="M576" s="17">
        <v>0.50973878264291805</v>
      </c>
      <c r="N576" s="17">
        <v>0.48502129978112402</v>
      </c>
      <c r="O576" s="17">
        <v>0.55908549677669594</v>
      </c>
      <c r="P576" s="17">
        <v>0.63749503068719604</v>
      </c>
      <c r="Q576" s="17">
        <v>0.61899570459542397</v>
      </c>
      <c r="R576" s="17">
        <v>0.68417064554000295</v>
      </c>
      <c r="S576" s="17">
        <v>0.61342440427281597</v>
      </c>
      <c r="T576" s="17">
        <v>0.53416511023766799</v>
      </c>
      <c r="U576" s="17">
        <v>0.62171216763570802</v>
      </c>
      <c r="V576" s="17"/>
      <c r="W576" s="17">
        <v>0.55212203118794401</v>
      </c>
      <c r="X576" s="17">
        <v>0.59539069591177696</v>
      </c>
      <c r="Y576" s="17"/>
      <c r="Z576" s="17">
        <v>0.61412104210285701</v>
      </c>
      <c r="AA576" s="17">
        <v>0.53108468202707104</v>
      </c>
    </row>
    <row r="577" spans="2:27" x14ac:dyDescent="0.35">
      <c r="B577" t="s">
        <v>288</v>
      </c>
      <c r="C577" s="17">
        <v>0.31938809553404302</v>
      </c>
      <c r="D577" s="17">
        <v>0.23374190690376401</v>
      </c>
      <c r="E577" s="17">
        <v>0.272104635806315</v>
      </c>
      <c r="F577" s="17">
        <v>0.41133335067559101</v>
      </c>
      <c r="G577" s="17">
        <v>0.33472398820581301</v>
      </c>
      <c r="H577" s="17">
        <v>0.31607412403577301</v>
      </c>
      <c r="I577" s="17"/>
      <c r="J577" s="17">
        <v>0.40004952827629497</v>
      </c>
      <c r="K577" s="17">
        <v>0.28978296019474098</v>
      </c>
      <c r="L577" s="17">
        <v>0.34766084070985698</v>
      </c>
      <c r="M577" s="17">
        <v>0.17604252107763399</v>
      </c>
      <c r="N577" s="17">
        <v>0.364968238417197</v>
      </c>
      <c r="O577" s="17">
        <v>0.32524258671703998</v>
      </c>
      <c r="P577" s="17">
        <v>0.32199707848507197</v>
      </c>
      <c r="Q577" s="17">
        <v>0.28263619556084402</v>
      </c>
      <c r="R577" s="17">
        <v>0.301781296737611</v>
      </c>
      <c r="S577" s="17">
        <v>0.30820413939161201</v>
      </c>
      <c r="T577" s="17">
        <v>0.32124884970162398</v>
      </c>
      <c r="U577" s="17">
        <v>0.329788001997119</v>
      </c>
      <c r="V577" s="17"/>
      <c r="W577" s="17">
        <v>0.25224623483581099</v>
      </c>
      <c r="X577" s="17">
        <v>0.39680030752514001</v>
      </c>
      <c r="Y577" s="17"/>
      <c r="Z577" s="17">
        <v>0.40100147930749802</v>
      </c>
      <c r="AA577" s="17">
        <v>0.24498649993398799</v>
      </c>
    </row>
    <row r="578" spans="2:27" x14ac:dyDescent="0.35">
      <c r="B578" t="s">
        <v>289</v>
      </c>
      <c r="C578" s="17">
        <v>0.31552289442943698</v>
      </c>
      <c r="D578" s="17">
        <v>0.32289655469489598</v>
      </c>
      <c r="E578" s="17">
        <v>0.334860241600555</v>
      </c>
      <c r="F578" s="17">
        <v>0.38893340897467499</v>
      </c>
      <c r="G578" s="17">
        <v>0.28295950565449401</v>
      </c>
      <c r="H578" s="17">
        <v>0.28797335512701</v>
      </c>
      <c r="I578" s="17"/>
      <c r="J578" s="17">
        <v>0.32070850730112099</v>
      </c>
      <c r="K578" s="17">
        <v>0.31620342098659898</v>
      </c>
      <c r="L578" s="17">
        <v>0.34373750235170097</v>
      </c>
      <c r="M578" s="17">
        <v>0.28447054430902402</v>
      </c>
      <c r="N578" s="17">
        <v>0.43318862686502002</v>
      </c>
      <c r="O578" s="17">
        <v>0.23602467348512099</v>
      </c>
      <c r="P578" s="17">
        <v>0.355465885443491</v>
      </c>
      <c r="Q578" s="17">
        <v>0.29515323388598502</v>
      </c>
      <c r="R578" s="17">
        <v>0.29167964295134902</v>
      </c>
      <c r="S578" s="17">
        <v>0.28342449529574598</v>
      </c>
      <c r="T578" s="17">
        <v>0.32124884970162398</v>
      </c>
      <c r="U578" s="17">
        <v>0.31085608381785401</v>
      </c>
      <c r="V578" s="17"/>
      <c r="W578" s="17">
        <v>0.31180403757122799</v>
      </c>
      <c r="X578" s="17">
        <v>0.31981060603704597</v>
      </c>
      <c r="Y578" s="17"/>
      <c r="Z578" s="17">
        <v>0.32287681036832699</v>
      </c>
      <c r="AA578" s="17">
        <v>0.31895825917047899</v>
      </c>
    </row>
    <row r="579" spans="2:27" x14ac:dyDescent="0.35">
      <c r="B579" t="s">
        <v>290</v>
      </c>
      <c r="C579" s="17">
        <v>0.258802932510654</v>
      </c>
      <c r="D579" s="17">
        <v>0.12975848274899299</v>
      </c>
      <c r="E579" s="17">
        <v>0.21607042173476401</v>
      </c>
      <c r="F579" s="17">
        <v>0.380748139543165</v>
      </c>
      <c r="G579" s="17">
        <v>0.23451594517368299</v>
      </c>
      <c r="H579" s="17">
        <v>0.27374026935515899</v>
      </c>
      <c r="I579" s="17"/>
      <c r="J579" s="17">
        <v>0.25296651989143898</v>
      </c>
      <c r="K579" s="17">
        <v>0.218867405350856</v>
      </c>
      <c r="L579" s="17">
        <v>0.23790091563401</v>
      </c>
      <c r="M579" s="17">
        <v>0.24755149414745101</v>
      </c>
      <c r="N579" s="17">
        <v>0.28971978072742999</v>
      </c>
      <c r="O579" s="17">
        <v>0.32953167231571201</v>
      </c>
      <c r="P579" s="17">
        <v>0.26261804503075098</v>
      </c>
      <c r="Q579" s="17">
        <v>0.31324958910686401</v>
      </c>
      <c r="R579" s="17">
        <v>0.33020429030885101</v>
      </c>
      <c r="S579" s="17">
        <v>0.22714783094465699</v>
      </c>
      <c r="T579" s="17">
        <v>0.23393436885844299</v>
      </c>
      <c r="U579" s="17">
        <v>0.13874362861382999</v>
      </c>
      <c r="V579" s="17"/>
      <c r="W579" s="17">
        <v>0.236902817515561</v>
      </c>
      <c r="X579" s="17">
        <v>0.28405299747756302</v>
      </c>
      <c r="Y579" s="17"/>
      <c r="Z579" s="17">
        <v>0.30586417345935701</v>
      </c>
      <c r="AA579" s="17">
        <v>0.215306981943758</v>
      </c>
    </row>
    <row r="580" spans="2:27" x14ac:dyDescent="0.35">
      <c r="B580" t="s">
        <v>291</v>
      </c>
      <c r="C580" s="17">
        <v>0.238326951153329</v>
      </c>
      <c r="D580" s="17">
        <v>0.17701650640177699</v>
      </c>
      <c r="E580" s="17">
        <v>0.208498917035605</v>
      </c>
      <c r="F580" s="17">
        <v>0.395841646261198</v>
      </c>
      <c r="G580" s="17">
        <v>0.17881210048264001</v>
      </c>
      <c r="H580" s="17">
        <v>0.22931230501034999</v>
      </c>
      <c r="I580" s="17"/>
      <c r="J580" s="17">
        <v>0.19630025679225099</v>
      </c>
      <c r="K580" s="17">
        <v>0.153579268915191</v>
      </c>
      <c r="L580" s="17">
        <v>0.43588332519610401</v>
      </c>
      <c r="M580" s="17">
        <v>0.11245910772451299</v>
      </c>
      <c r="N580" s="17">
        <v>0.34151820555583401</v>
      </c>
      <c r="O580" s="17">
        <v>0.28381057720010699</v>
      </c>
      <c r="P580" s="17">
        <v>0.16716621711047699</v>
      </c>
      <c r="Q580" s="17">
        <v>0.262082574009117</v>
      </c>
      <c r="R580" s="17">
        <v>0.2685737515353</v>
      </c>
      <c r="S580" s="17">
        <v>0.227911288580224</v>
      </c>
      <c r="T580" s="17">
        <v>0.46926096482186003</v>
      </c>
      <c r="U580" s="17">
        <v>0.20811544292074399</v>
      </c>
      <c r="V580" s="17"/>
      <c r="W580" s="17">
        <v>0.20248125653638999</v>
      </c>
      <c r="X580" s="17">
        <v>0.279655780616758</v>
      </c>
      <c r="Y580" s="17"/>
      <c r="Z580" s="17">
        <v>0.26743713772893002</v>
      </c>
      <c r="AA580" s="17">
        <v>0.219603028422591</v>
      </c>
    </row>
    <row r="581" spans="2:27" x14ac:dyDescent="0.35">
      <c r="B581" t="s">
        <v>292</v>
      </c>
      <c r="C581" s="17">
        <v>0.22687138637429</v>
      </c>
      <c r="D581" s="17">
        <v>0.19256235955435999</v>
      </c>
      <c r="E581" s="17">
        <v>0.184180967638015</v>
      </c>
      <c r="F581" s="17">
        <v>0.346943433012804</v>
      </c>
      <c r="G581" s="17">
        <v>0.144483634782274</v>
      </c>
      <c r="H581" s="17">
        <v>0.24499278993065299</v>
      </c>
      <c r="I581" s="17"/>
      <c r="J581" s="17">
        <v>0.243286258971498</v>
      </c>
      <c r="K581" s="17">
        <v>0.16009349217635399</v>
      </c>
      <c r="L581" s="17">
        <v>0.32526407781975603</v>
      </c>
      <c r="M581" s="17">
        <v>0.23622061078782999</v>
      </c>
      <c r="N581" s="17">
        <v>0.216148827683774</v>
      </c>
      <c r="O581" s="17">
        <v>0.218695014230432</v>
      </c>
      <c r="P581" s="17">
        <v>0.25164716177826602</v>
      </c>
      <c r="Q581" s="17">
        <v>0.26790397853160203</v>
      </c>
      <c r="R581" s="17">
        <v>0.15095665426985899</v>
      </c>
      <c r="S581" s="17">
        <v>0.197595894562726</v>
      </c>
      <c r="T581" s="17">
        <v>0.33349936522801299</v>
      </c>
      <c r="U581" s="17">
        <v>0.27748725722765899</v>
      </c>
      <c r="V581" s="17"/>
      <c r="W581" s="17">
        <v>0.17746541244624001</v>
      </c>
      <c r="X581" s="17">
        <v>0.28383474258115099</v>
      </c>
      <c r="Y581" s="17"/>
      <c r="Z581" s="17">
        <v>0.300744108913372</v>
      </c>
      <c r="AA581" s="17">
        <v>0.163041645654594</v>
      </c>
    </row>
    <row r="582" spans="2:27" x14ac:dyDescent="0.35">
      <c r="B582" t="s">
        <v>47</v>
      </c>
      <c r="C582" s="17">
        <v>1.6738069916881499E-2</v>
      </c>
      <c r="D582" s="17">
        <v>2.0066876372246901E-2</v>
      </c>
      <c r="E582" s="17">
        <v>4.5987895365519199E-2</v>
      </c>
      <c r="F582" s="17">
        <v>1.1904924068259E-2</v>
      </c>
      <c r="G582" s="17">
        <v>1.13664161256836E-2</v>
      </c>
      <c r="H582" s="17">
        <v>7.5542252058928101E-3</v>
      </c>
      <c r="I582" s="17"/>
      <c r="J582" s="17">
        <v>1.9679179356118199E-2</v>
      </c>
      <c r="K582" s="17">
        <v>1.3210230395928901E-2</v>
      </c>
      <c r="L582" s="17">
        <v>5.4432010529641701E-2</v>
      </c>
      <c r="M582" s="17">
        <v>0</v>
      </c>
      <c r="N582" s="17">
        <v>0</v>
      </c>
      <c r="O582" s="17">
        <v>0</v>
      </c>
      <c r="P582" s="17">
        <v>3.2104334475021902E-2</v>
      </c>
      <c r="Q582" s="17">
        <v>5.1098332545905102E-2</v>
      </c>
      <c r="R582" s="17">
        <v>0</v>
      </c>
      <c r="S582" s="17">
        <v>1.7363209425542599E-2</v>
      </c>
      <c r="T582" s="17">
        <v>4.2293437152043201E-2</v>
      </c>
      <c r="U582" s="17">
        <v>0</v>
      </c>
      <c r="V582" s="17"/>
      <c r="W582" s="17">
        <v>2.2977696545702201E-2</v>
      </c>
      <c r="X582" s="17">
        <v>9.5439991194321509E-3</v>
      </c>
      <c r="Y582" s="17"/>
      <c r="Z582" s="17">
        <v>1.11391655856525E-2</v>
      </c>
      <c r="AA582" s="17">
        <v>1.8624458877183302E-2</v>
      </c>
    </row>
    <row r="583" spans="2:27" x14ac:dyDescent="0.35">
      <c r="B583" t="s">
        <v>293</v>
      </c>
      <c r="C583" s="17">
        <v>2.1996111004645002E-3</v>
      </c>
      <c r="D583" s="17">
        <v>0</v>
      </c>
      <c r="E583" s="17">
        <v>0</v>
      </c>
      <c r="F583" s="17">
        <v>0</v>
      </c>
      <c r="G583" s="17">
        <v>1.13664161256836E-2</v>
      </c>
      <c r="H583" s="17">
        <v>0</v>
      </c>
      <c r="I583" s="17"/>
      <c r="J583" s="17">
        <v>1.13943818267305E-2</v>
      </c>
      <c r="K583" s="17">
        <v>0</v>
      </c>
      <c r="L583" s="17">
        <v>0</v>
      </c>
      <c r="M583" s="17">
        <v>0</v>
      </c>
      <c r="N583" s="17">
        <v>0</v>
      </c>
      <c r="O583" s="17">
        <v>0</v>
      </c>
      <c r="P583" s="17">
        <v>0</v>
      </c>
      <c r="Q583" s="17">
        <v>0</v>
      </c>
      <c r="R583" s="17">
        <v>0</v>
      </c>
      <c r="S583" s="17">
        <v>0</v>
      </c>
      <c r="T583" s="17">
        <v>0</v>
      </c>
      <c r="U583" s="17">
        <v>0</v>
      </c>
      <c r="V583" s="17"/>
      <c r="W583" s="17">
        <v>0</v>
      </c>
      <c r="X583" s="17">
        <v>4.7356856005805097E-3</v>
      </c>
      <c r="Y583" s="17"/>
      <c r="Z583" s="17">
        <v>4.6971894237014204E-3</v>
      </c>
      <c r="AA583" s="17">
        <v>0</v>
      </c>
    </row>
    <row r="584" spans="2:27" x14ac:dyDescent="0.3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row>
    <row r="585" spans="2:27" x14ac:dyDescent="0.35">
      <c r="B585" s="6" t="s">
        <v>300</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row>
    <row r="586" spans="2:27" x14ac:dyDescent="0.35">
      <c r="B586" s="24" t="s">
        <v>51</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row>
    <row r="587" spans="2:27" x14ac:dyDescent="0.35">
      <c r="B587" t="s">
        <v>295</v>
      </c>
      <c r="C587" s="17">
        <v>0.27218580360329703</v>
      </c>
      <c r="D587" s="17">
        <v>0.28430168538010597</v>
      </c>
      <c r="E587" s="17">
        <v>0.29844768281356698</v>
      </c>
      <c r="F587" s="17">
        <v>0.422935655166223</v>
      </c>
      <c r="G587" s="17">
        <v>0.203610813647115</v>
      </c>
      <c r="H587" s="17">
        <v>0.22353149941677899</v>
      </c>
      <c r="I587" s="17"/>
      <c r="J587" s="17">
        <v>0.33026175096181498</v>
      </c>
      <c r="K587" s="17">
        <v>0.266911086332424</v>
      </c>
      <c r="L587" s="17">
        <v>0.29111649547268897</v>
      </c>
      <c r="M587" s="17">
        <v>0.24407660615663601</v>
      </c>
      <c r="N587" s="17">
        <v>0.18535267492296501</v>
      </c>
      <c r="O587" s="17">
        <v>0.21190685158463099</v>
      </c>
      <c r="P587" s="17">
        <v>0.30705773524165503</v>
      </c>
      <c r="Q587" s="17">
        <v>0.37332741671136699</v>
      </c>
      <c r="R587" s="17">
        <v>0.22800594898486301</v>
      </c>
      <c r="S587" s="17">
        <v>0.20283068101766899</v>
      </c>
      <c r="T587" s="17">
        <v>0.32264107680659798</v>
      </c>
      <c r="U587" s="17">
        <v>0.38872382433416303</v>
      </c>
      <c r="V587" s="17"/>
      <c r="W587" s="17">
        <v>0.26425325502111302</v>
      </c>
      <c r="X587" s="17">
        <v>0.28133175407425098</v>
      </c>
      <c r="Y587" s="17"/>
      <c r="Z587" s="17">
        <v>0.297263487382874</v>
      </c>
      <c r="AA587" s="17">
        <v>0.25482148622171402</v>
      </c>
    </row>
    <row r="588" spans="2:27" x14ac:dyDescent="0.35">
      <c r="B588" t="s">
        <v>296</v>
      </c>
      <c r="C588" s="17">
        <v>0.412488622127343</v>
      </c>
      <c r="D588" s="17">
        <v>0.39312499698360398</v>
      </c>
      <c r="E588" s="17">
        <v>0.36330762111278597</v>
      </c>
      <c r="F588" s="17">
        <v>0.3549644915647</v>
      </c>
      <c r="G588" s="17">
        <v>0.44300438152965699</v>
      </c>
      <c r="H588" s="17">
        <v>0.45094838361094702</v>
      </c>
      <c r="I588" s="17"/>
      <c r="J588" s="17">
        <v>0.430358757167424</v>
      </c>
      <c r="K588" s="17">
        <v>0.39370632670855099</v>
      </c>
      <c r="L588" s="17">
        <v>0.50301783653284105</v>
      </c>
      <c r="M588" s="17">
        <v>0.379838190042667</v>
      </c>
      <c r="N588" s="17">
        <v>0.45950721544075002</v>
      </c>
      <c r="O588" s="17">
        <v>0.37441371534282702</v>
      </c>
      <c r="P588" s="17">
        <v>0.38498669340413799</v>
      </c>
      <c r="Q588" s="17">
        <v>0.48810980268015902</v>
      </c>
      <c r="R588" s="17">
        <v>0.37117263158130098</v>
      </c>
      <c r="S588" s="17">
        <v>0.42785932180388497</v>
      </c>
      <c r="T588" s="17">
        <v>0.38328186341279902</v>
      </c>
      <c r="U588" s="17">
        <v>0.37165275479670801</v>
      </c>
      <c r="V588" s="17"/>
      <c r="W588" s="17">
        <v>0.40898322109142199</v>
      </c>
      <c r="X588" s="17">
        <v>0.41653022665370598</v>
      </c>
      <c r="Y588" s="17"/>
      <c r="Z588" s="17">
        <v>0.46178335663075698</v>
      </c>
      <c r="AA588" s="17">
        <v>0.37390056661381099</v>
      </c>
    </row>
    <row r="589" spans="2:27" x14ac:dyDescent="0.35">
      <c r="B589" t="s">
        <v>297</v>
      </c>
      <c r="C589" s="17">
        <v>0.21924882308434501</v>
      </c>
      <c r="D589" s="17">
        <v>0.18237083160975201</v>
      </c>
      <c r="E589" s="17">
        <v>0.22612087694100999</v>
      </c>
      <c r="F589" s="17">
        <v>0.14832243081822699</v>
      </c>
      <c r="G589" s="17">
        <v>0.25136024418063602</v>
      </c>
      <c r="H589" s="17">
        <v>0.24289981108835901</v>
      </c>
      <c r="I589" s="17"/>
      <c r="J589" s="17">
        <v>0.162855420640236</v>
      </c>
      <c r="K589" s="17">
        <v>0.22760671532450599</v>
      </c>
      <c r="L589" s="17">
        <v>0.20586566799446901</v>
      </c>
      <c r="M589" s="17">
        <v>0.293693422624834</v>
      </c>
      <c r="N589" s="17">
        <v>0.21083251117564</v>
      </c>
      <c r="O589" s="17">
        <v>0.25729760431175103</v>
      </c>
      <c r="P589" s="17">
        <v>0.21647220342486301</v>
      </c>
      <c r="Q589" s="17">
        <v>8.7464448062568603E-2</v>
      </c>
      <c r="R589" s="17">
        <v>0.25381116910009999</v>
      </c>
      <c r="S589" s="17">
        <v>0.27753643766500202</v>
      </c>
      <c r="T589" s="17">
        <v>0.137096979027966</v>
      </c>
      <c r="U589" s="17">
        <v>0.23962342086912899</v>
      </c>
      <c r="V589" s="17"/>
      <c r="W589" s="17">
        <v>0.21567800959774799</v>
      </c>
      <c r="X589" s="17">
        <v>0.22336584587356301</v>
      </c>
      <c r="Y589" s="17"/>
      <c r="Z589" s="17">
        <v>0.179815746927007</v>
      </c>
      <c r="AA589" s="17">
        <v>0.24783986831412</v>
      </c>
    </row>
    <row r="590" spans="2:27" x14ac:dyDescent="0.35">
      <c r="B590" t="s">
        <v>298</v>
      </c>
      <c r="C590" s="17">
        <v>5.5046797461256798E-2</v>
      </c>
      <c r="D590" s="17">
        <v>5.69097608662971E-2</v>
      </c>
      <c r="E590" s="17">
        <v>5.8435414118847701E-2</v>
      </c>
      <c r="F590" s="17">
        <v>5.8956717277760903E-2</v>
      </c>
      <c r="G590" s="17">
        <v>8.0146401159637004E-2</v>
      </c>
      <c r="H590" s="17">
        <v>3.7794270326277898E-2</v>
      </c>
      <c r="I590" s="17"/>
      <c r="J590" s="17">
        <v>4.8254448310553602E-2</v>
      </c>
      <c r="K590" s="17">
        <v>0.11177587163451801</v>
      </c>
      <c r="L590" s="17">
        <v>0</v>
      </c>
      <c r="M590" s="17">
        <v>2.1194471117707201E-2</v>
      </c>
      <c r="N590" s="17">
        <v>6.7029337379567094E-2</v>
      </c>
      <c r="O590" s="17">
        <v>6.7222885142882605E-2</v>
      </c>
      <c r="P590" s="17">
        <v>5.9379033454320697E-2</v>
      </c>
      <c r="Q590" s="17">
        <v>5.1098332545905102E-2</v>
      </c>
      <c r="R590" s="17">
        <v>5.1099170661993799E-2</v>
      </c>
      <c r="S590" s="17">
        <v>5.5698426815187503E-2</v>
      </c>
      <c r="T590" s="17">
        <v>7.2393206448550296E-2</v>
      </c>
      <c r="U590" s="17">
        <v>0</v>
      </c>
      <c r="V590" s="17"/>
      <c r="W590" s="17">
        <v>6.4342103334141906E-2</v>
      </c>
      <c r="X590" s="17">
        <v>4.4329635600224099E-2</v>
      </c>
      <c r="Y590" s="17"/>
      <c r="Z590" s="17">
        <v>4.0535675840396197E-2</v>
      </c>
      <c r="AA590" s="17">
        <v>7.2313968804049306E-2</v>
      </c>
    </row>
    <row r="591" spans="2:27" x14ac:dyDescent="0.35">
      <c r="B591" t="s">
        <v>299</v>
      </c>
      <c r="C591" s="17">
        <v>2.2493536466105E-2</v>
      </c>
      <c r="D591" s="17">
        <v>3.8585725614706301E-2</v>
      </c>
      <c r="E591" s="17">
        <v>2.32020572227053E-2</v>
      </c>
      <c r="F591" s="17">
        <v>1.4820705173088601E-2</v>
      </c>
      <c r="G591" s="17">
        <v>0</v>
      </c>
      <c r="H591" s="17">
        <v>3.2824400518738597E-2</v>
      </c>
      <c r="I591" s="17"/>
      <c r="J591" s="17">
        <v>0</v>
      </c>
      <c r="K591" s="17">
        <v>0</v>
      </c>
      <c r="L591" s="17">
        <v>0</v>
      </c>
      <c r="M591" s="17">
        <v>4.0002838940449197E-2</v>
      </c>
      <c r="N591" s="17">
        <v>4.7286612555626099E-2</v>
      </c>
      <c r="O591" s="17">
        <v>6.7222885142882605E-2</v>
      </c>
      <c r="P591" s="17">
        <v>0</v>
      </c>
      <c r="Q591" s="17">
        <v>0</v>
      </c>
      <c r="R591" s="17">
        <v>9.59110796717417E-2</v>
      </c>
      <c r="S591" s="17">
        <v>9.3559616363570498E-3</v>
      </c>
      <c r="T591" s="17">
        <v>0</v>
      </c>
      <c r="U591" s="17">
        <v>0</v>
      </c>
      <c r="V591" s="17"/>
      <c r="W591" s="17">
        <v>2.4206159110866401E-2</v>
      </c>
      <c r="X591" s="17">
        <v>2.0518942585948802E-2</v>
      </c>
      <c r="Y591" s="17"/>
      <c r="Z591" s="17">
        <v>1.3730858150981301E-2</v>
      </c>
      <c r="AA591" s="17">
        <v>3.2209484617518901E-2</v>
      </c>
    </row>
    <row r="592" spans="2:27" x14ac:dyDescent="0.35">
      <c r="B592" t="s">
        <v>47</v>
      </c>
      <c r="C592" s="17">
        <v>1.8536417257653801E-2</v>
      </c>
      <c r="D592" s="17">
        <v>4.4706999545535697E-2</v>
      </c>
      <c r="E592" s="17">
        <v>3.0486347791083401E-2</v>
      </c>
      <c r="F592" s="17">
        <v>0</v>
      </c>
      <c r="G592" s="17">
        <v>2.1878159482955201E-2</v>
      </c>
      <c r="H592" s="17">
        <v>1.2001635038898799E-2</v>
      </c>
      <c r="I592" s="17"/>
      <c r="J592" s="17">
        <v>2.8269622919970601E-2</v>
      </c>
      <c r="K592" s="17">
        <v>0</v>
      </c>
      <c r="L592" s="17">
        <v>0</v>
      </c>
      <c r="M592" s="17">
        <v>2.1194471117707201E-2</v>
      </c>
      <c r="N592" s="17">
        <v>2.99916485254524E-2</v>
      </c>
      <c r="O592" s="17">
        <v>2.1936058475025302E-2</v>
      </c>
      <c r="P592" s="17">
        <v>3.2104334475021902E-2</v>
      </c>
      <c r="Q592" s="17">
        <v>0</v>
      </c>
      <c r="R592" s="17">
        <v>0</v>
      </c>
      <c r="S592" s="17">
        <v>2.6719171061899701E-2</v>
      </c>
      <c r="T592" s="17">
        <v>8.4586874304086304E-2</v>
      </c>
      <c r="U592" s="17">
        <v>0</v>
      </c>
      <c r="V592" s="17"/>
      <c r="W592" s="17">
        <v>2.2537251844708998E-2</v>
      </c>
      <c r="X592" s="17">
        <v>1.39235952123066E-2</v>
      </c>
      <c r="Y592" s="17"/>
      <c r="Z592" s="17">
        <v>6.8708750679837404E-3</v>
      </c>
      <c r="AA592" s="17">
        <v>1.8914625428786899E-2</v>
      </c>
    </row>
    <row r="593" spans="3:27" x14ac:dyDescent="0.35">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row>
    <row r="594" spans="3:27" x14ac:dyDescent="0.35">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A20"/>
  <sheetViews>
    <sheetView showGridLines="0" workbookViewId="0">
      <pane xSplit="2" topLeftCell="C1" activePane="topRight" state="frozen"/>
      <selection pane="topRight" activeCell="Q21" sqref="Q21"/>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50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43</v>
      </c>
      <c r="C9" s="17">
        <v>0.66301620794659299</v>
      </c>
      <c r="D9" s="17">
        <v>0.54452579608912799</v>
      </c>
      <c r="E9" s="17">
        <v>0.58993262895257703</v>
      </c>
      <c r="F9" s="17">
        <v>0.69112998066608</v>
      </c>
      <c r="G9" s="17">
        <v>0.70222641408368502</v>
      </c>
      <c r="H9" s="17">
        <v>0.69806393528108701</v>
      </c>
      <c r="I9" s="17"/>
      <c r="J9" s="17">
        <v>0.71188753453152698</v>
      </c>
      <c r="K9" s="17">
        <v>0.58515781015790802</v>
      </c>
      <c r="L9" s="17">
        <v>0.72518881701816396</v>
      </c>
      <c r="M9" s="17">
        <v>0.665634540971623</v>
      </c>
      <c r="N9" s="17">
        <v>0.55973108471861799</v>
      </c>
      <c r="O9" s="17">
        <v>0.68571770670134902</v>
      </c>
      <c r="P9" s="17">
        <v>0.59874615147680699</v>
      </c>
      <c r="Q9" s="17">
        <v>0.57533216311598101</v>
      </c>
      <c r="R9" s="17">
        <v>0.69361612582001198</v>
      </c>
      <c r="S9" s="17">
        <v>0.71310760069864099</v>
      </c>
      <c r="T9" s="17">
        <v>0.70879407192402999</v>
      </c>
      <c r="U9" s="17">
        <v>0.69108398194262299</v>
      </c>
      <c r="V9" s="17"/>
      <c r="W9" s="17">
        <v>0.59237982968835901</v>
      </c>
      <c r="X9" s="17">
        <v>0.74445747619779801</v>
      </c>
      <c r="Y9" s="17"/>
      <c r="Z9" s="17">
        <v>0.74708275763148202</v>
      </c>
      <c r="AA9" s="17">
        <v>0.595053462463079</v>
      </c>
    </row>
    <row r="10" spans="2:27" x14ac:dyDescent="0.35">
      <c r="B10" s="21" t="s">
        <v>44</v>
      </c>
      <c r="C10" s="17">
        <v>0.26299882271181702</v>
      </c>
      <c r="D10" s="17">
        <v>0.31504213714471602</v>
      </c>
      <c r="E10" s="17">
        <v>0.26514062695454899</v>
      </c>
      <c r="F10" s="17">
        <v>0.25656288830300999</v>
      </c>
      <c r="G10" s="17">
        <v>0.25200733749454202</v>
      </c>
      <c r="H10" s="17">
        <v>0.25515191354217198</v>
      </c>
      <c r="I10" s="17"/>
      <c r="J10" s="17">
        <v>0.20049965844568299</v>
      </c>
      <c r="K10" s="17">
        <v>0.31472060282078801</v>
      </c>
      <c r="L10" s="17">
        <v>0.193163167187374</v>
      </c>
      <c r="M10" s="17">
        <v>0.30941800166869998</v>
      </c>
      <c r="N10" s="17">
        <v>0.39298230272575602</v>
      </c>
      <c r="O10" s="17">
        <v>0.29234623482362598</v>
      </c>
      <c r="P10" s="17">
        <v>0.26795097750508001</v>
      </c>
      <c r="Q10" s="17">
        <v>0.32247117179220902</v>
      </c>
      <c r="R10" s="17">
        <v>0.22513254074462</v>
      </c>
      <c r="S10" s="17">
        <v>0.24781185676636699</v>
      </c>
      <c r="T10" s="17">
        <v>0.199129992739142</v>
      </c>
      <c r="U10" s="17">
        <v>0.249980195720333</v>
      </c>
      <c r="V10" s="17"/>
      <c r="W10" s="17">
        <v>0.29539348793689602</v>
      </c>
      <c r="X10" s="17">
        <v>0.22564890917493399</v>
      </c>
      <c r="Y10" s="17"/>
      <c r="Z10" s="17">
        <v>0.219493684341136</v>
      </c>
      <c r="AA10" s="17">
        <v>0.294987468666907</v>
      </c>
    </row>
    <row r="11" spans="2:27" x14ac:dyDescent="0.35">
      <c r="B11" s="21" t="s">
        <v>45</v>
      </c>
      <c r="C11" s="17">
        <v>4.9527174441117802E-2</v>
      </c>
      <c r="D11" s="17">
        <v>0.102650679344961</v>
      </c>
      <c r="E11" s="17">
        <v>7.3966608892136299E-2</v>
      </c>
      <c r="F11" s="17">
        <v>5.2307131030910198E-2</v>
      </c>
      <c r="G11" s="17">
        <v>2.1043878078082098E-2</v>
      </c>
      <c r="H11" s="17">
        <v>3.6291338622299697E-2</v>
      </c>
      <c r="I11" s="17"/>
      <c r="J11" s="17">
        <v>6.4824043369328899E-2</v>
      </c>
      <c r="K11" s="17">
        <v>8.4686269912887802E-2</v>
      </c>
      <c r="L11" s="17">
        <v>2.7216005264820799E-2</v>
      </c>
      <c r="M11" s="17">
        <v>2.4947457359676298E-2</v>
      </c>
      <c r="N11" s="17">
        <v>2.1806776302951799E-2</v>
      </c>
      <c r="O11" s="17">
        <v>2.1936058475025302E-2</v>
      </c>
      <c r="P11" s="17">
        <v>0.106028172038814</v>
      </c>
      <c r="Q11" s="17">
        <v>5.1098332545905102E-2</v>
      </c>
      <c r="R11" s="17">
        <v>2.1706017593699799E-2</v>
      </c>
      <c r="S11" s="17">
        <v>2.8067884909071202E-2</v>
      </c>
      <c r="T11" s="17">
        <v>4.9782498184785397E-2</v>
      </c>
      <c r="U11" s="17">
        <v>5.89358223370436E-2</v>
      </c>
      <c r="V11" s="17"/>
      <c r="W11" s="17">
        <v>7.6093991904658501E-2</v>
      </c>
      <c r="X11" s="17">
        <v>1.8896565100996601E-2</v>
      </c>
      <c r="Y11" s="17"/>
      <c r="Z11" s="17">
        <v>2.8726368603680399E-2</v>
      </c>
      <c r="AA11" s="17">
        <v>7.2334957649393197E-2</v>
      </c>
    </row>
    <row r="12" spans="2:27" x14ac:dyDescent="0.35">
      <c r="B12" s="21" t="s">
        <v>46</v>
      </c>
      <c r="C12" s="17">
        <v>1.6987723167816202E-2</v>
      </c>
      <c r="D12" s="17">
        <v>3.7781387421194801E-2</v>
      </c>
      <c r="E12" s="17">
        <v>4.8830183019189601E-2</v>
      </c>
      <c r="F12" s="17">
        <v>0</v>
      </c>
      <c r="G12" s="17">
        <v>1.3355954218007801E-2</v>
      </c>
      <c r="H12" s="17">
        <v>6.0454027214354696E-3</v>
      </c>
      <c r="I12" s="17"/>
      <c r="J12" s="17">
        <v>1.13943818267305E-2</v>
      </c>
      <c r="K12" s="17">
        <v>1.54353171084168E-2</v>
      </c>
      <c r="L12" s="17">
        <v>2.7216005264820799E-2</v>
      </c>
      <c r="M12" s="17">
        <v>0</v>
      </c>
      <c r="N12" s="17">
        <v>2.54798362526743E-2</v>
      </c>
      <c r="O12" s="17">
        <v>0</v>
      </c>
      <c r="P12" s="17">
        <v>2.7274698979298798E-2</v>
      </c>
      <c r="Q12" s="17">
        <v>0</v>
      </c>
      <c r="R12" s="17">
        <v>5.9545315841667897E-2</v>
      </c>
      <c r="S12" s="17">
        <v>1.1012657625921201E-2</v>
      </c>
      <c r="T12" s="17">
        <v>0</v>
      </c>
      <c r="U12" s="17">
        <v>0</v>
      </c>
      <c r="V12" s="17"/>
      <c r="W12" s="17">
        <v>2.6291006196556499E-2</v>
      </c>
      <c r="X12" s="17">
        <v>6.2613639256901598E-3</v>
      </c>
      <c r="Y12" s="17"/>
      <c r="Z12" s="17">
        <v>4.6971894237014204E-3</v>
      </c>
      <c r="AA12" s="17">
        <v>2.5890371933611999E-2</v>
      </c>
    </row>
    <row r="13" spans="2:27" x14ac:dyDescent="0.35">
      <c r="B13" s="21" t="s">
        <v>47</v>
      </c>
      <c r="C13" s="18">
        <v>7.47007173265536E-3</v>
      </c>
      <c r="D13" s="18">
        <v>0</v>
      </c>
      <c r="E13" s="18">
        <v>2.2129952181547501E-2</v>
      </c>
      <c r="F13" s="18">
        <v>0</v>
      </c>
      <c r="G13" s="18">
        <v>1.13664161256836E-2</v>
      </c>
      <c r="H13" s="18">
        <v>4.4474098330059804E-3</v>
      </c>
      <c r="I13" s="18"/>
      <c r="J13" s="18">
        <v>1.13943818267305E-2</v>
      </c>
      <c r="K13" s="18">
        <v>0</v>
      </c>
      <c r="L13" s="18">
        <v>2.7216005264820799E-2</v>
      </c>
      <c r="M13" s="18">
        <v>0</v>
      </c>
      <c r="N13" s="18">
        <v>0</v>
      </c>
      <c r="O13" s="18">
        <v>0</v>
      </c>
      <c r="P13" s="18">
        <v>0</v>
      </c>
      <c r="Q13" s="18">
        <v>5.1098332545905102E-2</v>
      </c>
      <c r="R13" s="18">
        <v>0</v>
      </c>
      <c r="S13" s="18">
        <v>0</v>
      </c>
      <c r="T13" s="18">
        <v>4.2293437152043201E-2</v>
      </c>
      <c r="U13" s="18">
        <v>0</v>
      </c>
      <c r="V13" s="18"/>
      <c r="W13" s="18">
        <v>9.8416842735302105E-3</v>
      </c>
      <c r="X13" s="18">
        <v>4.7356856005805097E-3</v>
      </c>
      <c r="Y13" s="18"/>
      <c r="Z13" s="18">
        <v>0</v>
      </c>
      <c r="AA13" s="18">
        <v>1.1733739287008599E-2</v>
      </c>
    </row>
    <row r="14" spans="2:27" x14ac:dyDescent="0.35">
      <c r="B14" s="21" t="s">
        <v>48</v>
      </c>
      <c r="C14" s="18">
        <v>0.92601503065841095</v>
      </c>
      <c r="D14" s="18">
        <v>0.85956793323384395</v>
      </c>
      <c r="E14" s="18">
        <v>0.85507325590712702</v>
      </c>
      <c r="F14" s="18">
        <v>0.94769286896909</v>
      </c>
      <c r="G14" s="18">
        <v>0.95423375157822599</v>
      </c>
      <c r="H14" s="18">
        <v>0.95321584882325905</v>
      </c>
      <c r="I14" s="18"/>
      <c r="J14" s="18">
        <v>0.91238719297721005</v>
      </c>
      <c r="K14" s="18">
        <v>0.89987841297869497</v>
      </c>
      <c r="L14" s="18">
        <v>0.91835198420553699</v>
      </c>
      <c r="M14" s="18">
        <v>0.97505254264032404</v>
      </c>
      <c r="N14" s="18">
        <v>0.95271338744437395</v>
      </c>
      <c r="O14" s="18">
        <v>0.978063941524975</v>
      </c>
      <c r="P14" s="18">
        <v>0.866697128981887</v>
      </c>
      <c r="Q14" s="18">
        <v>0.89780333490818998</v>
      </c>
      <c r="R14" s="18">
        <v>0.91874866656463205</v>
      </c>
      <c r="S14" s="18">
        <v>0.96091945746500795</v>
      </c>
      <c r="T14" s="18">
        <v>0.90792406466317099</v>
      </c>
      <c r="U14" s="18">
        <v>0.94106417766295603</v>
      </c>
      <c r="V14" s="18"/>
      <c r="W14" s="18">
        <v>0.88777331762525502</v>
      </c>
      <c r="X14" s="18">
        <v>0.97010638537273297</v>
      </c>
      <c r="Y14" s="18"/>
      <c r="Z14" s="18">
        <v>0.96657644197261805</v>
      </c>
      <c r="AA14" s="18">
        <v>0.89004093112998595</v>
      </c>
    </row>
    <row r="15" spans="2:27" x14ac:dyDescent="0.35">
      <c r="B15" s="21" t="s">
        <v>49</v>
      </c>
      <c r="C15" s="19">
        <v>-0.91854495892575505</v>
      </c>
      <c r="D15" s="19">
        <v>-0.85956793323384395</v>
      </c>
      <c r="E15" s="19">
        <v>-0.83294330372557901</v>
      </c>
      <c r="F15" s="19">
        <v>-0.94769286896909</v>
      </c>
      <c r="G15" s="19">
        <v>-0.94286733545254298</v>
      </c>
      <c r="H15" s="19">
        <v>-0.94876843899025298</v>
      </c>
      <c r="I15" s="19"/>
      <c r="J15" s="19">
        <v>-0.90099281115048002</v>
      </c>
      <c r="K15" s="19">
        <v>-0.89987841297869497</v>
      </c>
      <c r="L15" s="19">
        <v>-0.89113597894071594</v>
      </c>
      <c r="M15" s="19">
        <v>-0.97505254264032404</v>
      </c>
      <c r="N15" s="19">
        <v>-0.95271338744437395</v>
      </c>
      <c r="O15" s="19">
        <v>-0.978063941524975</v>
      </c>
      <c r="P15" s="19">
        <v>-0.866697128981887</v>
      </c>
      <c r="Q15" s="19">
        <v>-0.84670500236228496</v>
      </c>
      <c r="R15" s="19">
        <v>-0.91874866656463205</v>
      </c>
      <c r="S15" s="19">
        <v>-0.96091945746500795</v>
      </c>
      <c r="T15" s="19">
        <v>-0.86563062751112796</v>
      </c>
      <c r="U15" s="19">
        <v>-0.94106417766295603</v>
      </c>
      <c r="V15" s="19"/>
      <c r="W15" s="19">
        <v>-0.87793163335172497</v>
      </c>
      <c r="X15" s="19">
        <v>-0.96537069977215195</v>
      </c>
      <c r="Y15" s="19"/>
      <c r="Z15" s="19">
        <v>-0.96657644197261805</v>
      </c>
      <c r="AA15" s="19">
        <v>-0.87830719184297801</v>
      </c>
    </row>
    <row r="16" spans="2:27" x14ac:dyDescent="0.35">
      <c r="B16" s="16"/>
    </row>
    <row r="17" spans="2:2" x14ac:dyDescent="0.35">
      <c r="B17" t="s">
        <v>52</v>
      </c>
    </row>
    <row r="18" spans="2:2" x14ac:dyDescent="0.35">
      <c r="B18" t="s">
        <v>53</v>
      </c>
    </row>
    <row r="20" spans="2:2" x14ac:dyDescent="0.35">
      <c r="B20"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A20"/>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54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43</v>
      </c>
      <c r="C9" s="17">
        <v>0.56894845182939802</v>
      </c>
      <c r="D9" s="17">
        <v>0.42363240912659</v>
      </c>
      <c r="E9" s="17">
        <v>0.45885659381088101</v>
      </c>
      <c r="F9" s="17">
        <v>0.68939916903512799</v>
      </c>
      <c r="G9" s="17">
        <v>0.65063829110088001</v>
      </c>
      <c r="H9" s="17">
        <v>0.56366939378466396</v>
      </c>
      <c r="I9" s="17"/>
      <c r="J9" s="17">
        <v>0.56136945678495898</v>
      </c>
      <c r="K9" s="17">
        <v>0.53632119893760299</v>
      </c>
      <c r="L9" s="17">
        <v>0.58821288667749505</v>
      </c>
      <c r="M9" s="17">
        <v>0.57335068401685596</v>
      </c>
      <c r="N9" s="17">
        <v>0.55032091334016198</v>
      </c>
      <c r="O9" s="17">
        <v>0.59198184867011105</v>
      </c>
      <c r="P9" s="17">
        <v>0.51602421842636004</v>
      </c>
      <c r="Q9" s="17">
        <v>0.610016209536826</v>
      </c>
      <c r="R9" s="17">
        <v>0.60467765691005004</v>
      </c>
      <c r="S9" s="17">
        <v>0.61378928756488804</v>
      </c>
      <c r="T9" s="17">
        <v>0.56693563840241601</v>
      </c>
      <c r="U9" s="17">
        <v>0.57127227150805904</v>
      </c>
      <c r="V9" s="17"/>
      <c r="W9" s="17">
        <v>0.48290832564584801</v>
      </c>
      <c r="X9" s="17">
        <v>0.66814970152066799</v>
      </c>
      <c r="Y9" s="17"/>
      <c r="Z9" s="17">
        <v>0.65992759984975102</v>
      </c>
      <c r="AA9" s="17">
        <v>0.491265016794597</v>
      </c>
    </row>
    <row r="10" spans="2:27" x14ac:dyDescent="0.35">
      <c r="B10" s="21" t="s">
        <v>44</v>
      </c>
      <c r="C10" s="17">
        <v>0.31026143982938198</v>
      </c>
      <c r="D10" s="17">
        <v>0.33220784339214399</v>
      </c>
      <c r="E10" s="17">
        <v>0.29051165036127002</v>
      </c>
      <c r="F10" s="17">
        <v>0.24971722737368399</v>
      </c>
      <c r="G10" s="17">
        <v>0.269434021617387</v>
      </c>
      <c r="H10" s="17">
        <v>0.36225499376749798</v>
      </c>
      <c r="I10" s="17"/>
      <c r="J10" s="17">
        <v>0.31856172310061998</v>
      </c>
      <c r="K10" s="17">
        <v>0.349859626588994</v>
      </c>
      <c r="L10" s="17">
        <v>0.25155509779123503</v>
      </c>
      <c r="M10" s="17">
        <v>0.28822353055099298</v>
      </c>
      <c r="N10" s="17">
        <v>0.35430135731322998</v>
      </c>
      <c r="O10" s="17">
        <v>0.342209975904813</v>
      </c>
      <c r="P10" s="17">
        <v>0.30312593585848302</v>
      </c>
      <c r="Q10" s="17">
        <v>0.24244151479610301</v>
      </c>
      <c r="R10" s="17">
        <v>0.31407100965458201</v>
      </c>
      <c r="S10" s="17">
        <v>0.31346963391973498</v>
      </c>
      <c r="T10" s="17">
        <v>0.248912490923927</v>
      </c>
      <c r="U10" s="17">
        <v>0.24148426951093899</v>
      </c>
      <c r="V10" s="17"/>
      <c r="W10" s="17">
        <v>0.33664586691984999</v>
      </c>
      <c r="X10" s="17">
        <v>0.27984112019643798</v>
      </c>
      <c r="Y10" s="17"/>
      <c r="Z10" s="17">
        <v>0.28544617682164902</v>
      </c>
      <c r="AA10" s="17">
        <v>0.34024154184357502</v>
      </c>
    </row>
    <row r="11" spans="2:27" x14ac:dyDescent="0.35">
      <c r="B11" s="21" t="s">
        <v>45</v>
      </c>
      <c r="C11" s="17">
        <v>7.4018108348771094E-2</v>
      </c>
      <c r="D11" s="17">
        <v>0.16271410912443099</v>
      </c>
      <c r="E11" s="17">
        <v>0.112041547487841</v>
      </c>
      <c r="F11" s="17">
        <v>6.0883603591187899E-2</v>
      </c>
      <c r="G11" s="17">
        <v>6.8561271156048501E-2</v>
      </c>
      <c r="H11" s="17">
        <v>3.8992099251593602E-2</v>
      </c>
      <c r="I11" s="17"/>
      <c r="J11" s="17">
        <v>7.7919534621077494E-2</v>
      </c>
      <c r="K11" s="17">
        <v>7.1476039516958995E-2</v>
      </c>
      <c r="L11" s="17">
        <v>5.1367994471985902E-2</v>
      </c>
      <c r="M11" s="17">
        <v>9.2283856954766902E-2</v>
      </c>
      <c r="N11" s="17">
        <v>4.44180568412594E-2</v>
      </c>
      <c r="O11" s="17">
        <v>4.3872116950050603E-2</v>
      </c>
      <c r="P11" s="17">
        <v>0.15357514673585801</v>
      </c>
      <c r="Q11" s="17">
        <v>9.6443943121166498E-2</v>
      </c>
      <c r="R11" s="17">
        <v>4.0968341272450803E-2</v>
      </c>
      <c r="S11" s="17">
        <v>5.50824625304022E-2</v>
      </c>
      <c r="T11" s="17">
        <v>9.9564996369570904E-2</v>
      </c>
      <c r="U11" s="17">
        <v>0.128307636643958</v>
      </c>
      <c r="V11" s="17"/>
      <c r="W11" s="17">
        <v>0.10593989071405099</v>
      </c>
      <c r="X11" s="17">
        <v>3.7213412174186701E-2</v>
      </c>
      <c r="Y11" s="17"/>
      <c r="Z11" s="17">
        <v>3.97786575392262E-2</v>
      </c>
      <c r="AA11" s="17">
        <v>9.56429079124059E-2</v>
      </c>
    </row>
    <row r="12" spans="2:27" x14ac:dyDescent="0.35">
      <c r="B12" s="21" t="s">
        <v>46</v>
      </c>
      <c r="C12" s="17">
        <v>3.82319592427081E-2</v>
      </c>
      <c r="D12" s="17">
        <v>8.14456383568362E-2</v>
      </c>
      <c r="E12" s="17">
        <v>0.12453719725807</v>
      </c>
      <c r="F12" s="17">
        <v>0</v>
      </c>
      <c r="G12" s="17">
        <v>0</v>
      </c>
      <c r="H12" s="17">
        <v>2.4031792579318902E-2</v>
      </c>
      <c r="I12" s="17"/>
      <c r="J12" s="17">
        <v>2.10746427466715E-2</v>
      </c>
      <c r="K12" s="17">
        <v>4.2343134956443901E-2</v>
      </c>
      <c r="L12" s="17">
        <v>8.16480157944625E-2</v>
      </c>
      <c r="M12" s="17">
        <v>4.6141928477383402E-2</v>
      </c>
      <c r="N12" s="17">
        <v>5.0959672505348601E-2</v>
      </c>
      <c r="O12" s="17">
        <v>2.1936058475025302E-2</v>
      </c>
      <c r="P12" s="17">
        <v>2.7274698979298798E-2</v>
      </c>
      <c r="Q12" s="17">
        <v>5.1098332545905102E-2</v>
      </c>
      <c r="R12" s="17">
        <v>4.0282992162916899E-2</v>
      </c>
      <c r="S12" s="17">
        <v>9.3559616363570498E-3</v>
      </c>
      <c r="T12" s="17">
        <v>4.2293437152043201E-2</v>
      </c>
      <c r="U12" s="17">
        <v>5.89358223370436E-2</v>
      </c>
      <c r="V12" s="17"/>
      <c r="W12" s="17">
        <v>6.2666248212802797E-2</v>
      </c>
      <c r="X12" s="17">
        <v>1.00600805081276E-2</v>
      </c>
      <c r="Y12" s="17"/>
      <c r="Z12" s="17">
        <v>1.3706677797730001E-2</v>
      </c>
      <c r="AA12" s="17">
        <v>6.3789619427365302E-2</v>
      </c>
    </row>
    <row r="13" spans="2:27" x14ac:dyDescent="0.35">
      <c r="B13" s="21" t="s">
        <v>47</v>
      </c>
      <c r="C13" s="18">
        <v>8.54004074974005E-3</v>
      </c>
      <c r="D13" s="18">
        <v>0</v>
      </c>
      <c r="E13" s="18">
        <v>1.4053011081937E-2</v>
      </c>
      <c r="F13" s="18">
        <v>0</v>
      </c>
      <c r="G13" s="18">
        <v>1.13664161256836E-2</v>
      </c>
      <c r="H13" s="18">
        <v>1.1051720616925401E-2</v>
      </c>
      <c r="I13" s="18"/>
      <c r="J13" s="18">
        <v>2.10746427466715E-2</v>
      </c>
      <c r="K13" s="18">
        <v>0</v>
      </c>
      <c r="L13" s="18">
        <v>2.7216005264820799E-2</v>
      </c>
      <c r="M13" s="18">
        <v>0</v>
      </c>
      <c r="N13" s="18">
        <v>0</v>
      </c>
      <c r="O13" s="18">
        <v>0</v>
      </c>
      <c r="P13" s="18">
        <v>0</v>
      </c>
      <c r="Q13" s="18">
        <v>0</v>
      </c>
      <c r="R13" s="18">
        <v>0</v>
      </c>
      <c r="S13" s="18">
        <v>8.3026543486169092E-3</v>
      </c>
      <c r="T13" s="18">
        <v>4.2293437152043201E-2</v>
      </c>
      <c r="U13" s="18">
        <v>0</v>
      </c>
      <c r="V13" s="18"/>
      <c r="W13" s="18">
        <v>1.1839668507449001E-2</v>
      </c>
      <c r="X13" s="18">
        <v>4.7356856005805097E-3</v>
      </c>
      <c r="Y13" s="18"/>
      <c r="Z13" s="18">
        <v>1.14088799164405E-3</v>
      </c>
      <c r="AA13" s="18">
        <v>9.0609140220572308E-3</v>
      </c>
    </row>
    <row r="14" spans="2:27" x14ac:dyDescent="0.35">
      <c r="B14" s="21" t="s">
        <v>48</v>
      </c>
      <c r="C14" s="18">
        <v>0.87920989165878105</v>
      </c>
      <c r="D14" s="18">
        <v>0.75584025251873299</v>
      </c>
      <c r="E14" s="18">
        <v>0.74936824417215198</v>
      </c>
      <c r="F14" s="18">
        <v>0.93911639640881195</v>
      </c>
      <c r="G14" s="18">
        <v>0.92007231271826795</v>
      </c>
      <c r="H14" s="18">
        <v>0.925924387552162</v>
      </c>
      <c r="I14" s="18"/>
      <c r="J14" s="18">
        <v>0.87993117988558001</v>
      </c>
      <c r="K14" s="18">
        <v>0.88618082552659705</v>
      </c>
      <c r="L14" s="18">
        <v>0.83976798446873102</v>
      </c>
      <c r="M14" s="18">
        <v>0.86157421456784999</v>
      </c>
      <c r="N14" s="18">
        <v>0.90462227065339196</v>
      </c>
      <c r="O14" s="18">
        <v>0.934191824574924</v>
      </c>
      <c r="P14" s="18">
        <v>0.81915015428484295</v>
      </c>
      <c r="Q14" s="18">
        <v>0.85245772433292799</v>
      </c>
      <c r="R14" s="18">
        <v>0.91874866656463205</v>
      </c>
      <c r="S14" s="18">
        <v>0.92725892148462397</v>
      </c>
      <c r="T14" s="18">
        <v>0.81584812932634299</v>
      </c>
      <c r="U14" s="18">
        <v>0.81275654101899797</v>
      </c>
      <c r="V14" s="18"/>
      <c r="W14" s="18">
        <v>0.81955419256569795</v>
      </c>
      <c r="X14" s="18">
        <v>0.94799082171710503</v>
      </c>
      <c r="Y14" s="18"/>
      <c r="Z14" s="18">
        <v>0.94537377667139999</v>
      </c>
      <c r="AA14" s="18">
        <v>0.83150655863817102</v>
      </c>
    </row>
    <row r="15" spans="2:27" x14ac:dyDescent="0.35">
      <c r="B15" s="21" t="s">
        <v>49</v>
      </c>
      <c r="C15" s="19">
        <v>-0.87066985090904103</v>
      </c>
      <c r="D15" s="19">
        <v>-0.75584025251873299</v>
      </c>
      <c r="E15" s="19">
        <v>-0.73531523309021496</v>
      </c>
      <c r="F15" s="19">
        <v>-0.93911639640881195</v>
      </c>
      <c r="G15" s="19">
        <v>-0.90870589659258405</v>
      </c>
      <c r="H15" s="19">
        <v>-0.91487266693523694</v>
      </c>
      <c r="I15" s="19"/>
      <c r="J15" s="19">
        <v>-0.85885653713890797</v>
      </c>
      <c r="K15" s="19">
        <v>-0.88618082552659705</v>
      </c>
      <c r="L15" s="19">
        <v>-0.81255197920390998</v>
      </c>
      <c r="M15" s="19">
        <v>-0.86157421456784999</v>
      </c>
      <c r="N15" s="19">
        <v>-0.90462227065339196</v>
      </c>
      <c r="O15" s="19">
        <v>-0.934191824574924</v>
      </c>
      <c r="P15" s="19">
        <v>-0.81915015428484295</v>
      </c>
      <c r="Q15" s="19">
        <v>-0.85245772433292799</v>
      </c>
      <c r="R15" s="19">
        <v>-0.91874866656463205</v>
      </c>
      <c r="S15" s="19">
        <v>-0.91895626713600698</v>
      </c>
      <c r="T15" s="19">
        <v>-0.77355469217429995</v>
      </c>
      <c r="U15" s="19">
        <v>-0.81275654101899797</v>
      </c>
      <c r="V15" s="19"/>
      <c r="W15" s="19">
        <v>-0.80771452405824895</v>
      </c>
      <c r="X15" s="19">
        <v>-0.94325513611652501</v>
      </c>
      <c r="Y15" s="19"/>
      <c r="Z15" s="19">
        <v>-0.94423288867975597</v>
      </c>
      <c r="AA15" s="19">
        <v>-0.82244564461611402</v>
      </c>
    </row>
    <row r="16" spans="2:27" x14ac:dyDescent="0.35">
      <c r="B16" s="16"/>
    </row>
    <row r="17" spans="2:2" x14ac:dyDescent="0.35">
      <c r="B17" t="s">
        <v>52</v>
      </c>
    </row>
    <row r="18" spans="2:2" x14ac:dyDescent="0.35">
      <c r="B18" t="s">
        <v>53</v>
      </c>
    </row>
    <row r="20" spans="2:2" x14ac:dyDescent="0.35">
      <c r="B20"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2"/>
  <sheetViews>
    <sheetView showGridLines="0" workbookViewId="0">
      <pane xSplit="2" topLeftCell="C1" activePane="topRight" state="frozen"/>
      <selection pane="topRight" activeCell="G6" sqref="G6"/>
    </sheetView>
  </sheetViews>
  <sheetFormatPr defaultColWidth="10.90625" defaultRowHeight="14.5" x14ac:dyDescent="0.35"/>
  <cols>
    <col min="2" max="2" width="25.7265625" customWidth="1"/>
    <col min="3" max="8" width="20.7265625" customWidth="1"/>
  </cols>
  <sheetData>
    <row r="2" spans="2:8" ht="40" customHeight="1" x14ac:dyDescent="0.35">
      <c r="D2" s="30" t="s">
        <v>67</v>
      </c>
      <c r="E2" s="26"/>
      <c r="F2" s="26"/>
      <c r="G2" s="26"/>
      <c r="H2" s="26"/>
    </row>
    <row r="6" spans="2:8" ht="50" customHeight="1" x14ac:dyDescent="0.35">
      <c r="B6" s="22" t="s">
        <v>15</v>
      </c>
      <c r="C6" s="22" t="s">
        <v>55</v>
      </c>
      <c r="D6" s="22" t="s">
        <v>56</v>
      </c>
      <c r="E6" s="22" t="s">
        <v>57</v>
      </c>
      <c r="F6" s="22" t="s">
        <v>58</v>
      </c>
      <c r="G6" s="22" t="s">
        <v>59</v>
      </c>
    </row>
    <row r="7" spans="2:8" x14ac:dyDescent="0.35">
      <c r="B7" s="21" t="s">
        <v>60</v>
      </c>
      <c r="C7" s="17">
        <v>0</v>
      </c>
      <c r="D7" s="17">
        <v>0.45452942539171398</v>
      </c>
      <c r="E7" s="17">
        <v>0.25246575722289999</v>
      </c>
      <c r="F7" s="17">
        <v>0.22498108705522901</v>
      </c>
      <c r="G7" s="17">
        <v>0.24896499064257899</v>
      </c>
    </row>
    <row r="8" spans="2:8" x14ac:dyDescent="0.35">
      <c r="B8" s="21" t="s">
        <v>61</v>
      </c>
      <c r="C8" s="17">
        <v>0</v>
      </c>
      <c r="D8" s="17">
        <v>0.31147104411652299</v>
      </c>
      <c r="E8" s="17">
        <v>0.26516093479700398</v>
      </c>
      <c r="F8" s="17">
        <v>0.34239641811090499</v>
      </c>
      <c r="G8" s="17">
        <v>0.34291072202654499</v>
      </c>
    </row>
    <row r="9" spans="2:8" x14ac:dyDescent="0.35">
      <c r="B9" s="21" t="s">
        <v>62</v>
      </c>
      <c r="C9" s="17">
        <v>0</v>
      </c>
      <c r="D9" s="17">
        <v>0.14625925678045401</v>
      </c>
      <c r="E9" s="17">
        <v>0.246343462695881</v>
      </c>
      <c r="F9" s="17">
        <v>0.184776450982226</v>
      </c>
      <c r="G9" s="17">
        <v>0.16696191326948101</v>
      </c>
    </row>
    <row r="10" spans="2:8" x14ac:dyDescent="0.35">
      <c r="B10" s="21" t="s">
        <v>63</v>
      </c>
      <c r="C10" s="17">
        <v>0</v>
      </c>
      <c r="D10" s="17">
        <v>3.2926326154859999E-2</v>
      </c>
      <c r="E10" s="17">
        <v>0.100474460725794</v>
      </c>
      <c r="F10" s="17">
        <v>0.14981167989632399</v>
      </c>
      <c r="G10" s="17">
        <v>0.14815836235938601</v>
      </c>
    </row>
    <row r="11" spans="2:8" x14ac:dyDescent="0.35">
      <c r="B11" s="21" t="s">
        <v>64</v>
      </c>
      <c r="C11" s="17">
        <v>0</v>
      </c>
      <c r="D11" s="17">
        <v>3.3903201749530397E-2</v>
      </c>
      <c r="E11" s="17">
        <v>8.0579072409007205E-2</v>
      </c>
      <c r="F11" s="17">
        <v>5.3744212438130601E-2</v>
      </c>
      <c r="G11" s="17">
        <v>6.7480842823839607E-2</v>
      </c>
    </row>
    <row r="12" spans="2:8" x14ac:dyDescent="0.35">
      <c r="B12" s="21" t="s">
        <v>47</v>
      </c>
      <c r="C12" s="17">
        <v>1</v>
      </c>
      <c r="D12" s="17">
        <v>2.09107458069187E-2</v>
      </c>
      <c r="E12" s="17">
        <v>5.4976312149413502E-2</v>
      </c>
      <c r="F12" s="17">
        <v>4.4290151517186502E-2</v>
      </c>
      <c r="G12" s="17">
        <v>2.55231688781693E-2</v>
      </c>
    </row>
    <row r="13" spans="2:8" x14ac:dyDescent="0.35">
      <c r="B13" s="20" t="s">
        <v>65</v>
      </c>
      <c r="C13" s="18">
        <v>0</v>
      </c>
      <c r="D13" s="18">
        <v>0.76600046950823697</v>
      </c>
      <c r="E13" s="18">
        <v>0.51762669201990497</v>
      </c>
      <c r="F13" s="18">
        <v>0.56737750516613406</v>
      </c>
      <c r="G13" s="18">
        <v>0.59187571266912398</v>
      </c>
    </row>
    <row r="14" spans="2:8" x14ac:dyDescent="0.35">
      <c r="B14" s="20" t="s">
        <v>66</v>
      </c>
      <c r="C14" s="18">
        <v>0</v>
      </c>
      <c r="D14" s="18">
        <v>6.6829527904390396E-2</v>
      </c>
      <c r="E14" s="18">
        <v>0.18105353313480099</v>
      </c>
      <c r="F14" s="18">
        <v>0.20355589233445401</v>
      </c>
      <c r="G14" s="18">
        <v>0.21563920518322499</v>
      </c>
    </row>
    <row r="15" spans="2:8" x14ac:dyDescent="0.35">
      <c r="B15" s="20" t="s">
        <v>49</v>
      </c>
      <c r="C15" s="19">
        <v>0</v>
      </c>
      <c r="D15" s="19">
        <v>0.69917094160384696</v>
      </c>
      <c r="E15" s="19">
        <v>0.33657315888510397</v>
      </c>
      <c r="F15" s="19">
        <v>0.36382161283167902</v>
      </c>
      <c r="G15" s="19">
        <v>0.37623650748589799</v>
      </c>
    </row>
    <row r="16" spans="2:8" x14ac:dyDescent="0.35">
      <c r="B16" s="16"/>
      <c r="C16" s="16"/>
      <c r="D16" s="16"/>
      <c r="E16" s="16"/>
      <c r="F16" s="16"/>
      <c r="G16" s="16"/>
    </row>
    <row r="17" spans="2:2" x14ac:dyDescent="0.35">
      <c r="B17" t="s">
        <v>52</v>
      </c>
    </row>
    <row r="18" spans="2:2" x14ac:dyDescent="0.35">
      <c r="B18" t="s">
        <v>53</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A22"/>
  <sheetViews>
    <sheetView showGridLines="0" topLeftCell="A8" workbookViewId="0">
      <pane xSplit="2" topLeftCell="C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68</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0.25246575722289999</v>
      </c>
      <c r="D9" s="17">
        <v>0.308125093971158</v>
      </c>
      <c r="E9" s="17">
        <v>0.173102192033596</v>
      </c>
      <c r="F9" s="17">
        <v>0.431669207688195</v>
      </c>
      <c r="G9" s="17">
        <v>0.242949725821931</v>
      </c>
      <c r="H9" s="17">
        <v>0.19405251537831</v>
      </c>
      <c r="I9" s="17"/>
      <c r="J9" s="17">
        <v>0.30304909488625698</v>
      </c>
      <c r="K9" s="17">
        <v>0.16454366560132899</v>
      </c>
      <c r="L9" s="17">
        <v>0.36703016925836601</v>
      </c>
      <c r="M9" s="17">
        <v>7.1089385837059704E-2</v>
      </c>
      <c r="N9" s="17">
        <v>0.100694045854742</v>
      </c>
      <c r="O9" s="17">
        <v>0.27458230712118797</v>
      </c>
      <c r="P9" s="17">
        <v>0.179896111980304</v>
      </c>
      <c r="Q9" s="17">
        <v>0.40969353222803001</v>
      </c>
      <c r="R9" s="17">
        <v>0.37433085020906498</v>
      </c>
      <c r="S9" s="17">
        <v>0.26472514760599303</v>
      </c>
      <c r="T9" s="17">
        <v>0.47065319192683402</v>
      </c>
      <c r="U9" s="17">
        <v>0.26041618769020403</v>
      </c>
      <c r="V9" s="17"/>
      <c r="W9" s="17">
        <v>0.184498840735771</v>
      </c>
      <c r="X9" s="17">
        <v>0.330829229619509</v>
      </c>
      <c r="Y9" s="17"/>
      <c r="Z9" s="17">
        <v>0.37161094134082201</v>
      </c>
      <c r="AA9" s="17">
        <v>0.149544537671849</v>
      </c>
    </row>
    <row r="10" spans="2:27" x14ac:dyDescent="0.35">
      <c r="B10" s="21" t="s">
        <v>61</v>
      </c>
      <c r="C10" s="17">
        <v>0.26516093479700398</v>
      </c>
      <c r="D10" s="17">
        <v>0.198915405541115</v>
      </c>
      <c r="E10" s="17">
        <v>0.28206685609226101</v>
      </c>
      <c r="F10" s="17">
        <v>0.25130112484809197</v>
      </c>
      <c r="G10" s="17">
        <v>0.27298100489504501</v>
      </c>
      <c r="H10" s="17">
        <v>0.27970202664225202</v>
      </c>
      <c r="I10" s="17"/>
      <c r="J10" s="17">
        <v>0.28500288117112998</v>
      </c>
      <c r="K10" s="17">
        <v>0.322972555738269</v>
      </c>
      <c r="L10" s="17">
        <v>0.23308167325929</v>
      </c>
      <c r="M10" s="17">
        <v>0.261518091032374</v>
      </c>
      <c r="N10" s="17">
        <v>0.30540573628689199</v>
      </c>
      <c r="O10" s="17">
        <v>0.26434411096520499</v>
      </c>
      <c r="P10" s="17">
        <v>0.158441442839341</v>
      </c>
      <c r="Q10" s="17">
        <v>0.103878734187629</v>
      </c>
      <c r="R10" s="17">
        <v>0.31231266484916698</v>
      </c>
      <c r="S10" s="17">
        <v>0.24115332282435301</v>
      </c>
      <c r="T10" s="17">
        <v>0.26397729048409602</v>
      </c>
      <c r="U10" s="17">
        <v>0.13874362861382999</v>
      </c>
      <c r="V10" s="17"/>
      <c r="W10" s="17">
        <v>0.26877500478212402</v>
      </c>
      <c r="X10" s="17">
        <v>0.260994038781176</v>
      </c>
      <c r="Y10" s="17"/>
      <c r="Z10" s="17">
        <v>0.29264687137826301</v>
      </c>
      <c r="AA10" s="17">
        <v>0.24890440918559101</v>
      </c>
    </row>
    <row r="11" spans="2:27" x14ac:dyDescent="0.35">
      <c r="B11" s="21" t="s">
        <v>62</v>
      </c>
      <c r="C11" s="17">
        <v>0.246343462695881</v>
      </c>
      <c r="D11" s="17">
        <v>0.28740690163865801</v>
      </c>
      <c r="E11" s="17">
        <v>0.23365551380532101</v>
      </c>
      <c r="F11" s="17">
        <v>0.169801532699417</v>
      </c>
      <c r="G11" s="17">
        <v>0.235698809675677</v>
      </c>
      <c r="H11" s="17">
        <v>0.28069881567879501</v>
      </c>
      <c r="I11" s="17"/>
      <c r="J11" s="17">
        <v>0.20457204283986699</v>
      </c>
      <c r="K11" s="17">
        <v>0.29256853158030299</v>
      </c>
      <c r="L11" s="17">
        <v>0.179508985030149</v>
      </c>
      <c r="M11" s="17">
        <v>0.36239670516692901</v>
      </c>
      <c r="N11" s="17">
        <v>0.27786184855520701</v>
      </c>
      <c r="O11" s="17">
        <v>0.20416773247577599</v>
      </c>
      <c r="P11" s="17">
        <v>0.33433243422095399</v>
      </c>
      <c r="Q11" s="17">
        <v>0.13856278060847399</v>
      </c>
      <c r="R11" s="17">
        <v>0.177847762216643</v>
      </c>
      <c r="S11" s="17">
        <v>0.27089047930594901</v>
      </c>
      <c r="T11" s="17">
        <v>8.7314480843180997E-2</v>
      </c>
      <c r="U11" s="17">
        <v>0.40316073274509301</v>
      </c>
      <c r="V11" s="17"/>
      <c r="W11" s="17">
        <v>0.26415611539698702</v>
      </c>
      <c r="X11" s="17">
        <v>0.225806098484017</v>
      </c>
      <c r="Y11" s="17"/>
      <c r="Z11" s="17">
        <v>0.195272581401298</v>
      </c>
      <c r="AA11" s="17">
        <v>0.29359002360184999</v>
      </c>
    </row>
    <row r="12" spans="2:27" x14ac:dyDescent="0.35">
      <c r="B12" s="21" t="s">
        <v>63</v>
      </c>
      <c r="C12" s="17">
        <v>0.100474460725794</v>
      </c>
      <c r="D12" s="17">
        <v>7.0057675454392093E-2</v>
      </c>
      <c r="E12" s="17">
        <v>7.0943497425980606E-2</v>
      </c>
      <c r="F12" s="17">
        <v>7.4908563277153797E-2</v>
      </c>
      <c r="G12" s="17">
        <v>0.125432365963664</v>
      </c>
      <c r="H12" s="17">
        <v>0.121562984199118</v>
      </c>
      <c r="I12" s="17"/>
      <c r="J12" s="17">
        <v>9.5273301001476504E-2</v>
      </c>
      <c r="K12" s="17">
        <v>0.103362881840736</v>
      </c>
      <c r="L12" s="17">
        <v>8.7363162185746301E-2</v>
      </c>
      <c r="M12" s="17">
        <v>7.6950377122839905E-2</v>
      </c>
      <c r="N12" s="17">
        <v>0.16438465094306901</v>
      </c>
      <c r="O12" s="17">
        <v>0.125622283847589</v>
      </c>
      <c r="P12" s="17">
        <v>0.107787183656156</v>
      </c>
      <c r="Q12" s="17">
        <v>0.103878734187629</v>
      </c>
      <c r="R12" s="17">
        <v>3.71539491384342E-2</v>
      </c>
      <c r="S12" s="17">
        <v>0.13480263271314599</v>
      </c>
      <c r="T12" s="17">
        <v>9.9564996369570904E-2</v>
      </c>
      <c r="U12" s="17">
        <v>0.13874362861382999</v>
      </c>
      <c r="V12" s="17"/>
      <c r="W12" s="17">
        <v>0.111713826873604</v>
      </c>
      <c r="X12" s="17">
        <v>8.7515865509162002E-2</v>
      </c>
      <c r="Y12" s="17"/>
      <c r="Z12" s="17">
        <v>7.1543614769925004E-2</v>
      </c>
      <c r="AA12" s="17">
        <v>0.12598928320473099</v>
      </c>
    </row>
    <row r="13" spans="2:27" x14ac:dyDescent="0.35">
      <c r="B13" s="21" t="s">
        <v>64</v>
      </c>
      <c r="C13" s="17">
        <v>8.0579072409007205E-2</v>
      </c>
      <c r="D13" s="17">
        <v>7.2773411863067197E-2</v>
      </c>
      <c r="E13" s="17">
        <v>0.13570383226181301</v>
      </c>
      <c r="F13" s="17">
        <v>5.4796696196100697E-2</v>
      </c>
      <c r="G13" s="17">
        <v>7.6541931055407894E-2</v>
      </c>
      <c r="H13" s="17">
        <v>7.1972726762325898E-2</v>
      </c>
      <c r="I13" s="17"/>
      <c r="J13" s="17">
        <v>5.9648830137284101E-2</v>
      </c>
      <c r="K13" s="17">
        <v>6.2736729543308306E-2</v>
      </c>
      <c r="L13" s="17">
        <v>2.7216005264820799E-2</v>
      </c>
      <c r="M13" s="17">
        <v>0.18428961565838001</v>
      </c>
      <c r="N13" s="17">
        <v>7.8082765316434405E-2</v>
      </c>
      <c r="O13" s="17">
        <v>0.13128356559024101</v>
      </c>
      <c r="P13" s="17">
        <v>7.1751049797961999E-2</v>
      </c>
      <c r="Q13" s="17">
        <v>0.14178955369642801</v>
      </c>
      <c r="R13" s="17">
        <v>7.2805188255693501E-2</v>
      </c>
      <c r="S13" s="17">
        <v>6.8059798288280196E-2</v>
      </c>
      <c r="T13" s="17">
        <v>3.6196603224275203E-2</v>
      </c>
      <c r="U13" s="17">
        <v>5.89358223370436E-2</v>
      </c>
      <c r="V13" s="17"/>
      <c r="W13" s="17">
        <v>0.103618466729655</v>
      </c>
      <c r="X13" s="17">
        <v>5.4015458312691E-2</v>
      </c>
      <c r="Y13" s="17"/>
      <c r="Z13" s="17">
        <v>4.4711817587167399E-2</v>
      </c>
      <c r="AA13" s="17">
        <v>0.10222858579202</v>
      </c>
    </row>
    <row r="14" spans="2:27" x14ac:dyDescent="0.35">
      <c r="B14" s="21" t="s">
        <v>47</v>
      </c>
      <c r="C14" s="17">
        <v>5.4976312149413502E-2</v>
      </c>
      <c r="D14" s="17">
        <v>6.2721511531609694E-2</v>
      </c>
      <c r="E14" s="17">
        <v>0.104528108381028</v>
      </c>
      <c r="F14" s="17">
        <v>1.7522875291041198E-2</v>
      </c>
      <c r="G14" s="17">
        <v>4.63961625882746E-2</v>
      </c>
      <c r="H14" s="17">
        <v>5.2010931339198103E-2</v>
      </c>
      <c r="I14" s="17"/>
      <c r="J14" s="17">
        <v>5.2453849963984903E-2</v>
      </c>
      <c r="K14" s="17">
        <v>5.3815635696054298E-2</v>
      </c>
      <c r="L14" s="17">
        <v>0.10580000500162801</v>
      </c>
      <c r="M14" s="17">
        <v>4.3755825182418301E-2</v>
      </c>
      <c r="N14" s="17">
        <v>7.3570953043656295E-2</v>
      </c>
      <c r="O14" s="17">
        <v>0</v>
      </c>
      <c r="P14" s="17">
        <v>0.147791777505282</v>
      </c>
      <c r="Q14" s="17">
        <v>0.10219666509181</v>
      </c>
      <c r="R14" s="17">
        <v>2.55495853309969E-2</v>
      </c>
      <c r="S14" s="17">
        <v>2.0368619262278301E-2</v>
      </c>
      <c r="T14" s="17">
        <v>4.2293437152043201E-2</v>
      </c>
      <c r="U14" s="17">
        <v>0</v>
      </c>
      <c r="V14" s="17"/>
      <c r="W14" s="17">
        <v>6.7237745481858902E-2</v>
      </c>
      <c r="X14" s="17">
        <v>4.08393092934448E-2</v>
      </c>
      <c r="Y14" s="17"/>
      <c r="Z14" s="17">
        <v>2.4214173522524099E-2</v>
      </c>
      <c r="AA14" s="17">
        <v>7.9743160543959302E-2</v>
      </c>
    </row>
    <row r="15" spans="2:27" x14ac:dyDescent="0.35">
      <c r="B15" s="21" t="s">
        <v>65</v>
      </c>
      <c r="C15" s="18">
        <v>0.51762669201990497</v>
      </c>
      <c r="D15" s="18">
        <v>0.50704049951227304</v>
      </c>
      <c r="E15" s="18">
        <v>0.45516904812585701</v>
      </c>
      <c r="F15" s="18">
        <v>0.68297033253628703</v>
      </c>
      <c r="G15" s="18">
        <v>0.51593073071697604</v>
      </c>
      <c r="H15" s="18">
        <v>0.473754542020563</v>
      </c>
      <c r="I15" s="18"/>
      <c r="J15" s="18">
        <v>0.58805197605738702</v>
      </c>
      <c r="K15" s="18">
        <v>0.48751622133959899</v>
      </c>
      <c r="L15" s="18">
        <v>0.60011184251765604</v>
      </c>
      <c r="M15" s="18">
        <v>0.33260747686943298</v>
      </c>
      <c r="N15" s="18">
        <v>0.406099782141634</v>
      </c>
      <c r="O15" s="18">
        <v>0.53892641808639397</v>
      </c>
      <c r="P15" s="18">
        <v>0.338337554819645</v>
      </c>
      <c r="Q15" s="18">
        <v>0.51357226641565901</v>
      </c>
      <c r="R15" s="18">
        <v>0.68664351505823196</v>
      </c>
      <c r="S15" s="18">
        <v>0.50587847043034595</v>
      </c>
      <c r="T15" s="18">
        <v>0.73463048241092999</v>
      </c>
      <c r="U15" s="18">
        <v>0.39915981630403402</v>
      </c>
      <c r="V15" s="18"/>
      <c r="W15" s="18">
        <v>0.45327384551789501</v>
      </c>
      <c r="X15" s="18">
        <v>0.591823268400685</v>
      </c>
      <c r="Y15" s="18"/>
      <c r="Z15" s="18">
        <v>0.66425781271908602</v>
      </c>
      <c r="AA15" s="18">
        <v>0.39844894685743998</v>
      </c>
    </row>
    <row r="16" spans="2:27" x14ac:dyDescent="0.35">
      <c r="B16" s="21" t="s">
        <v>66</v>
      </c>
      <c r="C16" s="18">
        <v>0.18105353313480099</v>
      </c>
      <c r="D16" s="18">
        <v>0.142831087317459</v>
      </c>
      <c r="E16" s="18">
        <v>0.20664732968779401</v>
      </c>
      <c r="F16" s="18">
        <v>0.12970525947325501</v>
      </c>
      <c r="G16" s="18">
        <v>0.20197429701907199</v>
      </c>
      <c r="H16" s="18">
        <v>0.19353571096144401</v>
      </c>
      <c r="I16" s="18"/>
      <c r="J16" s="18">
        <v>0.15492213113876099</v>
      </c>
      <c r="K16" s="18">
        <v>0.166099611384045</v>
      </c>
      <c r="L16" s="18">
        <v>0.114579167450567</v>
      </c>
      <c r="M16" s="18">
        <v>0.26123999278122001</v>
      </c>
      <c r="N16" s="18">
        <v>0.24246741625950299</v>
      </c>
      <c r="O16" s="18">
        <v>0.25690584943783001</v>
      </c>
      <c r="P16" s="18">
        <v>0.17953823345411801</v>
      </c>
      <c r="Q16" s="18">
        <v>0.24566828788405701</v>
      </c>
      <c r="R16" s="18">
        <v>0.10995913739412801</v>
      </c>
      <c r="S16" s="18">
        <v>0.20286243100142701</v>
      </c>
      <c r="T16" s="18">
        <v>0.13576159959384601</v>
      </c>
      <c r="U16" s="18">
        <v>0.197679450950873</v>
      </c>
      <c r="V16" s="18"/>
      <c r="W16" s="18">
        <v>0.21533229360325901</v>
      </c>
      <c r="X16" s="18">
        <v>0.14153132382185299</v>
      </c>
      <c r="Y16" s="18"/>
      <c r="Z16" s="18">
        <v>0.116255432357092</v>
      </c>
      <c r="AA16" s="18">
        <v>0.22821786899675101</v>
      </c>
    </row>
    <row r="17" spans="2:27" x14ac:dyDescent="0.35">
      <c r="B17" s="21" t="s">
        <v>49</v>
      </c>
      <c r="C17" s="19">
        <v>0.33657315888510397</v>
      </c>
      <c r="D17" s="19">
        <v>0.36420941219481401</v>
      </c>
      <c r="E17" s="19">
        <v>0.24852171843806301</v>
      </c>
      <c r="F17" s="19">
        <v>0.55326507306303196</v>
      </c>
      <c r="G17" s="19">
        <v>0.31395643369790399</v>
      </c>
      <c r="H17" s="19">
        <v>0.28021883105911899</v>
      </c>
      <c r="I17" s="19"/>
      <c r="J17" s="19">
        <v>0.43312984491862599</v>
      </c>
      <c r="K17" s="19">
        <v>0.32141660995555399</v>
      </c>
      <c r="L17" s="19">
        <v>0.48553267506708903</v>
      </c>
      <c r="M17" s="19">
        <v>7.1367484088213695E-2</v>
      </c>
      <c r="N17" s="19">
        <v>0.16363236588213001</v>
      </c>
      <c r="O17" s="19">
        <v>0.28202056864856301</v>
      </c>
      <c r="P17" s="19">
        <v>0.15879932136552699</v>
      </c>
      <c r="Q17" s="19">
        <v>0.26790397853160203</v>
      </c>
      <c r="R17" s="19">
        <v>0.57668437766410396</v>
      </c>
      <c r="S17" s="19">
        <v>0.30301603942891903</v>
      </c>
      <c r="T17" s="19">
        <v>0.59886888281708395</v>
      </c>
      <c r="U17" s="19">
        <v>0.201480365353161</v>
      </c>
      <c r="V17" s="19"/>
      <c r="W17" s="19">
        <v>0.23794155191463601</v>
      </c>
      <c r="X17" s="19">
        <v>0.45029194457883198</v>
      </c>
      <c r="Y17" s="19"/>
      <c r="Z17" s="19">
        <v>0.548002380361993</v>
      </c>
      <c r="AA17" s="19">
        <v>0.170231077860688</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A22"/>
  <sheetViews>
    <sheetView showGridLines="0" topLeftCell="A8" workbookViewId="0">
      <pane xSplit="2" topLeftCell="C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69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0.24896499064257899</v>
      </c>
      <c r="D9" s="17">
        <v>0.171178225289144</v>
      </c>
      <c r="E9" s="17">
        <v>0.16453300764350301</v>
      </c>
      <c r="F9" s="17">
        <v>0.44244191785481901</v>
      </c>
      <c r="G9" s="17">
        <v>0.27264928832971302</v>
      </c>
      <c r="H9" s="17">
        <v>0.20884062342277801</v>
      </c>
      <c r="I9" s="17"/>
      <c r="J9" s="17">
        <v>0.31090122912193402</v>
      </c>
      <c r="K9" s="17">
        <v>0.15457473002483199</v>
      </c>
      <c r="L9" s="17">
        <v>0.224246733476785</v>
      </c>
      <c r="M9" s="17">
        <v>0.25327099645162798</v>
      </c>
      <c r="N9" s="17">
        <v>0.177972306935821</v>
      </c>
      <c r="O9" s="17">
        <v>0.23209541508193901</v>
      </c>
      <c r="P9" s="17">
        <v>0.199307212193258</v>
      </c>
      <c r="Q9" s="17">
        <v>0.331277261775901</v>
      </c>
      <c r="R9" s="17">
        <v>0.29236499206088301</v>
      </c>
      <c r="S9" s="17">
        <v>0.27345854613972997</v>
      </c>
      <c r="T9" s="17">
        <v>0.42696752766981599</v>
      </c>
      <c r="U9" s="17">
        <v>0.20811544292074399</v>
      </c>
      <c r="V9" s="17"/>
      <c r="W9" s="17">
        <v>0.152629434674356</v>
      </c>
      <c r="X9" s="17">
        <v>0.360036510009759</v>
      </c>
      <c r="Y9" s="17"/>
      <c r="Z9" s="17">
        <v>0.38678142464397303</v>
      </c>
      <c r="AA9" s="17">
        <v>0.13226991740625099</v>
      </c>
    </row>
    <row r="10" spans="2:27" x14ac:dyDescent="0.35">
      <c r="B10" s="21" t="s">
        <v>61</v>
      </c>
      <c r="C10" s="17">
        <v>0.34291072202654499</v>
      </c>
      <c r="D10" s="17">
        <v>0.28442535623563903</v>
      </c>
      <c r="E10" s="17">
        <v>0.32095934176956697</v>
      </c>
      <c r="F10" s="17">
        <v>0.30265076600931601</v>
      </c>
      <c r="G10" s="17">
        <v>0.34651334374414899</v>
      </c>
      <c r="H10" s="17">
        <v>0.387162528579167</v>
      </c>
      <c r="I10" s="17"/>
      <c r="J10" s="17">
        <v>0.44377290593540902</v>
      </c>
      <c r="K10" s="17">
        <v>0.30084123149508601</v>
      </c>
      <c r="L10" s="17">
        <v>0.350404330093115</v>
      </c>
      <c r="M10" s="17">
        <v>0.30738192125860297</v>
      </c>
      <c r="N10" s="17">
        <v>0.39412113461959403</v>
      </c>
      <c r="O10" s="17">
        <v>0.27211271488106498</v>
      </c>
      <c r="P10" s="17">
        <v>0.34620115358599002</v>
      </c>
      <c r="Q10" s="17">
        <v>0.14761095821891301</v>
      </c>
      <c r="R10" s="17">
        <v>0.34249400322582202</v>
      </c>
      <c r="S10" s="17">
        <v>0.28825368873149199</v>
      </c>
      <c r="T10" s="17">
        <v>0.38888060165652599</v>
      </c>
      <c r="U10" s="17">
        <v>0.29378501428039899</v>
      </c>
      <c r="V10" s="17"/>
      <c r="W10" s="17">
        <v>0.34634955248562999</v>
      </c>
      <c r="X10" s="17">
        <v>0.33894587104190299</v>
      </c>
      <c r="Y10" s="17"/>
      <c r="Z10" s="17">
        <v>0.37970793084877502</v>
      </c>
      <c r="AA10" s="17">
        <v>0.30973625306413999</v>
      </c>
    </row>
    <row r="11" spans="2:27" x14ac:dyDescent="0.35">
      <c r="B11" s="21" t="s">
        <v>62</v>
      </c>
      <c r="C11" s="17">
        <v>0.16696191326948101</v>
      </c>
      <c r="D11" s="17">
        <v>0.11684410707369999</v>
      </c>
      <c r="E11" s="17">
        <v>0.20577174063766401</v>
      </c>
      <c r="F11" s="17">
        <v>0.131041843277132</v>
      </c>
      <c r="G11" s="17">
        <v>0.14590042485587101</v>
      </c>
      <c r="H11" s="17">
        <v>0.19224565231032001</v>
      </c>
      <c r="I11" s="17"/>
      <c r="J11" s="17">
        <v>8.9792441734966894E-2</v>
      </c>
      <c r="K11" s="17">
        <v>0.27166683293996602</v>
      </c>
      <c r="L11" s="17">
        <v>8.2543919811026406E-2</v>
      </c>
      <c r="M11" s="17">
        <v>0.16993191956151699</v>
      </c>
      <c r="N11" s="17">
        <v>0.20058358747412799</v>
      </c>
      <c r="O11" s="17">
        <v>0.31112008860312701</v>
      </c>
      <c r="P11" s="17">
        <v>0.111755643647088</v>
      </c>
      <c r="Q11" s="17">
        <v>0.22764061521501899</v>
      </c>
      <c r="R11" s="17">
        <v>0.16871626792743499</v>
      </c>
      <c r="S11" s="17">
        <v>0.17143682854650799</v>
      </c>
      <c r="T11" s="17">
        <v>0</v>
      </c>
      <c r="U11" s="17">
        <v>0.17874753277160799</v>
      </c>
      <c r="V11" s="17"/>
      <c r="W11" s="17">
        <v>0.19742961618857899</v>
      </c>
      <c r="X11" s="17">
        <v>0.13183371972930599</v>
      </c>
      <c r="Y11" s="17"/>
      <c r="Z11" s="17">
        <v>0.12963800720466701</v>
      </c>
      <c r="AA11" s="17">
        <v>0.20496986601314901</v>
      </c>
    </row>
    <row r="12" spans="2:27" x14ac:dyDescent="0.35">
      <c r="B12" s="21" t="s">
        <v>63</v>
      </c>
      <c r="C12" s="17">
        <v>0.14815836235938601</v>
      </c>
      <c r="D12" s="17">
        <v>0.24743069244420501</v>
      </c>
      <c r="E12" s="17">
        <v>0.19423986919420899</v>
      </c>
      <c r="F12" s="17">
        <v>8.3285898206652997E-2</v>
      </c>
      <c r="G12" s="17">
        <v>0.13643638836688299</v>
      </c>
      <c r="H12" s="17">
        <v>0.13349464431045899</v>
      </c>
      <c r="I12" s="17"/>
      <c r="J12" s="17">
        <v>8.1380626946332801E-2</v>
      </c>
      <c r="K12" s="17">
        <v>0.173843460248054</v>
      </c>
      <c r="L12" s="17">
        <v>0.23218576924272599</v>
      </c>
      <c r="M12" s="17">
        <v>0.13298438137912699</v>
      </c>
      <c r="N12" s="17">
        <v>0.124564873636705</v>
      </c>
      <c r="O12" s="17">
        <v>0.121333198248916</v>
      </c>
      <c r="P12" s="17">
        <v>0.23670781853485001</v>
      </c>
      <c r="Q12" s="17">
        <v>0.191274499698356</v>
      </c>
      <c r="R12" s="17">
        <v>0.12746311626746401</v>
      </c>
      <c r="S12" s="17">
        <v>0.19138727920662801</v>
      </c>
      <c r="T12" s="17">
        <v>9.9564996369570904E-2</v>
      </c>
      <c r="U12" s="17">
        <v>0.18060838141341801</v>
      </c>
      <c r="V12" s="17"/>
      <c r="W12" s="17">
        <v>0.189257497240366</v>
      </c>
      <c r="X12" s="17">
        <v>0.10077250041021101</v>
      </c>
      <c r="Y12" s="17"/>
      <c r="Z12" s="17">
        <v>6.1535048991185698E-2</v>
      </c>
      <c r="AA12" s="17">
        <v>0.22193845356370401</v>
      </c>
    </row>
    <row r="13" spans="2:27" x14ac:dyDescent="0.35">
      <c r="B13" s="21" t="s">
        <v>64</v>
      </c>
      <c r="C13" s="17">
        <v>6.7480842823839607E-2</v>
      </c>
      <c r="D13" s="17">
        <v>0.12593040812985401</v>
      </c>
      <c r="E13" s="17">
        <v>6.8508278135384307E-2</v>
      </c>
      <c r="F13" s="17">
        <v>4.0579574652080799E-2</v>
      </c>
      <c r="G13" s="17">
        <v>6.5255979094744399E-2</v>
      </c>
      <c r="H13" s="17">
        <v>6.2988743711336101E-2</v>
      </c>
      <c r="I13" s="17"/>
      <c r="J13" s="17">
        <v>5.1364032607896501E-2</v>
      </c>
      <c r="K13" s="17">
        <v>8.5376157839963093E-2</v>
      </c>
      <c r="L13" s="17">
        <v>5.61872368467057E-2</v>
      </c>
      <c r="M13" s="17">
        <v>0.117622413526382</v>
      </c>
      <c r="N13" s="17">
        <v>4.7286612555626099E-2</v>
      </c>
      <c r="O13" s="17">
        <v>4.1402524709927398E-2</v>
      </c>
      <c r="P13" s="17">
        <v>5.1478774080216699E-2</v>
      </c>
      <c r="Q13" s="17">
        <v>0.10219666509181</v>
      </c>
      <c r="R13" s="17">
        <v>6.8961620518396494E-2</v>
      </c>
      <c r="S13" s="17">
        <v>7.5463657375641799E-2</v>
      </c>
      <c r="T13" s="17">
        <v>0</v>
      </c>
      <c r="U13" s="17">
        <v>0.13874362861382999</v>
      </c>
      <c r="V13" s="17"/>
      <c r="W13" s="17">
        <v>7.8687090959161501E-2</v>
      </c>
      <c r="X13" s="17">
        <v>5.4560431514785603E-2</v>
      </c>
      <c r="Y13" s="17"/>
      <c r="Z13" s="17">
        <v>3.4456257987695901E-2</v>
      </c>
      <c r="AA13" s="17">
        <v>9.4632261585351499E-2</v>
      </c>
    </row>
    <row r="14" spans="2:27" x14ac:dyDescent="0.35">
      <c r="B14" s="21" t="s">
        <v>47</v>
      </c>
      <c r="C14" s="17">
        <v>2.55231688781693E-2</v>
      </c>
      <c r="D14" s="17">
        <v>5.4191210827457703E-2</v>
      </c>
      <c r="E14" s="17">
        <v>4.5987762619672301E-2</v>
      </c>
      <c r="F14" s="17">
        <v>0</v>
      </c>
      <c r="G14" s="17">
        <v>3.32445756086387E-2</v>
      </c>
      <c r="H14" s="17">
        <v>1.5267807665940001E-2</v>
      </c>
      <c r="I14" s="17"/>
      <c r="J14" s="17">
        <v>2.2788763653461001E-2</v>
      </c>
      <c r="K14" s="17">
        <v>1.36975874520983E-2</v>
      </c>
      <c r="L14" s="17">
        <v>5.4432010529641701E-2</v>
      </c>
      <c r="M14" s="17">
        <v>1.8808367822741999E-2</v>
      </c>
      <c r="N14" s="17">
        <v>5.5471484778126703E-2</v>
      </c>
      <c r="O14" s="17">
        <v>2.1936058475025302E-2</v>
      </c>
      <c r="P14" s="17">
        <v>5.4549397958597597E-2</v>
      </c>
      <c r="Q14" s="17">
        <v>0</v>
      </c>
      <c r="R14" s="17">
        <v>0</v>
      </c>
      <c r="S14" s="17">
        <v>0</v>
      </c>
      <c r="T14" s="17">
        <v>8.4586874304086304E-2</v>
      </c>
      <c r="U14" s="17">
        <v>0</v>
      </c>
      <c r="V14" s="17"/>
      <c r="W14" s="17">
        <v>3.56468084519065E-2</v>
      </c>
      <c r="X14" s="17">
        <v>1.38509672940355E-2</v>
      </c>
      <c r="Y14" s="17"/>
      <c r="Z14" s="17">
        <v>7.8813303237029297E-3</v>
      </c>
      <c r="AA14" s="17">
        <v>3.64532483674051E-2</v>
      </c>
    </row>
    <row r="15" spans="2:27" x14ac:dyDescent="0.35">
      <c r="B15" s="21" t="s">
        <v>65</v>
      </c>
      <c r="C15" s="18">
        <v>0.59187571266912398</v>
      </c>
      <c r="D15" s="18">
        <v>0.45560358152478297</v>
      </c>
      <c r="E15" s="18">
        <v>0.48549234941307101</v>
      </c>
      <c r="F15" s="18">
        <v>0.74509268386413396</v>
      </c>
      <c r="G15" s="18">
        <v>0.61916263207386202</v>
      </c>
      <c r="H15" s="18">
        <v>0.59600315200194598</v>
      </c>
      <c r="I15" s="18"/>
      <c r="J15" s="18">
        <v>0.75467413505734304</v>
      </c>
      <c r="K15" s="18">
        <v>0.45541596151991798</v>
      </c>
      <c r="L15" s="18">
        <v>0.57465106356990003</v>
      </c>
      <c r="M15" s="18">
        <v>0.56065291771023096</v>
      </c>
      <c r="N15" s="18">
        <v>0.57209344155541397</v>
      </c>
      <c r="O15" s="18">
        <v>0.50420812996300401</v>
      </c>
      <c r="P15" s="18">
        <v>0.54550836577924799</v>
      </c>
      <c r="Q15" s="18">
        <v>0.47888821999481401</v>
      </c>
      <c r="R15" s="18">
        <v>0.63485899528670398</v>
      </c>
      <c r="S15" s="18">
        <v>0.56171223487122202</v>
      </c>
      <c r="T15" s="18">
        <v>0.81584812932634299</v>
      </c>
      <c r="U15" s="18">
        <v>0.50190045720114396</v>
      </c>
      <c r="V15" s="18"/>
      <c r="W15" s="18">
        <v>0.49897898715998701</v>
      </c>
      <c r="X15" s="18">
        <v>0.69898238105166199</v>
      </c>
      <c r="Y15" s="18"/>
      <c r="Z15" s="18">
        <v>0.76648935549274799</v>
      </c>
      <c r="AA15" s="18">
        <v>0.44200617047038998</v>
      </c>
    </row>
    <row r="16" spans="2:27" x14ac:dyDescent="0.35">
      <c r="B16" s="21" t="s">
        <v>66</v>
      </c>
      <c r="C16" s="18">
        <v>0.21563920518322499</v>
      </c>
      <c r="D16" s="18">
        <v>0.37336110057405902</v>
      </c>
      <c r="E16" s="18">
        <v>0.26274814732959301</v>
      </c>
      <c r="F16" s="18">
        <v>0.123865472858734</v>
      </c>
      <c r="G16" s="18">
        <v>0.201692367461628</v>
      </c>
      <c r="H16" s="18">
        <v>0.19648338802179499</v>
      </c>
      <c r="I16" s="18"/>
      <c r="J16" s="18">
        <v>0.13274465955422901</v>
      </c>
      <c r="K16" s="18">
        <v>0.25921961808801702</v>
      </c>
      <c r="L16" s="18">
        <v>0.288373006089432</v>
      </c>
      <c r="M16" s="18">
        <v>0.25060679490550902</v>
      </c>
      <c r="N16" s="18">
        <v>0.17185148619233101</v>
      </c>
      <c r="O16" s="18">
        <v>0.162735722958844</v>
      </c>
      <c r="P16" s="18">
        <v>0.28818659261506602</v>
      </c>
      <c r="Q16" s="18">
        <v>0.29347116479016599</v>
      </c>
      <c r="R16" s="18">
        <v>0.19642473678586</v>
      </c>
      <c r="S16" s="18">
        <v>0.26685093658226999</v>
      </c>
      <c r="T16" s="18">
        <v>9.9564996369570904E-2</v>
      </c>
      <c r="U16" s="18">
        <v>0.319352010027248</v>
      </c>
      <c r="V16" s="18"/>
      <c r="W16" s="18">
        <v>0.26794458819952799</v>
      </c>
      <c r="X16" s="18">
        <v>0.155332931924997</v>
      </c>
      <c r="Y16" s="18"/>
      <c r="Z16" s="18">
        <v>9.5991306978881599E-2</v>
      </c>
      <c r="AA16" s="18">
        <v>0.31657071514905499</v>
      </c>
    </row>
    <row r="17" spans="2:27" x14ac:dyDescent="0.35">
      <c r="B17" s="21" t="s">
        <v>49</v>
      </c>
      <c r="C17" s="19">
        <v>0.37623650748589799</v>
      </c>
      <c r="D17" s="19">
        <v>8.2242480950724201E-2</v>
      </c>
      <c r="E17" s="19">
        <v>0.222744202083478</v>
      </c>
      <c r="F17" s="19">
        <v>0.62122721100540002</v>
      </c>
      <c r="G17" s="19">
        <v>0.41747026461223402</v>
      </c>
      <c r="H17" s="19">
        <v>0.39951976398015099</v>
      </c>
      <c r="I17" s="19"/>
      <c r="J17" s="19">
        <v>0.62192947550311395</v>
      </c>
      <c r="K17" s="19">
        <v>0.19619634343190101</v>
      </c>
      <c r="L17" s="19">
        <v>0.28627805748046797</v>
      </c>
      <c r="M17" s="19">
        <v>0.31004612280472199</v>
      </c>
      <c r="N17" s="19">
        <v>0.40024195536308399</v>
      </c>
      <c r="O17" s="19">
        <v>0.34147240700415998</v>
      </c>
      <c r="P17" s="19">
        <v>0.25732177316418198</v>
      </c>
      <c r="Q17" s="19">
        <v>0.18541705520464799</v>
      </c>
      <c r="R17" s="19">
        <v>0.438434258500844</v>
      </c>
      <c r="S17" s="19">
        <v>0.29486129828895202</v>
      </c>
      <c r="T17" s="19">
        <v>0.71628313295677204</v>
      </c>
      <c r="U17" s="19">
        <v>0.18254844717389601</v>
      </c>
      <c r="V17" s="19"/>
      <c r="W17" s="19">
        <v>0.23103439896045899</v>
      </c>
      <c r="X17" s="19">
        <v>0.54364944912666502</v>
      </c>
      <c r="Y17" s="19"/>
      <c r="Z17" s="19">
        <v>0.67049804851386596</v>
      </c>
      <c r="AA17" s="19">
        <v>0.12543545532133499</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A22"/>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70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0.45452942539171398</v>
      </c>
      <c r="D9" s="17">
        <v>0.48302474209163998</v>
      </c>
      <c r="E9" s="17">
        <v>0.45527902552848298</v>
      </c>
      <c r="F9" s="17">
        <v>0.44165272064084998</v>
      </c>
      <c r="G9" s="17">
        <v>0.44849413049160902</v>
      </c>
      <c r="H9" s="17">
        <v>0.45474978467353799</v>
      </c>
      <c r="I9" s="17"/>
      <c r="J9" s="17">
        <v>0.48246109910349699</v>
      </c>
      <c r="K9" s="17">
        <v>0.442184984126687</v>
      </c>
      <c r="L9" s="17">
        <v>0.53297733118091895</v>
      </c>
      <c r="M9" s="17">
        <v>0.52956637081362101</v>
      </c>
      <c r="N9" s="17">
        <v>0.37273515323724199</v>
      </c>
      <c r="O9" s="17">
        <v>0.36762555269702601</v>
      </c>
      <c r="P9" s="17">
        <v>0.36737126541628601</v>
      </c>
      <c r="Q9" s="17">
        <v>0.28203440340072</v>
      </c>
      <c r="R9" s="17">
        <v>0.45795221696383498</v>
      </c>
      <c r="S9" s="17">
        <v>0.477767301865133</v>
      </c>
      <c r="T9" s="17">
        <v>0.55944657736967296</v>
      </c>
      <c r="U9" s="17">
        <v>0.43916372046181301</v>
      </c>
      <c r="V9" s="17"/>
      <c r="W9" s="17">
        <v>0.41004592638207998</v>
      </c>
      <c r="X9" s="17">
        <v>0.50581734055564798</v>
      </c>
      <c r="Y9" s="17"/>
      <c r="Z9" s="17">
        <v>0.475282589419534</v>
      </c>
      <c r="AA9" s="17">
        <v>0.44555136548410801</v>
      </c>
    </row>
    <row r="10" spans="2:27" x14ac:dyDescent="0.35">
      <c r="B10" s="21" t="s">
        <v>61</v>
      </c>
      <c r="C10" s="17">
        <v>0.31147104411652299</v>
      </c>
      <c r="D10" s="17">
        <v>0.18242114006537399</v>
      </c>
      <c r="E10" s="17">
        <v>0.28539113423916901</v>
      </c>
      <c r="F10" s="17">
        <v>0.31298995996184797</v>
      </c>
      <c r="G10" s="17">
        <v>0.34805464844237</v>
      </c>
      <c r="H10" s="17">
        <v>0.34205104429167399</v>
      </c>
      <c r="I10" s="17"/>
      <c r="J10" s="17">
        <v>0.28048482200146202</v>
      </c>
      <c r="K10" s="17">
        <v>0.30753723862985199</v>
      </c>
      <c r="L10" s="17">
        <v>0.29715216853837201</v>
      </c>
      <c r="M10" s="17">
        <v>0.214356942207029</v>
      </c>
      <c r="N10" s="17">
        <v>0.355944613871641</v>
      </c>
      <c r="O10" s="17">
        <v>0.40946234585470098</v>
      </c>
      <c r="P10" s="17">
        <v>0.35460470993870002</v>
      </c>
      <c r="Q10" s="17">
        <v>0.22578514104429501</v>
      </c>
      <c r="R10" s="17">
        <v>0.33333333333333298</v>
      </c>
      <c r="S10" s="17">
        <v>0.37522320597511299</v>
      </c>
      <c r="T10" s="17">
        <v>0.248912490923927</v>
      </c>
      <c r="U10" s="17">
        <v>0.382088746766579</v>
      </c>
      <c r="V10" s="17"/>
      <c r="W10" s="17">
        <v>0.30438450083963198</v>
      </c>
      <c r="X10" s="17">
        <v>0.31964158012386301</v>
      </c>
      <c r="Y10" s="17"/>
      <c r="Z10" s="17">
        <v>0.34450509636374999</v>
      </c>
      <c r="AA10" s="17">
        <v>0.29153803803767198</v>
      </c>
    </row>
    <row r="11" spans="2:27" x14ac:dyDescent="0.35">
      <c r="B11" s="21" t="s">
        <v>62</v>
      </c>
      <c r="C11" s="17">
        <v>0.14625925678045401</v>
      </c>
      <c r="D11" s="17">
        <v>0.115938571176831</v>
      </c>
      <c r="E11" s="17">
        <v>0.164640632825369</v>
      </c>
      <c r="F11" s="17">
        <v>0.18133836403343501</v>
      </c>
      <c r="G11" s="17">
        <v>0.132834562001271</v>
      </c>
      <c r="H11" s="17">
        <v>0.13801668423524999</v>
      </c>
      <c r="I11" s="17"/>
      <c r="J11" s="17">
        <v>0.100708298274539</v>
      </c>
      <c r="K11" s="17">
        <v>0.20744728523084699</v>
      </c>
      <c r="L11" s="17">
        <v>0.110619247376347</v>
      </c>
      <c r="M11" s="17">
        <v>0.216743045501994</v>
      </c>
      <c r="N11" s="17">
        <v>0.19323746757468299</v>
      </c>
      <c r="O11" s="17">
        <v>0.12739926363231099</v>
      </c>
      <c r="P11" s="17">
        <v>0.17199585260620001</v>
      </c>
      <c r="Q11" s="17">
        <v>0.28778712537136403</v>
      </c>
      <c r="R11" s="17">
        <v>0.110644486503662</v>
      </c>
      <c r="S11" s="17">
        <v>6.4001081163804402E-2</v>
      </c>
      <c r="T11" s="17">
        <v>9.9564996369570904E-2</v>
      </c>
      <c r="U11" s="17">
        <v>0.109375718464693</v>
      </c>
      <c r="V11" s="17"/>
      <c r="W11" s="17">
        <v>0.17279256297670001</v>
      </c>
      <c r="X11" s="17">
        <v>0.115667284756918</v>
      </c>
      <c r="Y11" s="17"/>
      <c r="Z11" s="17">
        <v>0.11798009152582099</v>
      </c>
      <c r="AA11" s="17">
        <v>0.15705955502938501</v>
      </c>
    </row>
    <row r="12" spans="2:27" x14ac:dyDescent="0.35">
      <c r="B12" s="21" t="s">
        <v>63</v>
      </c>
      <c r="C12" s="17">
        <v>3.2926326154859999E-2</v>
      </c>
      <c r="D12" s="17">
        <v>9.0378731759906794E-2</v>
      </c>
      <c r="E12" s="17">
        <v>1.3452799850582399E-2</v>
      </c>
      <c r="F12" s="17">
        <v>2.5615139880367E-2</v>
      </c>
      <c r="G12" s="17">
        <v>4.2858183054580203E-2</v>
      </c>
      <c r="H12" s="17">
        <v>2.2528514538320901E-2</v>
      </c>
      <c r="I12" s="17"/>
      <c r="J12" s="17">
        <v>4.7643156241623998E-2</v>
      </c>
      <c r="K12" s="17">
        <v>0</v>
      </c>
      <c r="L12" s="17">
        <v>3.2035247639540701E-2</v>
      </c>
      <c r="M12" s="17">
        <v>3.93336414773559E-2</v>
      </c>
      <c r="N12" s="17">
        <v>2.99916485254524E-2</v>
      </c>
      <c r="O12" s="17">
        <v>2.58203604329552E-2</v>
      </c>
      <c r="P12" s="17">
        <v>2.7274698979298798E-2</v>
      </c>
      <c r="Q12" s="17">
        <v>0.10219666509181</v>
      </c>
      <c r="R12" s="17">
        <v>3.85246473575021E-2</v>
      </c>
      <c r="S12" s="17">
        <v>1.7658615984974001E-2</v>
      </c>
      <c r="T12" s="17">
        <v>4.2293437152043201E-2</v>
      </c>
      <c r="U12" s="17">
        <v>6.9371814306914803E-2</v>
      </c>
      <c r="V12" s="17"/>
      <c r="W12" s="17">
        <v>3.6911404902355102E-2</v>
      </c>
      <c r="X12" s="17">
        <v>2.8331670040266599E-2</v>
      </c>
      <c r="Y12" s="17"/>
      <c r="Z12" s="17">
        <v>3.8481784396860501E-2</v>
      </c>
      <c r="AA12" s="17">
        <v>2.5809442666803999E-2</v>
      </c>
    </row>
    <row r="13" spans="2:27" x14ac:dyDescent="0.35">
      <c r="B13" s="21" t="s">
        <v>64</v>
      </c>
      <c r="C13" s="17">
        <v>3.3903201749530397E-2</v>
      </c>
      <c r="D13" s="17">
        <v>6.9656098944921405E-2</v>
      </c>
      <c r="E13" s="17">
        <v>7.1188225475190894E-2</v>
      </c>
      <c r="F13" s="17">
        <v>3.5334920853021902E-2</v>
      </c>
      <c r="G13" s="17">
        <v>1.6392059884486401E-2</v>
      </c>
      <c r="H13" s="17">
        <v>1.4864451089112199E-2</v>
      </c>
      <c r="I13" s="17"/>
      <c r="J13" s="17">
        <v>4.7643156241623998E-2</v>
      </c>
      <c r="K13" s="17">
        <v>2.9132904560515101E-2</v>
      </c>
      <c r="L13" s="17">
        <v>2.7216005264820799E-2</v>
      </c>
      <c r="M13" s="17">
        <v>0</v>
      </c>
      <c r="N13" s="17">
        <v>2.54798362526743E-2</v>
      </c>
      <c r="O13" s="17">
        <v>4.3872116950050603E-2</v>
      </c>
      <c r="P13" s="17">
        <v>5.4549397958597597E-2</v>
      </c>
      <c r="Q13" s="17">
        <v>5.1098332545905102E-2</v>
      </c>
      <c r="R13" s="17">
        <v>4.0282992162916899E-2</v>
      </c>
      <c r="S13" s="17">
        <v>5.7342547221790302E-2</v>
      </c>
      <c r="T13" s="17">
        <v>0</v>
      </c>
      <c r="U13" s="17">
        <v>0</v>
      </c>
      <c r="V13" s="17"/>
      <c r="W13" s="17">
        <v>5.2447107978393602E-2</v>
      </c>
      <c r="X13" s="17">
        <v>1.25227278513803E-2</v>
      </c>
      <c r="Y13" s="17"/>
      <c r="Z13" s="17">
        <v>1.38133096822042E-2</v>
      </c>
      <c r="AA13" s="17">
        <v>5.5009816736485098E-2</v>
      </c>
    </row>
    <row r="14" spans="2:27" x14ac:dyDescent="0.35">
      <c r="B14" s="21" t="s">
        <v>47</v>
      </c>
      <c r="C14" s="17">
        <v>2.09107458069187E-2</v>
      </c>
      <c r="D14" s="17">
        <v>5.8580715961327197E-2</v>
      </c>
      <c r="E14" s="17">
        <v>1.0048182081205699E-2</v>
      </c>
      <c r="F14" s="17">
        <v>3.06889463047803E-3</v>
      </c>
      <c r="G14" s="17">
        <v>1.13664161256836E-2</v>
      </c>
      <c r="H14" s="17">
        <v>2.77895211721047E-2</v>
      </c>
      <c r="I14" s="17"/>
      <c r="J14" s="17">
        <v>4.1059468137254397E-2</v>
      </c>
      <c r="K14" s="17">
        <v>1.36975874520983E-2</v>
      </c>
      <c r="L14" s="17">
        <v>0</v>
      </c>
      <c r="M14" s="17">
        <v>0</v>
      </c>
      <c r="N14" s="17">
        <v>2.2611280538307601E-2</v>
      </c>
      <c r="O14" s="17">
        <v>2.58203604329552E-2</v>
      </c>
      <c r="P14" s="17">
        <v>2.42040751009178E-2</v>
      </c>
      <c r="Q14" s="17">
        <v>5.1098332545905102E-2</v>
      </c>
      <c r="R14" s="17">
        <v>1.9262323678751001E-2</v>
      </c>
      <c r="S14" s="17">
        <v>8.0072477891855696E-3</v>
      </c>
      <c r="T14" s="17">
        <v>4.9782498184785397E-2</v>
      </c>
      <c r="U14" s="17">
        <v>0</v>
      </c>
      <c r="V14" s="17"/>
      <c r="W14" s="17">
        <v>2.3418496920839901E-2</v>
      </c>
      <c r="X14" s="17">
        <v>1.8019396671923701E-2</v>
      </c>
      <c r="Y14" s="17"/>
      <c r="Z14" s="17">
        <v>9.9371286118298905E-3</v>
      </c>
      <c r="AA14" s="17">
        <v>2.5031782045545001E-2</v>
      </c>
    </row>
    <row r="15" spans="2:27" x14ac:dyDescent="0.35">
      <c r="B15" s="21" t="s">
        <v>65</v>
      </c>
      <c r="C15" s="18">
        <v>0.76600046950823697</v>
      </c>
      <c r="D15" s="18">
        <v>0.66544588215701295</v>
      </c>
      <c r="E15" s="18">
        <v>0.74067015976765205</v>
      </c>
      <c r="F15" s="18">
        <v>0.75464268060269801</v>
      </c>
      <c r="G15" s="18">
        <v>0.79654877893397902</v>
      </c>
      <c r="H15" s="18">
        <v>0.79680082896521198</v>
      </c>
      <c r="I15" s="18"/>
      <c r="J15" s="18">
        <v>0.76294592110495896</v>
      </c>
      <c r="K15" s="18">
        <v>0.74972222275653999</v>
      </c>
      <c r="L15" s="18">
        <v>0.83012949971929095</v>
      </c>
      <c r="M15" s="18">
        <v>0.74392331302064996</v>
      </c>
      <c r="N15" s="18">
        <v>0.72867976710888305</v>
      </c>
      <c r="O15" s="18">
        <v>0.777087898551728</v>
      </c>
      <c r="P15" s="18">
        <v>0.72197597535498503</v>
      </c>
      <c r="Q15" s="18">
        <v>0.50781954444501498</v>
      </c>
      <c r="R15" s="18">
        <v>0.79128555029716796</v>
      </c>
      <c r="S15" s="18">
        <v>0.85299050784024599</v>
      </c>
      <c r="T15" s="18">
        <v>0.80835906829360005</v>
      </c>
      <c r="U15" s="18">
        <v>0.82125246722839196</v>
      </c>
      <c r="V15" s="18"/>
      <c r="W15" s="18">
        <v>0.71443042722171202</v>
      </c>
      <c r="X15" s="18">
        <v>0.82545892067951099</v>
      </c>
      <c r="Y15" s="18"/>
      <c r="Z15" s="18">
        <v>0.81978768578328398</v>
      </c>
      <c r="AA15" s="18">
        <v>0.73708940352178098</v>
      </c>
    </row>
    <row r="16" spans="2:27" x14ac:dyDescent="0.35">
      <c r="B16" s="21" t="s">
        <v>66</v>
      </c>
      <c r="C16" s="18">
        <v>6.6829527904390396E-2</v>
      </c>
      <c r="D16" s="18">
        <v>0.16003483070482799</v>
      </c>
      <c r="E16" s="18">
        <v>8.4641025325773306E-2</v>
      </c>
      <c r="F16" s="18">
        <v>6.0950060733388899E-2</v>
      </c>
      <c r="G16" s="18">
        <v>5.9250242939066597E-2</v>
      </c>
      <c r="H16" s="18">
        <v>3.7392965627433099E-2</v>
      </c>
      <c r="I16" s="18"/>
      <c r="J16" s="18">
        <v>9.5286312483247995E-2</v>
      </c>
      <c r="K16" s="18">
        <v>2.9132904560515101E-2</v>
      </c>
      <c r="L16" s="18">
        <v>5.9251252904361597E-2</v>
      </c>
      <c r="M16" s="18">
        <v>3.93336414773559E-2</v>
      </c>
      <c r="N16" s="18">
        <v>5.5471484778126703E-2</v>
      </c>
      <c r="O16" s="18">
        <v>6.9692477383005894E-2</v>
      </c>
      <c r="P16" s="18">
        <v>8.1824096937896398E-2</v>
      </c>
      <c r="Q16" s="18">
        <v>0.15329499763771501</v>
      </c>
      <c r="R16" s="18">
        <v>7.8807639520418901E-2</v>
      </c>
      <c r="S16" s="18">
        <v>7.5001163206764296E-2</v>
      </c>
      <c r="T16" s="18">
        <v>4.2293437152043201E-2</v>
      </c>
      <c r="U16" s="18">
        <v>6.9371814306914803E-2</v>
      </c>
      <c r="V16" s="18"/>
      <c r="W16" s="18">
        <v>8.9358512880748697E-2</v>
      </c>
      <c r="X16" s="18">
        <v>4.0854397891646903E-2</v>
      </c>
      <c r="Y16" s="18"/>
      <c r="Z16" s="18">
        <v>5.22950940790647E-2</v>
      </c>
      <c r="AA16" s="18">
        <v>8.0819259403289198E-2</v>
      </c>
    </row>
    <row r="17" spans="2:27" x14ac:dyDescent="0.35">
      <c r="B17" s="21" t="s">
        <v>49</v>
      </c>
      <c r="C17" s="19">
        <v>0.69917094160384696</v>
      </c>
      <c r="D17" s="19">
        <v>0.50541105145218501</v>
      </c>
      <c r="E17" s="19">
        <v>0.65602913444187905</v>
      </c>
      <c r="F17" s="19">
        <v>0.69369261986930897</v>
      </c>
      <c r="G17" s="19">
        <v>0.73729853599491302</v>
      </c>
      <c r="H17" s="19">
        <v>0.75940786333777899</v>
      </c>
      <c r="I17" s="19"/>
      <c r="J17" s="19">
        <v>0.66765960862171103</v>
      </c>
      <c r="K17" s="19">
        <v>0.72058931819602401</v>
      </c>
      <c r="L17" s="19">
        <v>0.770878246814929</v>
      </c>
      <c r="M17" s="19">
        <v>0.70458967154329399</v>
      </c>
      <c r="N17" s="19">
        <v>0.67320828233075602</v>
      </c>
      <c r="O17" s="19">
        <v>0.70739542116872201</v>
      </c>
      <c r="P17" s="19">
        <v>0.64015187841708898</v>
      </c>
      <c r="Q17" s="19">
        <v>0.3545245468073</v>
      </c>
      <c r="R17" s="19">
        <v>0.71247791077674905</v>
      </c>
      <c r="S17" s="19">
        <v>0.77798934463348102</v>
      </c>
      <c r="T17" s="19">
        <v>0.76606563114155701</v>
      </c>
      <c r="U17" s="19">
        <v>0.75188065292147699</v>
      </c>
      <c r="V17" s="19"/>
      <c r="W17" s="19">
        <v>0.62507191434096299</v>
      </c>
      <c r="X17" s="19">
        <v>0.78460452278786397</v>
      </c>
      <c r="Y17" s="19"/>
      <c r="Z17" s="19">
        <v>0.76749259170421902</v>
      </c>
      <c r="AA17" s="19">
        <v>0.65627014411849205</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A22"/>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71</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0.22498108705522901</v>
      </c>
      <c r="D9" s="17">
        <v>0.1573843160368</v>
      </c>
      <c r="E9" s="17">
        <v>0.149759520861319</v>
      </c>
      <c r="F9" s="17">
        <v>0.36478430486908198</v>
      </c>
      <c r="G9" s="17">
        <v>0.27312529107785199</v>
      </c>
      <c r="H9" s="17">
        <v>0.18936444454089599</v>
      </c>
      <c r="I9" s="17"/>
      <c r="J9" s="17">
        <v>0.31650910564769003</v>
      </c>
      <c r="K9" s="17">
        <v>0.135918865094286</v>
      </c>
      <c r="L9" s="17">
        <v>0.21550415274390899</v>
      </c>
      <c r="M9" s="17">
        <v>0.14803976295990001</v>
      </c>
      <c r="N9" s="17">
        <v>0.103562601569109</v>
      </c>
      <c r="O9" s="17">
        <v>0.29009003014590301</v>
      </c>
      <c r="P9" s="17">
        <v>0.22265011178938399</v>
      </c>
      <c r="Q9" s="17">
        <v>0.32222908416546198</v>
      </c>
      <c r="R9" s="17">
        <v>0.26149830457469397</v>
      </c>
      <c r="S9" s="17">
        <v>0.19468149678496</v>
      </c>
      <c r="T9" s="17">
        <v>0.28510909414820201</v>
      </c>
      <c r="U9" s="17">
        <v>0.26041618769020403</v>
      </c>
      <c r="V9" s="17"/>
      <c r="W9" s="17">
        <v>0.131248675939274</v>
      </c>
      <c r="X9" s="17">
        <v>0.33305127165075299</v>
      </c>
      <c r="Y9" s="17"/>
      <c r="Z9" s="17">
        <v>0.37361273676554801</v>
      </c>
      <c r="AA9" s="17">
        <v>9.3626108882284606E-2</v>
      </c>
    </row>
    <row r="10" spans="2:27" x14ac:dyDescent="0.35">
      <c r="B10" s="21" t="s">
        <v>61</v>
      </c>
      <c r="C10" s="17">
        <v>0.34239641811090499</v>
      </c>
      <c r="D10" s="17">
        <v>0.28413337110459103</v>
      </c>
      <c r="E10" s="17">
        <v>0.28226734842124401</v>
      </c>
      <c r="F10" s="17">
        <v>0.38652221140188903</v>
      </c>
      <c r="G10" s="17">
        <v>0.29251697073282001</v>
      </c>
      <c r="H10" s="17">
        <v>0.39340454108950701</v>
      </c>
      <c r="I10" s="17"/>
      <c r="J10" s="17">
        <v>0.35196069725918799</v>
      </c>
      <c r="K10" s="17">
        <v>0.231387747819709</v>
      </c>
      <c r="L10" s="17">
        <v>0.33499492161882499</v>
      </c>
      <c r="M10" s="17">
        <v>0.38769418541147299</v>
      </c>
      <c r="N10" s="17">
        <v>0.32514846111083301</v>
      </c>
      <c r="O10" s="17">
        <v>0.36279029427604298</v>
      </c>
      <c r="P10" s="17">
        <v>0.48609267171716802</v>
      </c>
      <c r="Q10" s="17">
        <v>0.25310307895051898</v>
      </c>
      <c r="R10" s="17">
        <v>0.45000944670500098</v>
      </c>
      <c r="S10" s="17">
        <v>0.33760156374705802</v>
      </c>
      <c r="T10" s="17">
        <v>0.26536951758907001</v>
      </c>
      <c r="U10" s="17">
        <v>0.18918352474147901</v>
      </c>
      <c r="V10" s="17"/>
      <c r="W10" s="17">
        <v>0.352032278929095</v>
      </c>
      <c r="X10" s="17">
        <v>0.33128660833475099</v>
      </c>
      <c r="Y10" s="17"/>
      <c r="Z10" s="17">
        <v>0.360228144448973</v>
      </c>
      <c r="AA10" s="17">
        <v>0.32551779733603903</v>
      </c>
    </row>
    <row r="11" spans="2:27" x14ac:dyDescent="0.35">
      <c r="B11" s="21" t="s">
        <v>62</v>
      </c>
      <c r="C11" s="17">
        <v>0.184776450982226</v>
      </c>
      <c r="D11" s="17">
        <v>0.216162224037655</v>
      </c>
      <c r="E11" s="17">
        <v>0.16964874134796401</v>
      </c>
      <c r="F11" s="17">
        <v>0.14301299104368601</v>
      </c>
      <c r="G11" s="17">
        <v>0.17325792187806899</v>
      </c>
      <c r="H11" s="17">
        <v>0.207572928094552</v>
      </c>
      <c r="I11" s="17"/>
      <c r="J11" s="17">
        <v>0.16288827115191201</v>
      </c>
      <c r="K11" s="17">
        <v>0.28507959420680101</v>
      </c>
      <c r="L11" s="17">
        <v>0.15053775344826401</v>
      </c>
      <c r="M11" s="17">
        <v>0.194850888900376</v>
      </c>
      <c r="N11" s="17">
        <v>0.26343544023940002</v>
      </c>
      <c r="O11" s="17">
        <v>0.121045369434258</v>
      </c>
      <c r="P11" s="17">
        <v>0.107787183656156</v>
      </c>
      <c r="Q11" s="17">
        <v>0.131196672093853</v>
      </c>
      <c r="R11" s="17">
        <v>0.161743657165655</v>
      </c>
      <c r="S11" s="17">
        <v>0.13780804254988199</v>
      </c>
      <c r="T11" s="17">
        <v>0.22783753493067499</v>
      </c>
      <c r="U11" s="17">
        <v>0.224413199973484</v>
      </c>
      <c r="V11" s="17"/>
      <c r="W11" s="17">
        <v>0.20322639931178499</v>
      </c>
      <c r="X11" s="17">
        <v>0.16350430724864901</v>
      </c>
      <c r="Y11" s="17"/>
      <c r="Z11" s="17">
        <v>0.144464597225229</v>
      </c>
      <c r="AA11" s="17">
        <v>0.229893396999411</v>
      </c>
    </row>
    <row r="12" spans="2:27" x14ac:dyDescent="0.35">
      <c r="B12" s="21" t="s">
        <v>63</v>
      </c>
      <c r="C12" s="17">
        <v>0.14981167989632399</v>
      </c>
      <c r="D12" s="17">
        <v>0.131144638593889</v>
      </c>
      <c r="E12" s="17">
        <v>0.20997433250796799</v>
      </c>
      <c r="F12" s="17">
        <v>8.8358541232833099E-2</v>
      </c>
      <c r="G12" s="17">
        <v>0.16888595137241399</v>
      </c>
      <c r="H12" s="17">
        <v>0.14636266488764099</v>
      </c>
      <c r="I12" s="17"/>
      <c r="J12" s="17">
        <v>8.4808868759911907E-2</v>
      </c>
      <c r="K12" s="17">
        <v>0.260702436253828</v>
      </c>
      <c r="L12" s="17">
        <v>0.19009915112971801</v>
      </c>
      <c r="M12" s="17">
        <v>0.170601117024611</v>
      </c>
      <c r="N12" s="17">
        <v>0.183288623443954</v>
      </c>
      <c r="O12" s="17">
        <v>0.13833007224369501</v>
      </c>
      <c r="P12" s="17">
        <v>7.2612225302753505E-2</v>
      </c>
      <c r="Q12" s="17">
        <v>4.3732224031284302E-2</v>
      </c>
      <c r="R12" s="17">
        <v>0.10504257396095</v>
      </c>
      <c r="S12" s="17">
        <v>0.158767474931023</v>
      </c>
      <c r="T12" s="17">
        <v>0.137096979027966</v>
      </c>
      <c r="U12" s="17">
        <v>0.197679450950873</v>
      </c>
      <c r="V12" s="17"/>
      <c r="W12" s="17">
        <v>0.170480341411683</v>
      </c>
      <c r="X12" s="17">
        <v>0.12598143762778699</v>
      </c>
      <c r="Y12" s="17"/>
      <c r="Z12" s="17">
        <v>8.52705699302235E-2</v>
      </c>
      <c r="AA12" s="17">
        <v>0.20385518968306501</v>
      </c>
    </row>
    <row r="13" spans="2:27" x14ac:dyDescent="0.35">
      <c r="B13" s="21" t="s">
        <v>64</v>
      </c>
      <c r="C13" s="17">
        <v>5.3744212438130601E-2</v>
      </c>
      <c r="D13" s="17">
        <v>0.129141106924091</v>
      </c>
      <c r="E13" s="17">
        <v>0.125524767631363</v>
      </c>
      <c r="F13" s="17">
        <v>4.2207618329393503E-3</v>
      </c>
      <c r="G13" s="17">
        <v>3.02898350130709E-2</v>
      </c>
      <c r="H13" s="17">
        <v>3.3779614361542601E-2</v>
      </c>
      <c r="I13" s="17"/>
      <c r="J13" s="17">
        <v>2.2788763653461001E-2</v>
      </c>
      <c r="K13" s="17">
        <v>5.9516181721179201E-2</v>
      </c>
      <c r="L13" s="17">
        <v>2.7216005264820799E-2</v>
      </c>
      <c r="M13" s="17">
        <v>8.0005677880898393E-2</v>
      </c>
      <c r="N13" s="17">
        <v>6.9093388858577798E-2</v>
      </c>
      <c r="O13" s="17">
        <v>4.3872116950050603E-2</v>
      </c>
      <c r="P13" s="17">
        <v>5.4549397958597597E-2</v>
      </c>
      <c r="Q13" s="17">
        <v>0.14754227566707201</v>
      </c>
      <c r="R13" s="17">
        <v>2.1706017593699799E-2</v>
      </c>
      <c r="S13" s="17">
        <v>0.133114186739825</v>
      </c>
      <c r="T13" s="17">
        <v>0</v>
      </c>
      <c r="U13" s="17">
        <v>0.128307636643958</v>
      </c>
      <c r="V13" s="17"/>
      <c r="W13" s="17">
        <v>8.1922416874231005E-2</v>
      </c>
      <c r="X13" s="17">
        <v>2.1255730399483301E-2</v>
      </c>
      <c r="Y13" s="17"/>
      <c r="Z13" s="17">
        <v>1.2078046232300301E-2</v>
      </c>
      <c r="AA13" s="17">
        <v>9.1477112414460895E-2</v>
      </c>
    </row>
    <row r="14" spans="2:27" x14ac:dyDescent="0.35">
      <c r="B14" s="21" t="s">
        <v>47</v>
      </c>
      <c r="C14" s="17">
        <v>4.4290151517186502E-2</v>
      </c>
      <c r="D14" s="17">
        <v>8.2034343302974197E-2</v>
      </c>
      <c r="E14" s="17">
        <v>6.2825289230142703E-2</v>
      </c>
      <c r="F14" s="17">
        <v>1.31011896195708E-2</v>
      </c>
      <c r="G14" s="17">
        <v>6.1924029925773401E-2</v>
      </c>
      <c r="H14" s="17">
        <v>2.9515807025862002E-2</v>
      </c>
      <c r="I14" s="17"/>
      <c r="J14" s="17">
        <v>6.1044293527837398E-2</v>
      </c>
      <c r="K14" s="17">
        <v>2.7395174904196601E-2</v>
      </c>
      <c r="L14" s="17">
        <v>8.16480157944625E-2</v>
      </c>
      <c r="M14" s="17">
        <v>1.8808367822741999E-2</v>
      </c>
      <c r="N14" s="17">
        <v>5.5471484778126703E-2</v>
      </c>
      <c r="O14" s="17">
        <v>4.3872116950050603E-2</v>
      </c>
      <c r="P14" s="17">
        <v>5.63084095759398E-2</v>
      </c>
      <c r="Q14" s="17">
        <v>0.10219666509181</v>
      </c>
      <c r="R14" s="17">
        <v>0</v>
      </c>
      <c r="S14" s="17">
        <v>3.8027235247252197E-2</v>
      </c>
      <c r="T14" s="17">
        <v>8.4586874304086304E-2</v>
      </c>
      <c r="U14" s="17">
        <v>0</v>
      </c>
      <c r="V14" s="17"/>
      <c r="W14" s="17">
        <v>6.1089887533932997E-2</v>
      </c>
      <c r="X14" s="17">
        <v>2.4920644738577299E-2</v>
      </c>
      <c r="Y14" s="17"/>
      <c r="Z14" s="17">
        <v>2.43459053977256E-2</v>
      </c>
      <c r="AA14" s="17">
        <v>5.5630394684739501E-2</v>
      </c>
    </row>
    <row r="15" spans="2:27" x14ac:dyDescent="0.35">
      <c r="B15" s="21" t="s">
        <v>65</v>
      </c>
      <c r="C15" s="18">
        <v>0.56737750516613406</v>
      </c>
      <c r="D15" s="18">
        <v>0.441517687141391</v>
      </c>
      <c r="E15" s="18">
        <v>0.43202686928256301</v>
      </c>
      <c r="F15" s="18">
        <v>0.75130651627097</v>
      </c>
      <c r="G15" s="18">
        <v>0.56564226181067301</v>
      </c>
      <c r="H15" s="18">
        <v>0.58276898563040302</v>
      </c>
      <c r="I15" s="18"/>
      <c r="J15" s="18">
        <v>0.66846980290687796</v>
      </c>
      <c r="K15" s="18">
        <v>0.36730661291399602</v>
      </c>
      <c r="L15" s="18">
        <v>0.55049907436273504</v>
      </c>
      <c r="M15" s="18">
        <v>0.535733948371372</v>
      </c>
      <c r="N15" s="18">
        <v>0.42871106267994102</v>
      </c>
      <c r="O15" s="18">
        <v>0.65288032442194499</v>
      </c>
      <c r="P15" s="18">
        <v>0.70874278350655295</v>
      </c>
      <c r="Q15" s="18">
        <v>0.57533216311598101</v>
      </c>
      <c r="R15" s="18">
        <v>0.71150775127969501</v>
      </c>
      <c r="S15" s="18">
        <v>0.53228306053201802</v>
      </c>
      <c r="T15" s="18">
        <v>0.55047861173727297</v>
      </c>
      <c r="U15" s="18">
        <v>0.44959971243168401</v>
      </c>
      <c r="V15" s="18"/>
      <c r="W15" s="18">
        <v>0.48328095486836897</v>
      </c>
      <c r="X15" s="18">
        <v>0.66433787998550398</v>
      </c>
      <c r="Y15" s="18"/>
      <c r="Z15" s="18">
        <v>0.73384088121452196</v>
      </c>
      <c r="AA15" s="18">
        <v>0.41914390621832398</v>
      </c>
    </row>
    <row r="16" spans="2:27" x14ac:dyDescent="0.35">
      <c r="B16" s="21" t="s">
        <v>66</v>
      </c>
      <c r="C16" s="18">
        <v>0.20355589233445401</v>
      </c>
      <c r="D16" s="18">
        <v>0.26028574551798001</v>
      </c>
      <c r="E16" s="18">
        <v>0.33549910013932999</v>
      </c>
      <c r="F16" s="18">
        <v>9.25793030657725E-2</v>
      </c>
      <c r="G16" s="18">
        <v>0.199175786385485</v>
      </c>
      <c r="H16" s="18">
        <v>0.180142279249183</v>
      </c>
      <c r="I16" s="18"/>
      <c r="J16" s="18">
        <v>0.107597632413373</v>
      </c>
      <c r="K16" s="18">
        <v>0.320218617975007</v>
      </c>
      <c r="L16" s="18">
        <v>0.21731515639453899</v>
      </c>
      <c r="M16" s="18">
        <v>0.25060679490550902</v>
      </c>
      <c r="N16" s="18">
        <v>0.25238201230253199</v>
      </c>
      <c r="O16" s="18">
        <v>0.18220218919374601</v>
      </c>
      <c r="P16" s="18">
        <v>0.127161623261351</v>
      </c>
      <c r="Q16" s="18">
        <v>0.191274499698356</v>
      </c>
      <c r="R16" s="18">
        <v>0.12674859155464999</v>
      </c>
      <c r="S16" s="18">
        <v>0.291881661670848</v>
      </c>
      <c r="T16" s="18">
        <v>0.137096979027966</v>
      </c>
      <c r="U16" s="18">
        <v>0.32598708759483203</v>
      </c>
      <c r="V16" s="18"/>
      <c r="W16" s="18">
        <v>0.25240275828591402</v>
      </c>
      <c r="X16" s="18">
        <v>0.14723716802726999</v>
      </c>
      <c r="Y16" s="18"/>
      <c r="Z16" s="18">
        <v>9.7348616162523799E-2</v>
      </c>
      <c r="AA16" s="18">
        <v>0.29533230209752598</v>
      </c>
    </row>
    <row r="17" spans="2:27" x14ac:dyDescent="0.35">
      <c r="B17" s="21" t="s">
        <v>49</v>
      </c>
      <c r="C17" s="19">
        <v>0.36382161283167902</v>
      </c>
      <c r="D17" s="19">
        <v>0.181231941623411</v>
      </c>
      <c r="E17" s="19">
        <v>9.6527769143232606E-2</v>
      </c>
      <c r="F17" s="19">
        <v>0.658727213205198</v>
      </c>
      <c r="G17" s="19">
        <v>0.36646647542518801</v>
      </c>
      <c r="H17" s="19">
        <v>0.402626706381219</v>
      </c>
      <c r="I17" s="19"/>
      <c r="J17" s="19">
        <v>0.56087217049350502</v>
      </c>
      <c r="K17" s="19">
        <v>4.70879949389887E-2</v>
      </c>
      <c r="L17" s="19">
        <v>0.33318391796819602</v>
      </c>
      <c r="M17" s="19">
        <v>0.28512715346586298</v>
      </c>
      <c r="N17" s="19">
        <v>0.17632905037740901</v>
      </c>
      <c r="O17" s="19">
        <v>0.47067813522820001</v>
      </c>
      <c r="P17" s="19">
        <v>0.58158116024520101</v>
      </c>
      <c r="Q17" s="19">
        <v>0.38405766341762498</v>
      </c>
      <c r="R17" s="19">
        <v>0.584759159725045</v>
      </c>
      <c r="S17" s="19">
        <v>0.24040139886117001</v>
      </c>
      <c r="T17" s="19">
        <v>0.413381632709306</v>
      </c>
      <c r="U17" s="19">
        <v>0.12361262483685199</v>
      </c>
      <c r="V17" s="19"/>
      <c r="W17" s="19">
        <v>0.23087819658245501</v>
      </c>
      <c r="X17" s="19">
        <v>0.51710071195823304</v>
      </c>
      <c r="Y17" s="19"/>
      <c r="Z17" s="19">
        <v>0.63649226505199796</v>
      </c>
      <c r="AA17" s="19">
        <v>0.123811604120798</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A17"/>
  <sheetViews>
    <sheetView showGridLines="0" topLeftCell="A14" workbookViewId="0">
      <pane xSplit="2" topLeftCell="C1" activePane="topRight" state="frozen"/>
      <selection pane="topRight" activeCell="B17" sqref="B17"/>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75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72</v>
      </c>
      <c r="C9" s="17">
        <v>0.34958111524251201</v>
      </c>
      <c r="D9" s="17">
        <v>0.29130264325447702</v>
      </c>
      <c r="E9" s="17">
        <v>0.287270586287106</v>
      </c>
      <c r="F9" s="17">
        <v>0.48840214776533097</v>
      </c>
      <c r="G9" s="17">
        <v>0.40879940202874099</v>
      </c>
      <c r="H9" s="17">
        <v>0.29986197464344799</v>
      </c>
      <c r="I9" s="17"/>
      <c r="J9" s="17">
        <v>0.394077132240855</v>
      </c>
      <c r="K9" s="17">
        <v>0.34157604004921299</v>
      </c>
      <c r="L9" s="17">
        <v>0.44462590592897999</v>
      </c>
      <c r="M9" s="17">
        <v>0.40717175069730799</v>
      </c>
      <c r="N9" s="17">
        <v>0.25605507225225499</v>
      </c>
      <c r="O9" s="17">
        <v>0.24549581593344599</v>
      </c>
      <c r="P9" s="17">
        <v>0.35947100604218202</v>
      </c>
      <c r="Q9" s="17">
        <v>0.25303439639867797</v>
      </c>
      <c r="R9" s="17">
        <v>0.31791457739187901</v>
      </c>
      <c r="S9" s="17">
        <v>0.35620330056000599</v>
      </c>
      <c r="T9" s="17">
        <v>0.319913470267503</v>
      </c>
      <c r="U9" s="17">
        <v>0.31749116138543798</v>
      </c>
      <c r="V9" s="17"/>
      <c r="W9" s="17">
        <v>0.26939825832951297</v>
      </c>
      <c r="X9" s="17">
        <v>0.44202913876838301</v>
      </c>
      <c r="Y9" s="17"/>
      <c r="Z9" s="17">
        <v>0.47496736381737698</v>
      </c>
      <c r="AA9" s="17">
        <v>0.25121405631573701</v>
      </c>
    </row>
    <row r="10" spans="2:27" x14ac:dyDescent="0.35">
      <c r="B10" s="21" t="s">
        <v>73</v>
      </c>
      <c r="C10" s="17">
        <v>0.55602908882215996</v>
      </c>
      <c r="D10" s="17">
        <v>0.57451722981814402</v>
      </c>
      <c r="E10" s="17">
        <v>0.58320870561392701</v>
      </c>
      <c r="F10" s="17">
        <v>0.48060706281153198</v>
      </c>
      <c r="G10" s="17">
        <v>0.51365277572449897</v>
      </c>
      <c r="H10" s="17">
        <v>0.59546766319223199</v>
      </c>
      <c r="I10" s="17"/>
      <c r="J10" s="17">
        <v>0.52239545661231201</v>
      </c>
      <c r="K10" s="17">
        <v>0.55408636399771205</v>
      </c>
      <c r="L10" s="17">
        <v>0.449574089069393</v>
      </c>
      <c r="M10" s="17">
        <v>0.48240522198827601</v>
      </c>
      <c r="N10" s="17">
        <v>0.65848179444416599</v>
      </c>
      <c r="O10" s="17">
        <v>0.60447624950381695</v>
      </c>
      <c r="P10" s="17">
        <v>0.58114996050349699</v>
      </c>
      <c r="Q10" s="17">
        <v>0.60103671447822804</v>
      </c>
      <c r="R10" s="17">
        <v>0.59630517232592195</v>
      </c>
      <c r="S10" s="17">
        <v>0.58975496861437005</v>
      </c>
      <c r="T10" s="17">
        <v>0.63030403154771097</v>
      </c>
      <c r="U10" s="17">
        <v>0.57313312014986895</v>
      </c>
      <c r="V10" s="17"/>
      <c r="W10" s="17">
        <v>0.61953560220394199</v>
      </c>
      <c r="X10" s="17">
        <v>0.48280830486412102</v>
      </c>
      <c r="Y10" s="17"/>
      <c r="Z10" s="17">
        <v>0.48617181889987798</v>
      </c>
      <c r="AA10" s="17">
        <v>0.61954634817231302</v>
      </c>
    </row>
    <row r="11" spans="2:27" ht="29" x14ac:dyDescent="0.35">
      <c r="B11" s="21" t="s">
        <v>74</v>
      </c>
      <c r="C11" s="17">
        <v>6.9012276768627104E-2</v>
      </c>
      <c r="D11" s="17">
        <v>0.11707929717641501</v>
      </c>
      <c r="E11" s="17">
        <v>0.10483446340918701</v>
      </c>
      <c r="F11" s="17">
        <v>3.0990789423137401E-2</v>
      </c>
      <c r="G11" s="17">
        <v>3.6588559722457198E-2</v>
      </c>
      <c r="H11" s="17">
        <v>7.3061051882045994E-2</v>
      </c>
      <c r="I11" s="17"/>
      <c r="J11" s="17">
        <v>4.24679430095792E-2</v>
      </c>
      <c r="K11" s="17">
        <v>9.1127365557146206E-2</v>
      </c>
      <c r="L11" s="17">
        <v>7.8583999736806701E-2</v>
      </c>
      <c r="M11" s="17">
        <v>8.5475569954739303E-2</v>
      </c>
      <c r="N11" s="17">
        <v>2.54798362526743E-2</v>
      </c>
      <c r="O11" s="17">
        <v>0.10862540985281</v>
      </c>
      <c r="P11" s="17">
        <v>5.9379033454320697E-2</v>
      </c>
      <c r="Q11" s="17">
        <v>0.14592888912309501</v>
      </c>
      <c r="R11" s="17">
        <v>6.65179266034477E-2</v>
      </c>
      <c r="S11" s="17">
        <v>5.4041730825623399E-2</v>
      </c>
      <c r="T11" s="17">
        <v>4.9782498184785397E-2</v>
      </c>
      <c r="U11" s="17">
        <v>5.89358223370436E-2</v>
      </c>
      <c r="V11" s="17"/>
      <c r="W11" s="17">
        <v>8.41078603002159E-2</v>
      </c>
      <c r="X11" s="17">
        <v>5.1607598073039003E-2</v>
      </c>
      <c r="Y11" s="17"/>
      <c r="Z11" s="17">
        <v>2.7589214623888199E-2</v>
      </c>
      <c r="AA11" s="17">
        <v>0.10008921812499</v>
      </c>
    </row>
    <row r="12" spans="2:27" x14ac:dyDescent="0.35">
      <c r="B12" s="21" t="s">
        <v>47</v>
      </c>
      <c r="C12" s="23">
        <v>2.53775191667013E-2</v>
      </c>
      <c r="D12" s="23">
        <v>1.7100829750964601E-2</v>
      </c>
      <c r="E12" s="23">
        <v>2.4686244689780101E-2</v>
      </c>
      <c r="F12" s="23">
        <v>0</v>
      </c>
      <c r="G12" s="23">
        <v>4.0959262524302299E-2</v>
      </c>
      <c r="H12" s="23">
        <v>3.1609310282274601E-2</v>
      </c>
      <c r="I12" s="23"/>
      <c r="J12" s="23">
        <v>4.1059468137254397E-2</v>
      </c>
      <c r="K12" s="23">
        <v>1.3210230395928901E-2</v>
      </c>
      <c r="L12" s="23">
        <v>2.7216005264820799E-2</v>
      </c>
      <c r="M12" s="23">
        <v>2.4947457359676298E-2</v>
      </c>
      <c r="N12" s="23">
        <v>5.9983297050904799E-2</v>
      </c>
      <c r="O12" s="23">
        <v>4.1402524709927398E-2</v>
      </c>
      <c r="P12" s="23">
        <v>0</v>
      </c>
      <c r="Q12" s="23">
        <v>0</v>
      </c>
      <c r="R12" s="23">
        <v>1.9262323678751001E-2</v>
      </c>
      <c r="S12" s="23">
        <v>0</v>
      </c>
      <c r="T12" s="23">
        <v>0</v>
      </c>
      <c r="U12" s="23">
        <v>5.0439896127649798E-2</v>
      </c>
      <c r="V12" s="23"/>
      <c r="W12" s="23">
        <v>2.69582791663295E-2</v>
      </c>
      <c r="X12" s="23">
        <v>2.3554958294457001E-2</v>
      </c>
      <c r="Y12" s="23"/>
      <c r="Z12" s="23">
        <v>1.12716026588563E-2</v>
      </c>
      <c r="AA12" s="23">
        <v>2.9150377386959699E-2</v>
      </c>
    </row>
    <row r="13" spans="2:27" x14ac:dyDescent="0.35">
      <c r="B13" s="16"/>
    </row>
    <row r="14" spans="2:27" x14ac:dyDescent="0.35">
      <c r="B14" t="s">
        <v>52</v>
      </c>
    </row>
    <row r="15" spans="2:27" x14ac:dyDescent="0.35">
      <c r="B15" t="s">
        <v>53</v>
      </c>
    </row>
    <row r="17" spans="2:2" x14ac:dyDescent="0.35">
      <c r="B17"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A21"/>
  <sheetViews>
    <sheetView showGridLines="0" topLeftCell="A9" workbookViewId="0">
      <pane xSplit="2" topLeftCell="H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82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76</v>
      </c>
      <c r="C9" s="17">
        <v>0.50303027699747305</v>
      </c>
      <c r="D9" s="17">
        <v>0.39449716688467201</v>
      </c>
      <c r="E9" s="17">
        <v>0.48139851137562301</v>
      </c>
      <c r="F9" s="17">
        <v>0.59926625513550502</v>
      </c>
      <c r="G9" s="17">
        <v>0.56618527416777997</v>
      </c>
      <c r="H9" s="17">
        <v>0.46756821154889</v>
      </c>
      <c r="I9" s="17"/>
      <c r="J9" s="17">
        <v>0.54978343470123903</v>
      </c>
      <c r="K9" s="17">
        <v>0.41801035704461997</v>
      </c>
      <c r="L9" s="17">
        <v>0.60186706883472096</v>
      </c>
      <c r="M9" s="17">
        <v>0.49843638730411399</v>
      </c>
      <c r="N9" s="17">
        <v>0.43525267834403097</v>
      </c>
      <c r="O9" s="17">
        <v>0.51161690668337401</v>
      </c>
      <c r="P9" s="17">
        <v>0.31585583072831003</v>
      </c>
      <c r="Q9" s="17">
        <v>0.36596130819674599</v>
      </c>
      <c r="R9" s="17">
        <v>0.70274762010921998</v>
      </c>
      <c r="S9" s="17">
        <v>0.389056053338104</v>
      </c>
      <c r="T9" s="17">
        <v>0.62281497051496904</v>
      </c>
      <c r="U9" s="17">
        <v>0.49146446523127302</v>
      </c>
      <c r="V9" s="17"/>
      <c r="W9" s="17">
        <v>0.42825394769051101</v>
      </c>
      <c r="X9" s="17">
        <v>0.58924476369815304</v>
      </c>
      <c r="Y9" s="17"/>
      <c r="Z9" s="17">
        <v>0.56609803827231997</v>
      </c>
      <c r="AA9" s="17">
        <v>0.45071352759036198</v>
      </c>
    </row>
    <row r="10" spans="2:27" x14ac:dyDescent="0.35">
      <c r="B10" s="21" t="s">
        <v>77</v>
      </c>
      <c r="C10" s="17">
        <v>0.36105553343544899</v>
      </c>
      <c r="D10" s="17">
        <v>0.34111982621197601</v>
      </c>
      <c r="E10" s="17">
        <v>0.317927828289781</v>
      </c>
      <c r="F10" s="17">
        <v>0.321545501372277</v>
      </c>
      <c r="G10" s="17">
        <v>0.34093038664111902</v>
      </c>
      <c r="H10" s="17">
        <v>0.41556380139280702</v>
      </c>
      <c r="I10" s="17"/>
      <c r="J10" s="17">
        <v>0.35712289900946098</v>
      </c>
      <c r="K10" s="17">
        <v>0.440775293577781</v>
      </c>
      <c r="L10" s="17">
        <v>0.31648491537081702</v>
      </c>
      <c r="M10" s="17">
        <v>0.28994043638286499</v>
      </c>
      <c r="N10" s="17">
        <v>0.40938629525845699</v>
      </c>
      <c r="O10" s="17">
        <v>0.383612500614741</v>
      </c>
      <c r="P10" s="17">
        <v>0.48663262930353302</v>
      </c>
      <c r="Q10" s="17">
        <v>0.33727207137329202</v>
      </c>
      <c r="R10" s="17">
        <v>0.20971378480316599</v>
      </c>
      <c r="S10" s="17">
        <v>0.434087111560779</v>
      </c>
      <c r="T10" s="17">
        <v>0.32740253130024599</v>
      </c>
      <c r="U10" s="17">
        <v>0.27748725722765899</v>
      </c>
      <c r="V10" s="17"/>
      <c r="W10" s="17">
        <v>0.38462668203604999</v>
      </c>
      <c r="X10" s="17">
        <v>0.33387882529290203</v>
      </c>
      <c r="Y10" s="17"/>
      <c r="Z10" s="17">
        <v>0.34938337784471901</v>
      </c>
      <c r="AA10" s="17">
        <v>0.37793502111688299</v>
      </c>
    </row>
    <row r="11" spans="2:27" x14ac:dyDescent="0.35">
      <c r="B11" s="21" t="s">
        <v>78</v>
      </c>
      <c r="C11" s="17">
        <v>7.14735267864227E-2</v>
      </c>
      <c r="D11" s="17">
        <v>0.12717667361761301</v>
      </c>
      <c r="E11" s="17">
        <v>7.6386663752776598E-2</v>
      </c>
      <c r="F11" s="17">
        <v>4.23740237312163E-2</v>
      </c>
      <c r="G11" s="17">
        <v>5.0048340133379998E-2</v>
      </c>
      <c r="H11" s="17">
        <v>7.7273306141666304E-2</v>
      </c>
      <c r="I11" s="17"/>
      <c r="J11" s="17">
        <v>6.2020105106450903E-2</v>
      </c>
      <c r="K11" s="17">
        <v>8.5660984025226705E-2</v>
      </c>
      <c r="L11" s="17">
        <v>2.7216005264820799E-2</v>
      </c>
      <c r="M11" s="17">
        <v>0.10189783448251601</v>
      </c>
      <c r="N11" s="17">
        <v>8.2594577589212403E-2</v>
      </c>
      <c r="O11" s="17">
        <v>5.7014173793904797E-2</v>
      </c>
      <c r="P11" s="17">
        <v>5.9379033454320697E-2</v>
      </c>
      <c r="Q11" s="17">
        <v>0.24566828788405701</v>
      </c>
      <c r="R11" s="17">
        <v>4.7255602924696702E-2</v>
      </c>
      <c r="S11" s="17">
        <v>8.4369700426082703E-2</v>
      </c>
      <c r="T11" s="17">
        <v>0</v>
      </c>
      <c r="U11" s="17">
        <v>0.121672559076375</v>
      </c>
      <c r="V11" s="17"/>
      <c r="W11" s="17">
        <v>9.7820912740785596E-2</v>
      </c>
      <c r="X11" s="17">
        <v>4.10959142850746E-2</v>
      </c>
      <c r="Y11" s="17"/>
      <c r="Z11" s="17">
        <v>5.0492102896834097E-2</v>
      </c>
      <c r="AA11" s="17">
        <v>8.2387084197458202E-2</v>
      </c>
    </row>
    <row r="12" spans="2:27" x14ac:dyDescent="0.35">
      <c r="B12" s="21" t="s">
        <v>79</v>
      </c>
      <c r="C12" s="17">
        <v>4.4709512854970102E-2</v>
      </c>
      <c r="D12" s="17">
        <v>9.15251370953854E-2</v>
      </c>
      <c r="E12" s="17">
        <v>0.12428699658181901</v>
      </c>
      <c r="F12" s="17">
        <v>3.6814219761000702E-2</v>
      </c>
      <c r="G12" s="17">
        <v>1.8690168663228101E-2</v>
      </c>
      <c r="H12" s="17">
        <v>1.19809920070253E-2</v>
      </c>
      <c r="I12" s="17"/>
      <c r="J12" s="17">
        <v>1.13943818267305E-2</v>
      </c>
      <c r="K12" s="17">
        <v>2.86455475043456E-2</v>
      </c>
      <c r="L12" s="17">
        <v>5.4432010529641701E-2</v>
      </c>
      <c r="M12" s="17">
        <v>8.4777884470828693E-2</v>
      </c>
      <c r="N12" s="17">
        <v>4.7286612555626099E-2</v>
      </c>
      <c r="O12" s="17">
        <v>2.1936058475025302E-2</v>
      </c>
      <c r="P12" s="17">
        <v>0.113928431412918</v>
      </c>
      <c r="Q12" s="17">
        <v>5.1098332545905102E-2</v>
      </c>
      <c r="R12" s="17">
        <v>4.0282992162916899E-2</v>
      </c>
      <c r="S12" s="17">
        <v>8.3131173038677203E-2</v>
      </c>
      <c r="T12" s="17">
        <v>0</v>
      </c>
      <c r="U12" s="17">
        <v>5.89358223370436E-2</v>
      </c>
      <c r="V12" s="17"/>
      <c r="W12" s="17">
        <v>6.8593258961485895E-2</v>
      </c>
      <c r="X12" s="17">
        <v>1.7172390744980399E-2</v>
      </c>
      <c r="Y12" s="17"/>
      <c r="Z12" s="17">
        <v>1.34960128519074E-2</v>
      </c>
      <c r="AA12" s="17">
        <v>7.2497574574859294E-2</v>
      </c>
    </row>
    <row r="13" spans="2:27" x14ac:dyDescent="0.35">
      <c r="B13" s="21" t="s">
        <v>47</v>
      </c>
      <c r="C13" s="17">
        <v>1.9731149925685001E-2</v>
      </c>
      <c r="D13" s="17">
        <v>4.5681196190354399E-2</v>
      </c>
      <c r="E13" s="17">
        <v>0</v>
      </c>
      <c r="F13" s="17">
        <v>0</v>
      </c>
      <c r="G13" s="17">
        <v>2.4145830394492501E-2</v>
      </c>
      <c r="H13" s="17">
        <v>2.76136889096112E-2</v>
      </c>
      <c r="I13" s="17"/>
      <c r="J13" s="17">
        <v>1.9679179356118199E-2</v>
      </c>
      <c r="K13" s="17">
        <v>2.6907817848027201E-2</v>
      </c>
      <c r="L13" s="17">
        <v>0</v>
      </c>
      <c r="M13" s="17">
        <v>2.4947457359676298E-2</v>
      </c>
      <c r="N13" s="17">
        <v>2.54798362526743E-2</v>
      </c>
      <c r="O13" s="17">
        <v>2.58203604329552E-2</v>
      </c>
      <c r="P13" s="17">
        <v>2.42040751009178E-2</v>
      </c>
      <c r="Q13" s="17">
        <v>0</v>
      </c>
      <c r="R13" s="17">
        <v>0</v>
      </c>
      <c r="S13" s="17">
        <v>9.3559616363570498E-3</v>
      </c>
      <c r="T13" s="17">
        <v>4.9782498184785397E-2</v>
      </c>
      <c r="U13" s="17">
        <v>5.0439896127649798E-2</v>
      </c>
      <c r="V13" s="17"/>
      <c r="W13" s="17">
        <v>2.0705198571166799E-2</v>
      </c>
      <c r="X13" s="17">
        <v>1.8608105978890298E-2</v>
      </c>
      <c r="Y13" s="17"/>
      <c r="Z13" s="17">
        <v>2.0530468134219701E-2</v>
      </c>
      <c r="AA13" s="17">
        <v>1.6466792520437701E-2</v>
      </c>
    </row>
    <row r="14" spans="2:27" x14ac:dyDescent="0.35">
      <c r="B14" s="21" t="s">
        <v>80</v>
      </c>
      <c r="C14" s="18">
        <v>0.86408581043292199</v>
      </c>
      <c r="D14" s="18">
        <v>0.73561699309664796</v>
      </c>
      <c r="E14" s="18">
        <v>0.79932633966540401</v>
      </c>
      <c r="F14" s="18">
        <v>0.92081175650778302</v>
      </c>
      <c r="G14" s="18">
        <v>0.90711566080889905</v>
      </c>
      <c r="H14" s="18">
        <v>0.88313201294169696</v>
      </c>
      <c r="I14" s="18"/>
      <c r="J14" s="18">
        <v>0.90690633371069995</v>
      </c>
      <c r="K14" s="18">
        <v>0.85878565062240098</v>
      </c>
      <c r="L14" s="18">
        <v>0.91835198420553699</v>
      </c>
      <c r="M14" s="18">
        <v>0.78837682368697903</v>
      </c>
      <c r="N14" s="18">
        <v>0.84463897360248696</v>
      </c>
      <c r="O14" s="18">
        <v>0.89522940729811495</v>
      </c>
      <c r="P14" s="18">
        <v>0.80248846003184304</v>
      </c>
      <c r="Q14" s="18">
        <v>0.70323337957003795</v>
      </c>
      <c r="R14" s="18">
        <v>0.91246140491238603</v>
      </c>
      <c r="S14" s="18">
        <v>0.82314316489888295</v>
      </c>
      <c r="T14" s="18">
        <v>0.95021750181521403</v>
      </c>
      <c r="U14" s="18">
        <v>0.76895172245893195</v>
      </c>
      <c r="V14" s="18"/>
      <c r="W14" s="18">
        <v>0.81288062972656205</v>
      </c>
      <c r="X14" s="18">
        <v>0.92312358899105496</v>
      </c>
      <c r="Y14" s="18"/>
      <c r="Z14" s="18">
        <v>0.91548141611703904</v>
      </c>
      <c r="AA14" s="18">
        <v>0.82864854870724503</v>
      </c>
    </row>
    <row r="15" spans="2:27" x14ac:dyDescent="0.35">
      <c r="B15" s="21" t="s">
        <v>81</v>
      </c>
      <c r="C15" s="18">
        <v>0.116183039641393</v>
      </c>
      <c r="D15" s="18">
        <v>0.21870181071299799</v>
      </c>
      <c r="E15" s="18">
        <v>0.20067366033459599</v>
      </c>
      <c r="F15" s="18">
        <v>7.9188243492216995E-2</v>
      </c>
      <c r="G15" s="18">
        <v>6.8738508796608103E-2</v>
      </c>
      <c r="H15" s="18">
        <v>8.9254298148691499E-2</v>
      </c>
      <c r="I15" s="18"/>
      <c r="J15" s="18">
        <v>7.3414486933181394E-2</v>
      </c>
      <c r="K15" s="18">
        <v>0.114306531529572</v>
      </c>
      <c r="L15" s="18">
        <v>8.16480157944625E-2</v>
      </c>
      <c r="M15" s="18">
        <v>0.186675718953345</v>
      </c>
      <c r="N15" s="18">
        <v>0.12988119014483901</v>
      </c>
      <c r="O15" s="18">
        <v>7.8950232268930207E-2</v>
      </c>
      <c r="P15" s="18">
        <v>0.173307464867239</v>
      </c>
      <c r="Q15" s="18">
        <v>0.29676662042996199</v>
      </c>
      <c r="R15" s="18">
        <v>8.7538595087613497E-2</v>
      </c>
      <c r="S15" s="18">
        <v>0.16750087346476</v>
      </c>
      <c r="T15" s="18">
        <v>0</v>
      </c>
      <c r="U15" s="18">
        <v>0.18060838141341801</v>
      </c>
      <c r="V15" s="18"/>
      <c r="W15" s="18">
        <v>0.16641417170227199</v>
      </c>
      <c r="X15" s="18">
        <v>5.8268305030055E-2</v>
      </c>
      <c r="Y15" s="18"/>
      <c r="Z15" s="18">
        <v>6.3988115748741498E-2</v>
      </c>
      <c r="AA15" s="18">
        <v>0.154884658772317</v>
      </c>
    </row>
    <row r="16" spans="2:27" x14ac:dyDescent="0.35">
      <c r="B16" s="21" t="s">
        <v>49</v>
      </c>
      <c r="C16" s="19">
        <v>0.747902770791529</v>
      </c>
      <c r="D16" s="19">
        <v>0.51691518238364897</v>
      </c>
      <c r="E16" s="19">
        <v>0.59865267933080801</v>
      </c>
      <c r="F16" s="19">
        <v>0.84162351301556604</v>
      </c>
      <c r="G16" s="19">
        <v>0.83837715201229102</v>
      </c>
      <c r="H16" s="19">
        <v>0.79387771479300595</v>
      </c>
      <c r="I16" s="19"/>
      <c r="J16" s="19">
        <v>0.83349184677751897</v>
      </c>
      <c r="K16" s="19">
        <v>0.74447911909282805</v>
      </c>
      <c r="L16" s="19">
        <v>0.83670396841107497</v>
      </c>
      <c r="M16" s="19">
        <v>0.60170110473363403</v>
      </c>
      <c r="N16" s="19">
        <v>0.71475778345764895</v>
      </c>
      <c r="O16" s="19">
        <v>0.81627917502918401</v>
      </c>
      <c r="P16" s="19">
        <v>0.62918099516460402</v>
      </c>
      <c r="Q16" s="19">
        <v>0.40646675914007602</v>
      </c>
      <c r="R16" s="19">
        <v>0.82492280982477295</v>
      </c>
      <c r="S16" s="19">
        <v>0.655642291434123</v>
      </c>
      <c r="T16" s="19">
        <v>0.95021750181521403</v>
      </c>
      <c r="U16" s="19">
        <v>0.588343341045514</v>
      </c>
      <c r="V16" s="19"/>
      <c r="W16" s="19">
        <v>0.64646645802429004</v>
      </c>
      <c r="X16" s="19">
        <v>0.86485528396099998</v>
      </c>
      <c r="Y16" s="19"/>
      <c r="Z16" s="19">
        <v>0.85149330036829696</v>
      </c>
      <c r="AA16" s="19">
        <v>0.67376388993492697</v>
      </c>
    </row>
    <row r="17" spans="2:2" x14ac:dyDescent="0.35">
      <c r="B17" s="16"/>
    </row>
    <row r="18" spans="2:2" x14ac:dyDescent="0.35">
      <c r="B18" t="s">
        <v>52</v>
      </c>
    </row>
    <row r="19" spans="2:2" x14ac:dyDescent="0.35">
      <c r="B19" t="s">
        <v>53</v>
      </c>
    </row>
    <row r="21" spans="2:2" x14ac:dyDescent="0.35">
      <c r="B21"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A18"/>
  <sheetViews>
    <sheetView showGridLines="0" topLeftCell="A11" workbookViewId="0">
      <pane xSplit="2" topLeftCell="C1" activePane="topRight" state="frozen"/>
      <selection pane="topRight" activeCell="B18" sqref="B18"/>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88</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83</v>
      </c>
      <c r="C9" s="17">
        <v>0.27816051018693499</v>
      </c>
      <c r="D9" s="17">
        <v>0.196131650572656</v>
      </c>
      <c r="E9" s="17">
        <v>0.15349285377814401</v>
      </c>
      <c r="F9" s="17">
        <v>0.44389372015899897</v>
      </c>
      <c r="G9" s="17">
        <v>0.319977284442379</v>
      </c>
      <c r="H9" s="17">
        <v>0.26072360964540398</v>
      </c>
      <c r="I9" s="17"/>
      <c r="J9" s="17">
        <v>0.39626977843480299</v>
      </c>
      <c r="K9" s="17">
        <v>0.19371806415644899</v>
      </c>
      <c r="L9" s="17">
        <v>0.31652149708688099</v>
      </c>
      <c r="M9" s="17">
        <v>0.22459904087079999</v>
      </c>
      <c r="N9" s="17">
        <v>0.14544643035448401</v>
      </c>
      <c r="O9" s="17">
        <v>0.224614639980737</v>
      </c>
      <c r="P9" s="17">
        <v>0.29562021561832402</v>
      </c>
      <c r="Q9" s="17">
        <v>0.20937085491923499</v>
      </c>
      <c r="R9" s="17">
        <v>0.36901374805387299</v>
      </c>
      <c r="S9" s="17">
        <v>0.191368104805832</v>
      </c>
      <c r="T9" s="17">
        <v>0.40995555764977898</v>
      </c>
      <c r="U9" s="17">
        <v>0.19104437338329</v>
      </c>
      <c r="V9" s="17"/>
      <c r="W9" s="17">
        <v>0.16295203666165001</v>
      </c>
      <c r="X9" s="17">
        <v>0.41099184198148198</v>
      </c>
      <c r="Y9" s="17"/>
      <c r="Z9" s="17">
        <v>0.433157562524696</v>
      </c>
      <c r="AA9" s="17">
        <v>0.13578262651418699</v>
      </c>
    </row>
    <row r="10" spans="2:27" ht="43.5" x14ac:dyDescent="0.35">
      <c r="B10" s="21" t="s">
        <v>84</v>
      </c>
      <c r="C10" s="17">
        <v>0.28534607075644902</v>
      </c>
      <c r="D10" s="17">
        <v>0.22000989209927299</v>
      </c>
      <c r="E10" s="17">
        <v>0.245622005131127</v>
      </c>
      <c r="F10" s="17">
        <v>0.249630471014025</v>
      </c>
      <c r="G10" s="17">
        <v>0.34420796588115898</v>
      </c>
      <c r="H10" s="17">
        <v>0.30823747423493197</v>
      </c>
      <c r="I10" s="17"/>
      <c r="J10" s="17">
        <v>0.25423496602274598</v>
      </c>
      <c r="K10" s="17">
        <v>0.25847734954134</v>
      </c>
      <c r="L10" s="17">
        <v>0.128140990558163</v>
      </c>
      <c r="M10" s="17">
        <v>0.31555709120563502</v>
      </c>
      <c r="N10" s="17">
        <v>0.42664701120093101</v>
      </c>
      <c r="O10" s="17">
        <v>0.42365928522087198</v>
      </c>
      <c r="P10" s="17">
        <v>0.168064053223028</v>
      </c>
      <c r="Q10" s="17">
        <v>0.39741858152963699</v>
      </c>
      <c r="R10" s="17">
        <v>0.28607773040863699</v>
      </c>
      <c r="S10" s="17">
        <v>0.36521953007021302</v>
      </c>
      <c r="T10" s="17">
        <v>0.24905601608946501</v>
      </c>
      <c r="U10" s="17">
        <v>0.329788001997119</v>
      </c>
      <c r="V10" s="17"/>
      <c r="W10" s="17">
        <v>0.30324696464634499</v>
      </c>
      <c r="X10" s="17">
        <v>0.26470696754685902</v>
      </c>
      <c r="Y10" s="17"/>
      <c r="Z10" s="17">
        <v>0.266492946740503</v>
      </c>
      <c r="AA10" s="17">
        <v>0.29139318948926801</v>
      </c>
    </row>
    <row r="11" spans="2:27" ht="58" x14ac:dyDescent="0.35">
      <c r="B11" s="21" t="s">
        <v>85</v>
      </c>
      <c r="C11" s="17">
        <v>0.34015465985155502</v>
      </c>
      <c r="D11" s="17">
        <v>0.417621734703853</v>
      </c>
      <c r="E11" s="17">
        <v>0.42586000291827097</v>
      </c>
      <c r="F11" s="17">
        <v>0.26541177330563698</v>
      </c>
      <c r="G11" s="17">
        <v>0.28807862651485799</v>
      </c>
      <c r="H11" s="17">
        <v>0.340109869255877</v>
      </c>
      <c r="I11" s="17"/>
      <c r="J11" s="17">
        <v>0.29813122293455402</v>
      </c>
      <c r="K11" s="17">
        <v>0.44594526962458803</v>
      </c>
      <c r="L11" s="17">
        <v>0.40961900128141199</v>
      </c>
      <c r="M11" s="17">
        <v>0.40170185862346702</v>
      </c>
      <c r="N11" s="17">
        <v>0.35514010963628501</v>
      </c>
      <c r="O11" s="17">
        <v>0.25868282922255298</v>
      </c>
      <c r="P11" s="17">
        <v>0.29039604098865601</v>
      </c>
      <c r="Q11" s="17">
        <v>0.20032267730879499</v>
      </c>
      <c r="R11" s="17">
        <v>0.279075944043576</v>
      </c>
      <c r="S11" s="17">
        <v>0.36870660847662201</v>
      </c>
      <c r="T11" s="17">
        <v>0.248912490923927</v>
      </c>
      <c r="U11" s="17">
        <v>0.350859987975633</v>
      </c>
      <c r="V11" s="17"/>
      <c r="W11" s="17">
        <v>0.40693204589038101</v>
      </c>
      <c r="X11" s="17">
        <v>0.26316267436752699</v>
      </c>
      <c r="Y11" s="17"/>
      <c r="Z11" s="17">
        <v>0.26214255880513998</v>
      </c>
      <c r="AA11" s="17">
        <v>0.43094023901494199</v>
      </c>
    </row>
    <row r="12" spans="2:27" ht="43.5" x14ac:dyDescent="0.35">
      <c r="B12" s="21" t="s">
        <v>86</v>
      </c>
      <c r="C12" s="17">
        <v>7.6952738718165506E-2</v>
      </c>
      <c r="D12" s="17">
        <v>0.12959911441562699</v>
      </c>
      <c r="E12" s="17">
        <v>0.13701630556849201</v>
      </c>
      <c r="F12" s="17">
        <v>3.1186796741941199E-2</v>
      </c>
      <c r="G12" s="17">
        <v>2.5003290910236901E-2</v>
      </c>
      <c r="H12" s="17">
        <v>8.2583856301125996E-2</v>
      </c>
      <c r="I12" s="17"/>
      <c r="J12" s="17">
        <v>1.9984825390583001E-2</v>
      </c>
      <c r="K12" s="17">
        <v>7.0988682460789501E-2</v>
      </c>
      <c r="L12" s="17">
        <v>0.118502505808723</v>
      </c>
      <c r="M12" s="17">
        <v>5.8142009300097899E-2</v>
      </c>
      <c r="N12" s="17">
        <v>5.0959672505348601E-2</v>
      </c>
      <c r="O12" s="17">
        <v>7.3576779340935802E-2</v>
      </c>
      <c r="P12" s="17">
        <v>0.221715615069075</v>
      </c>
      <c r="Q12" s="17">
        <v>0.192887886242333</v>
      </c>
      <c r="R12" s="17">
        <v>6.5832577493913802E-2</v>
      </c>
      <c r="S12" s="17">
        <v>7.4705756647332894E-2</v>
      </c>
      <c r="T12" s="17">
        <v>4.9782498184785397E-2</v>
      </c>
      <c r="U12" s="17">
        <v>0.128307636643958</v>
      </c>
      <c r="V12" s="17"/>
      <c r="W12" s="17">
        <v>9.8883668915678694E-2</v>
      </c>
      <c r="X12" s="17">
        <v>5.1667144902971397E-2</v>
      </c>
      <c r="Y12" s="17"/>
      <c r="Z12" s="17">
        <v>3.4751359589312802E-2</v>
      </c>
      <c r="AA12" s="17">
        <v>0.106257295434281</v>
      </c>
    </row>
    <row r="13" spans="2:27" x14ac:dyDescent="0.35">
      <c r="B13" s="21" t="s">
        <v>87</v>
      </c>
      <c r="C13" s="23">
        <v>1.9386020486895299E-2</v>
      </c>
      <c r="D13" s="23">
        <v>3.6637608208590501E-2</v>
      </c>
      <c r="E13" s="23">
        <v>3.8008832603967001E-2</v>
      </c>
      <c r="F13" s="23">
        <v>9.8772387793981797E-3</v>
      </c>
      <c r="G13" s="23">
        <v>2.2732832251367199E-2</v>
      </c>
      <c r="H13" s="23">
        <v>8.3451905626606496E-3</v>
      </c>
      <c r="I13" s="23"/>
      <c r="J13" s="23">
        <v>3.13792072173135E-2</v>
      </c>
      <c r="K13" s="23">
        <v>3.08706342168335E-2</v>
      </c>
      <c r="L13" s="23">
        <v>2.7216005264820799E-2</v>
      </c>
      <c r="M13" s="23">
        <v>0</v>
      </c>
      <c r="N13" s="23">
        <v>2.1806776302951799E-2</v>
      </c>
      <c r="O13" s="23">
        <v>1.9466466234902099E-2</v>
      </c>
      <c r="P13" s="23">
        <v>2.42040751009178E-2</v>
      </c>
      <c r="Q13" s="23">
        <v>0</v>
      </c>
      <c r="R13" s="23">
        <v>0</v>
      </c>
      <c r="S13" s="23">
        <v>0</v>
      </c>
      <c r="T13" s="23">
        <v>4.2293437152043201E-2</v>
      </c>
      <c r="U13" s="23">
        <v>0</v>
      </c>
      <c r="V13" s="23"/>
      <c r="W13" s="23">
        <v>2.7985283885946101E-2</v>
      </c>
      <c r="X13" s="23">
        <v>9.4713712011610107E-3</v>
      </c>
      <c r="Y13" s="23"/>
      <c r="Z13" s="23">
        <v>3.4555723403487401E-3</v>
      </c>
      <c r="AA13" s="23">
        <v>3.5626649547321802E-2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A25"/>
  <sheetViews>
    <sheetView showGridLines="0" topLeftCell="A12" workbookViewId="0">
      <pane xSplit="2" topLeftCell="C1" activePane="topRight" state="frozen"/>
      <selection pane="topRight" activeCell="B25" sqref="B25"/>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100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89</v>
      </c>
      <c r="C9" s="17">
        <v>8.8326626091548496E-2</v>
      </c>
      <c r="D9" s="17">
        <v>0.113034562120285</v>
      </c>
      <c r="E9" s="17">
        <v>3.9474242262199297E-2</v>
      </c>
      <c r="F9" s="17">
        <v>0.121190068989637</v>
      </c>
      <c r="G9" s="17">
        <v>0.13271031085205601</v>
      </c>
      <c r="H9" s="17">
        <v>6.4265401545497994E-2</v>
      </c>
      <c r="I9" s="17"/>
      <c r="J9" s="17">
        <v>0.10601052876583</v>
      </c>
      <c r="K9" s="17">
        <v>6.7715754019058494E-2</v>
      </c>
      <c r="L9" s="17">
        <v>0.15535699582298401</v>
      </c>
      <c r="M9" s="17">
        <v>6.4281098837032105E-2</v>
      </c>
      <c r="N9" s="17">
        <v>2.2611280538307601E-2</v>
      </c>
      <c r="O9" s="17">
        <v>2.1936058475025302E-2</v>
      </c>
      <c r="P9" s="17">
        <v>7.9651309172066101E-2</v>
      </c>
      <c r="Q9" s="17">
        <v>0.120293020312689</v>
      </c>
      <c r="R9" s="17">
        <v>0.140037639571956</v>
      </c>
      <c r="S9" s="17">
        <v>5.9757143939663297E-2</v>
      </c>
      <c r="T9" s="17">
        <v>0.186879477212752</v>
      </c>
      <c r="U9" s="17">
        <v>5.0439896127649798E-2</v>
      </c>
      <c r="V9" s="17"/>
      <c r="W9" s="17">
        <v>5.2518241558630503E-2</v>
      </c>
      <c r="X9" s="17">
        <v>0.129612438335861</v>
      </c>
      <c r="Y9" s="17"/>
      <c r="Z9" s="17">
        <v>0.14876474068772899</v>
      </c>
      <c r="AA9" s="17">
        <v>3.3815498169107699E-2</v>
      </c>
    </row>
    <row r="10" spans="2:27" x14ac:dyDescent="0.35">
      <c r="B10" s="21" t="s">
        <v>90</v>
      </c>
      <c r="C10" s="17">
        <v>0.25756032379217603</v>
      </c>
      <c r="D10" s="17">
        <v>0.22660704519138</v>
      </c>
      <c r="E10" s="17">
        <v>0.17297140418967399</v>
      </c>
      <c r="F10" s="17">
        <v>0.347929699755192</v>
      </c>
      <c r="G10" s="17">
        <v>0.28897117686801399</v>
      </c>
      <c r="H10" s="17">
        <v>0.246855106030931</v>
      </c>
      <c r="I10" s="17"/>
      <c r="J10" s="17">
        <v>0.35726292775047902</v>
      </c>
      <c r="K10" s="17">
        <v>0.225076055429452</v>
      </c>
      <c r="L10" s="17">
        <v>0.16508783962205301</v>
      </c>
      <c r="M10" s="17">
        <v>0.172289534835665</v>
      </c>
      <c r="N10" s="17">
        <v>0.18822123063733201</v>
      </c>
      <c r="O10" s="17">
        <v>0.32444604820237599</v>
      </c>
      <c r="P10" s="17">
        <v>0.17199585260620001</v>
      </c>
      <c r="Q10" s="17">
        <v>0.34625156643188998</v>
      </c>
      <c r="R10" s="17">
        <v>0.318599926501413</v>
      </c>
      <c r="S10" s="17">
        <v>0.156981418080897</v>
      </c>
      <c r="T10" s="17">
        <v>0.399738890077942</v>
      </c>
      <c r="U10" s="17">
        <v>0.26041618769020403</v>
      </c>
      <c r="V10" s="17"/>
      <c r="W10" s="17">
        <v>0.21559112305888001</v>
      </c>
      <c r="X10" s="17">
        <v>0.30594934117233202</v>
      </c>
      <c r="Y10" s="17"/>
      <c r="Z10" s="17">
        <v>0.308944486416527</v>
      </c>
      <c r="AA10" s="17">
        <v>0.21160956460319399</v>
      </c>
    </row>
    <row r="11" spans="2:27" x14ac:dyDescent="0.35">
      <c r="B11" s="21" t="s">
        <v>91</v>
      </c>
      <c r="C11" s="17">
        <v>0.16763522098872599</v>
      </c>
      <c r="D11" s="17">
        <v>8.1706890014114505E-2</v>
      </c>
      <c r="E11" s="17">
        <v>0.17791179667403201</v>
      </c>
      <c r="F11" s="17">
        <v>0.188236941444891</v>
      </c>
      <c r="G11" s="17">
        <v>9.8844126192798296E-2</v>
      </c>
      <c r="H11" s="17">
        <v>0.21596264776525301</v>
      </c>
      <c r="I11" s="17"/>
      <c r="J11" s="17">
        <v>0.16303404941545399</v>
      </c>
      <c r="K11" s="17">
        <v>0.18580331804383399</v>
      </c>
      <c r="L11" s="17">
        <v>0.114579167450567</v>
      </c>
      <c r="M11" s="17">
        <v>0.27277704975828099</v>
      </c>
      <c r="N11" s="17">
        <v>0.15165371836009101</v>
      </c>
      <c r="O11" s="17">
        <v>0.137637459788295</v>
      </c>
      <c r="P11" s="17">
        <v>0.18472574747602699</v>
      </c>
      <c r="Q11" s="17">
        <v>0</v>
      </c>
      <c r="R11" s="17">
        <v>0.177876937819924</v>
      </c>
      <c r="S11" s="17">
        <v>0.23315865061812799</v>
      </c>
      <c r="T11" s="17">
        <v>3.6196603224275203E-2</v>
      </c>
      <c r="U11" s="17">
        <v>0.121672559076375</v>
      </c>
      <c r="V11" s="17"/>
      <c r="W11" s="17">
        <v>0.167762417732924</v>
      </c>
      <c r="X11" s="17">
        <v>0.16748856760104799</v>
      </c>
      <c r="Y11" s="17"/>
      <c r="Z11" s="17">
        <v>0.18411256099916401</v>
      </c>
      <c r="AA11" s="17">
        <v>0.153347185373651</v>
      </c>
    </row>
    <row r="12" spans="2:27" x14ac:dyDescent="0.35">
      <c r="B12" s="21" t="s">
        <v>92</v>
      </c>
      <c r="C12" s="17">
        <v>0.137210625585486</v>
      </c>
      <c r="D12" s="17">
        <v>0.154164220063367</v>
      </c>
      <c r="E12" s="17">
        <v>0.16808065731615099</v>
      </c>
      <c r="F12" s="17">
        <v>9.8031409884386606E-2</v>
      </c>
      <c r="G12" s="17">
        <v>0.15744957199491</v>
      </c>
      <c r="H12" s="17">
        <v>0.12541119775524401</v>
      </c>
      <c r="I12" s="17"/>
      <c r="J12" s="17">
        <v>0.106667682828207</v>
      </c>
      <c r="K12" s="17">
        <v>0.166099611384045</v>
      </c>
      <c r="L12" s="17">
        <v>0.185279908754998</v>
      </c>
      <c r="M12" s="17">
        <v>0.13576158388603099</v>
      </c>
      <c r="N12" s="17">
        <v>0.186995931481377</v>
      </c>
      <c r="O12" s="17">
        <v>0.15183439915446501</v>
      </c>
      <c r="P12" s="17">
        <v>7.9651309172066101E-2</v>
      </c>
      <c r="Q12" s="17">
        <v>8.7464448062568603E-2</v>
      </c>
      <c r="R12" s="17">
        <v>8.8938468909961904E-2</v>
      </c>
      <c r="S12" s="17">
        <v>0.214478477329172</v>
      </c>
      <c r="T12" s="17">
        <v>0.13576159959384601</v>
      </c>
      <c r="U12" s="17">
        <v>6.9371814306914803E-2</v>
      </c>
      <c r="V12" s="17"/>
      <c r="W12" s="17">
        <v>0.162937424054486</v>
      </c>
      <c r="X12" s="17">
        <v>0.107548528702507</v>
      </c>
      <c r="Y12" s="17"/>
      <c r="Z12" s="17">
        <v>0.112608873313212</v>
      </c>
      <c r="AA12" s="17">
        <v>0.15716521579068601</v>
      </c>
    </row>
    <row r="13" spans="2:27" x14ac:dyDescent="0.35">
      <c r="B13" s="21" t="s">
        <v>93</v>
      </c>
      <c r="C13" s="17">
        <v>9.4047848571706005E-2</v>
      </c>
      <c r="D13" s="17">
        <v>9.9697166610579202E-2</v>
      </c>
      <c r="E13" s="17">
        <v>6.2412467656709401E-2</v>
      </c>
      <c r="F13" s="17">
        <v>6.5009499143274904E-2</v>
      </c>
      <c r="G13" s="17">
        <v>0.10062073682740499</v>
      </c>
      <c r="H13" s="17">
        <v>0.116597568960048</v>
      </c>
      <c r="I13" s="17"/>
      <c r="J13" s="17">
        <v>9.9778348689372603E-2</v>
      </c>
      <c r="K13" s="17">
        <v>8.6371618949604406E-2</v>
      </c>
      <c r="L13" s="17">
        <v>0.183468905104368</v>
      </c>
      <c r="M13" s="17">
        <v>8.0034165901715706E-2</v>
      </c>
      <c r="N13" s="17">
        <v>0.145112102696001</v>
      </c>
      <c r="O13" s="17">
        <v>0.104770592701885</v>
      </c>
      <c r="P13" s="17">
        <v>7.0889874293170493E-2</v>
      </c>
      <c r="Q13" s="17">
        <v>0.13281005863782999</v>
      </c>
      <c r="R13" s="17">
        <v>6.0230664951201801E-2</v>
      </c>
      <c r="S13" s="17">
        <v>8.8010248948399802E-2</v>
      </c>
      <c r="T13" s="17">
        <v>0</v>
      </c>
      <c r="U13" s="17">
        <v>0</v>
      </c>
      <c r="V13" s="17"/>
      <c r="W13" s="17">
        <v>9.9570033962766799E-2</v>
      </c>
      <c r="X13" s="17">
        <v>8.7680962374311805E-2</v>
      </c>
      <c r="Y13" s="17"/>
      <c r="Z13" s="17">
        <v>7.70249606585829E-2</v>
      </c>
      <c r="AA13" s="17">
        <v>0.112492124822692</v>
      </c>
    </row>
    <row r="14" spans="2:27" x14ac:dyDescent="0.35">
      <c r="B14" s="21" t="s">
        <v>94</v>
      </c>
      <c r="C14" s="17">
        <v>0.104817711618669</v>
      </c>
      <c r="D14" s="17">
        <v>0.11335230655840101</v>
      </c>
      <c r="E14" s="17">
        <v>0.12596036366452801</v>
      </c>
      <c r="F14" s="17">
        <v>9.9069168563837795E-2</v>
      </c>
      <c r="G14" s="17">
        <v>8.1006328879443798E-2</v>
      </c>
      <c r="H14" s="17">
        <v>0.10797148619899299</v>
      </c>
      <c r="I14" s="17"/>
      <c r="J14" s="17">
        <v>6.2452768400162201E-2</v>
      </c>
      <c r="K14" s="17">
        <v>7.5946959939237196E-2</v>
      </c>
      <c r="L14" s="17">
        <v>3.2035247639540701E-2</v>
      </c>
      <c r="M14" s="17">
        <v>0.172289534835665</v>
      </c>
      <c r="N14" s="17">
        <v>0.16354589862001301</v>
      </c>
      <c r="O14" s="17">
        <v>8.35271466822608E-2</v>
      </c>
      <c r="P14" s="17">
        <v>0.19137029221139501</v>
      </c>
      <c r="Q14" s="17">
        <v>0.165638630887951</v>
      </c>
      <c r="R14" s="17">
        <v>0.10122818182693299</v>
      </c>
      <c r="S14" s="17">
        <v>0.10985034410057699</v>
      </c>
      <c r="T14" s="17">
        <v>9.9564996369570904E-2</v>
      </c>
      <c r="U14" s="17">
        <v>0.19104437338329</v>
      </c>
      <c r="V14" s="17"/>
      <c r="W14" s="17">
        <v>0.10479364032015</v>
      </c>
      <c r="X14" s="17">
        <v>0.104845464982136</v>
      </c>
      <c r="Y14" s="17"/>
      <c r="Z14" s="17">
        <v>7.2993493040627896E-2</v>
      </c>
      <c r="AA14" s="17">
        <v>0.12419385328996201</v>
      </c>
    </row>
    <row r="15" spans="2:27" x14ac:dyDescent="0.35">
      <c r="B15" s="21" t="s">
        <v>95</v>
      </c>
      <c r="C15" s="17">
        <v>2.9246766417120599E-2</v>
      </c>
      <c r="D15" s="17">
        <v>4.20540556177652E-2</v>
      </c>
      <c r="E15" s="17">
        <v>4.3193859688695803E-2</v>
      </c>
      <c r="F15" s="17">
        <v>1.7873034595841698E-2</v>
      </c>
      <c r="G15" s="17">
        <v>2.4047816526624102E-2</v>
      </c>
      <c r="H15" s="17">
        <v>2.70725142717031E-2</v>
      </c>
      <c r="I15" s="17"/>
      <c r="J15" s="17">
        <v>2.8269622919970601E-2</v>
      </c>
      <c r="K15" s="17">
        <v>1.8168507874376499E-2</v>
      </c>
      <c r="L15" s="17">
        <v>0</v>
      </c>
      <c r="M15" s="17">
        <v>1.8808367822741999E-2</v>
      </c>
      <c r="N15" s="17">
        <v>2.54798362526743E-2</v>
      </c>
      <c r="O15" s="17">
        <v>2.1936058475025302E-2</v>
      </c>
      <c r="P15" s="17">
        <v>2.7274698979298798E-2</v>
      </c>
      <c r="Q15" s="17">
        <v>0</v>
      </c>
      <c r="R15" s="17">
        <v>4.7255602924696702E-2</v>
      </c>
      <c r="S15" s="17">
        <v>3.63705392576881E-2</v>
      </c>
      <c r="T15" s="17">
        <v>9.9564996369570904E-2</v>
      </c>
      <c r="U15" s="17">
        <v>0.109375718464693</v>
      </c>
      <c r="V15" s="17"/>
      <c r="W15" s="17">
        <v>3.36127265105906E-2</v>
      </c>
      <c r="X15" s="17">
        <v>2.4212967460916401E-2</v>
      </c>
      <c r="Y15" s="17"/>
      <c r="Z15" s="17">
        <v>2.38751426247025E-2</v>
      </c>
      <c r="AA15" s="17">
        <v>3.6225419977935699E-2</v>
      </c>
    </row>
    <row r="16" spans="2:27" x14ac:dyDescent="0.35">
      <c r="B16" s="21" t="s">
        <v>96</v>
      </c>
      <c r="C16" s="17">
        <v>1.5610965717916699E-2</v>
      </c>
      <c r="D16" s="17">
        <v>1.88922556785447E-2</v>
      </c>
      <c r="E16" s="17">
        <v>1.4053011081937E-2</v>
      </c>
      <c r="F16" s="17">
        <v>0</v>
      </c>
      <c r="G16" s="17">
        <v>3.9110268282491097E-2</v>
      </c>
      <c r="H16" s="17">
        <v>1.00333669582842E-2</v>
      </c>
      <c r="I16" s="17"/>
      <c r="J16" s="17">
        <v>1.13943818267305E-2</v>
      </c>
      <c r="K16" s="17">
        <v>1.36975874520983E-2</v>
      </c>
      <c r="L16" s="17">
        <v>5.9251252904361597E-2</v>
      </c>
      <c r="M16" s="17">
        <v>0</v>
      </c>
      <c r="N16" s="17">
        <v>0</v>
      </c>
      <c r="O16" s="17">
        <v>0</v>
      </c>
      <c r="P16" s="17">
        <v>3.2104334475021902E-2</v>
      </c>
      <c r="Q16" s="17">
        <v>0</v>
      </c>
      <c r="R16" s="17">
        <v>0</v>
      </c>
      <c r="S16" s="17">
        <v>3.3037972877763597E-2</v>
      </c>
      <c r="T16" s="17">
        <v>0</v>
      </c>
      <c r="U16" s="17">
        <v>6.9371814306914803E-2</v>
      </c>
      <c r="V16" s="17"/>
      <c r="W16" s="17">
        <v>8.2009012120359392E-3</v>
      </c>
      <c r="X16" s="17">
        <v>2.4154510362517999E-2</v>
      </c>
      <c r="Y16" s="17"/>
      <c r="Z16" s="17">
        <v>1.7404224878556002E-2</v>
      </c>
      <c r="AA16" s="17">
        <v>1.49599489214472E-2</v>
      </c>
    </row>
    <row r="17" spans="2:27" x14ac:dyDescent="0.35">
      <c r="B17" s="21" t="s">
        <v>97</v>
      </c>
      <c r="C17" s="17">
        <v>5.3072924650776699E-3</v>
      </c>
      <c r="D17" s="17">
        <v>0</v>
      </c>
      <c r="E17" s="17">
        <v>3.2371856793389098E-3</v>
      </c>
      <c r="F17" s="17">
        <v>1.1904924068259E-2</v>
      </c>
      <c r="G17" s="17">
        <v>0</v>
      </c>
      <c r="H17" s="17">
        <v>7.6247914240833098E-3</v>
      </c>
      <c r="I17" s="17"/>
      <c r="J17" s="17">
        <v>0</v>
      </c>
      <c r="K17" s="17">
        <v>1.3210230395928901E-2</v>
      </c>
      <c r="L17" s="17">
        <v>0</v>
      </c>
      <c r="M17" s="17">
        <v>0</v>
      </c>
      <c r="N17" s="17">
        <v>0</v>
      </c>
      <c r="O17" s="17">
        <v>2.58203604329552E-2</v>
      </c>
      <c r="P17" s="17">
        <v>0</v>
      </c>
      <c r="Q17" s="17">
        <v>0</v>
      </c>
      <c r="R17" s="17">
        <v>0</v>
      </c>
      <c r="S17" s="17">
        <v>1.9315311974538101E-2</v>
      </c>
      <c r="T17" s="17">
        <v>0</v>
      </c>
      <c r="U17" s="17">
        <v>0</v>
      </c>
      <c r="V17" s="17"/>
      <c r="W17" s="17">
        <v>4.7299875442965798E-3</v>
      </c>
      <c r="X17" s="17">
        <v>5.9729048035838898E-3</v>
      </c>
      <c r="Y17" s="17"/>
      <c r="Z17" s="17">
        <v>5.5519631645679999E-3</v>
      </c>
      <c r="AA17" s="17">
        <v>5.4286743658105803E-3</v>
      </c>
    </row>
    <row r="18" spans="2:27" x14ac:dyDescent="0.35">
      <c r="B18" s="21" t="s">
        <v>98</v>
      </c>
      <c r="C18" s="17">
        <v>1.8973703637773099E-3</v>
      </c>
      <c r="D18" s="17">
        <v>1.7295791349422201E-2</v>
      </c>
      <c r="E18" s="17">
        <v>0</v>
      </c>
      <c r="F18" s="17">
        <v>0</v>
      </c>
      <c r="G18" s="17">
        <v>0</v>
      </c>
      <c r="H18" s="17">
        <v>0</v>
      </c>
      <c r="I18" s="17"/>
      <c r="J18" s="17">
        <v>0</v>
      </c>
      <c r="K18" s="17">
        <v>0</v>
      </c>
      <c r="L18" s="17">
        <v>0</v>
      </c>
      <c r="M18" s="17">
        <v>0</v>
      </c>
      <c r="N18" s="17">
        <v>0</v>
      </c>
      <c r="O18" s="17">
        <v>0</v>
      </c>
      <c r="P18" s="17">
        <v>2.7274698979298798E-2</v>
      </c>
      <c r="Q18" s="17">
        <v>0</v>
      </c>
      <c r="R18" s="17">
        <v>0</v>
      </c>
      <c r="S18" s="17">
        <v>0</v>
      </c>
      <c r="T18" s="17">
        <v>0</v>
      </c>
      <c r="U18" s="17">
        <v>0</v>
      </c>
      <c r="V18" s="17"/>
      <c r="W18" s="17">
        <v>3.5430148090276402E-3</v>
      </c>
      <c r="X18" s="17">
        <v>0</v>
      </c>
      <c r="Y18" s="17"/>
      <c r="Z18" s="17">
        <v>0</v>
      </c>
      <c r="AA18" s="17">
        <v>3.8044557565068602E-3</v>
      </c>
    </row>
    <row r="19" spans="2:27" x14ac:dyDescent="0.35">
      <c r="B19" s="21" t="s">
        <v>99</v>
      </c>
      <c r="C19" s="17">
        <v>2.2073626580098302E-2</v>
      </c>
      <c r="D19" s="17">
        <v>1.7295791349422201E-2</v>
      </c>
      <c r="E19" s="17">
        <v>3.6249350577103698E-2</v>
      </c>
      <c r="F19" s="17">
        <v>2.1323486787520499E-2</v>
      </c>
      <c r="G19" s="17">
        <v>2.2414060423789801E-2</v>
      </c>
      <c r="H19" s="17">
        <v>1.7249281938786401E-2</v>
      </c>
      <c r="I19" s="17"/>
      <c r="J19" s="17">
        <v>1.13943818267305E-2</v>
      </c>
      <c r="K19" s="17">
        <v>0</v>
      </c>
      <c r="L19" s="17">
        <v>5.0508672171485698E-2</v>
      </c>
      <c r="M19" s="17">
        <v>6.4950296300125498E-2</v>
      </c>
      <c r="N19" s="17">
        <v>4.7286612555626099E-2</v>
      </c>
      <c r="O19" s="17">
        <v>1.9466466234902099E-2</v>
      </c>
      <c r="P19" s="17">
        <v>2.7274698979298798E-2</v>
      </c>
      <c r="Q19" s="17">
        <v>5.1098332545905102E-2</v>
      </c>
      <c r="R19" s="17">
        <v>0</v>
      </c>
      <c r="S19" s="17">
        <v>1.7658615984974001E-2</v>
      </c>
      <c r="T19" s="17">
        <v>0</v>
      </c>
      <c r="U19" s="17">
        <v>0</v>
      </c>
      <c r="V19" s="17"/>
      <c r="W19" s="17">
        <v>3.2493324146017397E-2</v>
      </c>
      <c r="X19" s="17">
        <v>1.00600805081276E-2</v>
      </c>
      <c r="Y19" s="17"/>
      <c r="Z19" s="17">
        <v>1.63863488173304E-2</v>
      </c>
      <c r="AA19" s="17">
        <v>2.8874108611004101E-2</v>
      </c>
    </row>
    <row r="20" spans="2:27" x14ac:dyDescent="0.35">
      <c r="B20" s="21" t="s">
        <v>47</v>
      </c>
      <c r="C20" s="23">
        <v>7.6265621807698997E-2</v>
      </c>
      <c r="D20" s="23">
        <v>0.115899915446719</v>
      </c>
      <c r="E20" s="23">
        <v>0.15645566120963</v>
      </c>
      <c r="F20" s="23">
        <v>2.94317667671599E-2</v>
      </c>
      <c r="G20" s="23">
        <v>5.4825603152468101E-2</v>
      </c>
      <c r="H20" s="23">
        <v>6.0956637151174498E-2</v>
      </c>
      <c r="I20" s="23"/>
      <c r="J20" s="23">
        <v>5.3735307577063199E-2</v>
      </c>
      <c r="K20" s="23">
        <v>0.147910356512366</v>
      </c>
      <c r="L20" s="23">
        <v>5.4432010529641701E-2</v>
      </c>
      <c r="M20" s="23">
        <v>1.8808367822741999E-2</v>
      </c>
      <c r="N20" s="23">
        <v>6.9093388858577798E-2</v>
      </c>
      <c r="O20" s="23">
        <v>0.10862540985281</v>
      </c>
      <c r="P20" s="23">
        <v>0.107787183656156</v>
      </c>
      <c r="Q20" s="23">
        <v>9.6443943121166498E-2</v>
      </c>
      <c r="R20" s="23">
        <v>6.5832577493913802E-2</v>
      </c>
      <c r="S20" s="23">
        <v>3.13812768881995E-2</v>
      </c>
      <c r="T20" s="23">
        <v>4.2293437152043201E-2</v>
      </c>
      <c r="U20" s="23">
        <v>0.128307636643958</v>
      </c>
      <c r="V20" s="23"/>
      <c r="W20" s="23">
        <v>0.114247165090196</v>
      </c>
      <c r="X20" s="23">
        <v>3.2474233696658701E-2</v>
      </c>
      <c r="Y20" s="23"/>
      <c r="Z20" s="23">
        <v>3.2333205399000101E-2</v>
      </c>
      <c r="AA20" s="23">
        <v>0.11808395031800401</v>
      </c>
    </row>
    <row r="21" spans="2:27" x14ac:dyDescent="0.35">
      <c r="B21" s="16"/>
    </row>
    <row r="22" spans="2:27" x14ac:dyDescent="0.35">
      <c r="B22" t="s">
        <v>52</v>
      </c>
    </row>
    <row r="23" spans="2:27" x14ac:dyDescent="0.35">
      <c r="B23" t="s">
        <v>53</v>
      </c>
    </row>
    <row r="25" spans="2:27" x14ac:dyDescent="0.35">
      <c r="B25"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A19"/>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106</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101</v>
      </c>
      <c r="C9" s="17">
        <v>9.4263647543399595E-2</v>
      </c>
      <c r="D9" s="17">
        <v>0.23051475986705799</v>
      </c>
      <c r="E9" s="17">
        <v>0.134385360171007</v>
      </c>
      <c r="F9" s="17">
        <v>8.8248512234643403E-2</v>
      </c>
      <c r="G9" s="17">
        <v>4.3337910607309703E-2</v>
      </c>
      <c r="H9" s="17">
        <v>6.4846071816218098E-2</v>
      </c>
      <c r="I9" s="17"/>
      <c r="J9" s="17">
        <v>7.5594121645358406E-2</v>
      </c>
      <c r="K9" s="17">
        <v>0.10955078492203001</v>
      </c>
      <c r="L9" s="17">
        <v>2.3292666906664799E-2</v>
      </c>
      <c r="M9" s="17">
        <v>0.155867270307888</v>
      </c>
      <c r="N9" s="17">
        <v>7.7278261081078506E-2</v>
      </c>
      <c r="O9" s="17">
        <v>7.3576779340935802E-2</v>
      </c>
      <c r="P9" s="17">
        <v>0.109098795917195</v>
      </c>
      <c r="Q9" s="17">
        <v>0.21673696343385601</v>
      </c>
      <c r="R9" s="17">
        <v>8.4409552063130805E-2</v>
      </c>
      <c r="S9" s="17">
        <v>6.6107695739284697E-2</v>
      </c>
      <c r="T9" s="17">
        <v>0.14185843352161401</v>
      </c>
      <c r="U9" s="17">
        <v>0.121672559076375</v>
      </c>
      <c r="V9" s="17"/>
      <c r="W9" s="17">
        <v>0.112920079898223</v>
      </c>
      <c r="X9" s="17">
        <v>7.2753434966178698E-2</v>
      </c>
      <c r="Y9" s="17"/>
      <c r="Z9" s="17">
        <v>9.1337274853330694E-2</v>
      </c>
      <c r="AA9" s="17">
        <v>9.8288905138454799E-2</v>
      </c>
    </row>
    <row r="10" spans="2:27" ht="29" x14ac:dyDescent="0.35">
      <c r="B10" s="21" t="s">
        <v>102</v>
      </c>
      <c r="C10" s="17">
        <v>0.13085795871617001</v>
      </c>
      <c r="D10" s="17">
        <v>9.8492344192281006E-2</v>
      </c>
      <c r="E10" s="17">
        <v>0.11295756209850601</v>
      </c>
      <c r="F10" s="17">
        <v>0.189494185915143</v>
      </c>
      <c r="G10" s="17">
        <v>0.13909604383647001</v>
      </c>
      <c r="H10" s="17">
        <v>0.117297091513815</v>
      </c>
      <c r="I10" s="17"/>
      <c r="J10" s="17">
        <v>0.192214860916295</v>
      </c>
      <c r="K10" s="17">
        <v>0.123756476427601</v>
      </c>
      <c r="L10" s="17">
        <v>0.15535699582298401</v>
      </c>
      <c r="M10" s="17">
        <v>4.98949147193525E-2</v>
      </c>
      <c r="N10" s="17">
        <v>0.119632266443327</v>
      </c>
      <c r="O10" s="17">
        <v>0.111817099355339</v>
      </c>
      <c r="P10" s="17">
        <v>0.14472115362690099</v>
      </c>
      <c r="Q10" s="17">
        <v>0.13442344518180699</v>
      </c>
      <c r="R10" s="17">
        <v>0.119119807286616</v>
      </c>
      <c r="S10" s="17">
        <v>0.11999491453842299</v>
      </c>
      <c r="T10" s="17">
        <v>3.6196603224275203E-2</v>
      </c>
      <c r="U10" s="17">
        <v>0.197679450950873</v>
      </c>
      <c r="V10" s="17"/>
      <c r="W10" s="17">
        <v>0.117081361106642</v>
      </c>
      <c r="X10" s="17">
        <v>0.146741892875489</v>
      </c>
      <c r="Y10" s="17"/>
      <c r="Z10" s="17">
        <v>0.15788455457487199</v>
      </c>
      <c r="AA10" s="17">
        <v>0.11005941814385101</v>
      </c>
    </row>
    <row r="11" spans="2:27" ht="29" x14ac:dyDescent="0.35">
      <c r="B11" s="21" t="s">
        <v>103</v>
      </c>
      <c r="C11" s="17">
        <v>0.38501247677354</v>
      </c>
      <c r="D11" s="17">
        <v>0.24306926114845501</v>
      </c>
      <c r="E11" s="17">
        <v>0.275720378712559</v>
      </c>
      <c r="F11" s="17">
        <v>0.45261161850130799</v>
      </c>
      <c r="G11" s="17">
        <v>0.45966707558727099</v>
      </c>
      <c r="H11" s="17">
        <v>0.40648333065498299</v>
      </c>
      <c r="I11" s="17"/>
      <c r="J11" s="17">
        <v>0.44813109733415402</v>
      </c>
      <c r="K11" s="17">
        <v>0.34806951631307298</v>
      </c>
      <c r="L11" s="17">
        <v>0.35333940538507802</v>
      </c>
      <c r="M11" s="17">
        <v>0.32102698327947499</v>
      </c>
      <c r="N11" s="17">
        <v>0.28604672077770699</v>
      </c>
      <c r="O11" s="17">
        <v>0.44269148300802602</v>
      </c>
      <c r="P11" s="17">
        <v>0.29562021561832402</v>
      </c>
      <c r="Q11" s="17">
        <v>0.31324958910686401</v>
      </c>
      <c r="R11" s="17">
        <v>0.51670934749714204</v>
      </c>
      <c r="S11" s="17">
        <v>0.31613531163032099</v>
      </c>
      <c r="T11" s="17">
        <v>0.60026110992205794</v>
      </c>
      <c r="U11" s="17">
        <v>0.24148426951093899</v>
      </c>
      <c r="V11" s="17"/>
      <c r="W11" s="17">
        <v>0.29045626408355102</v>
      </c>
      <c r="X11" s="17">
        <v>0.49403247570879899</v>
      </c>
      <c r="Y11" s="17"/>
      <c r="Z11" s="17">
        <v>0.46901975695459303</v>
      </c>
      <c r="AA11" s="17">
        <v>0.31122236573793999</v>
      </c>
    </row>
    <row r="12" spans="2:27" ht="29" x14ac:dyDescent="0.35">
      <c r="B12" s="21" t="s">
        <v>104</v>
      </c>
      <c r="C12" s="17">
        <v>0.22843921772153</v>
      </c>
      <c r="D12" s="17">
        <v>0.26573975808050299</v>
      </c>
      <c r="E12" s="17">
        <v>0.20354025767011599</v>
      </c>
      <c r="F12" s="17">
        <v>0.18987563169729399</v>
      </c>
      <c r="G12" s="17">
        <v>0.19297924298107999</v>
      </c>
      <c r="H12" s="17">
        <v>0.26514158719796799</v>
      </c>
      <c r="I12" s="17"/>
      <c r="J12" s="17">
        <v>0.168801793712133</v>
      </c>
      <c r="K12" s="17">
        <v>0.225128436049054</v>
      </c>
      <c r="L12" s="17">
        <v>0.21735173811060299</v>
      </c>
      <c r="M12" s="17">
        <v>0.25646778619128902</v>
      </c>
      <c r="N12" s="17">
        <v>0.31523386506780399</v>
      </c>
      <c r="O12" s="17">
        <v>0.238161480465334</v>
      </c>
      <c r="P12" s="17">
        <v>0.32733001095940101</v>
      </c>
      <c r="Q12" s="17">
        <v>0.189661113154379</v>
      </c>
      <c r="R12" s="17">
        <v>0.175404068301694</v>
      </c>
      <c r="S12" s="17">
        <v>0.32527194225772299</v>
      </c>
      <c r="T12" s="17">
        <v>0.129607917995224</v>
      </c>
      <c r="U12" s="17">
        <v>0.24148426951093899</v>
      </c>
      <c r="V12" s="17"/>
      <c r="W12" s="17">
        <v>0.273467289132721</v>
      </c>
      <c r="X12" s="17">
        <v>0.17652342966644499</v>
      </c>
      <c r="Y12" s="17"/>
      <c r="Z12" s="17">
        <v>0.196683660918477</v>
      </c>
      <c r="AA12" s="17">
        <v>0.24788839017550099</v>
      </c>
    </row>
    <row r="13" spans="2:27" ht="29" x14ac:dyDescent="0.35">
      <c r="B13" s="21" t="s">
        <v>105</v>
      </c>
      <c r="C13" s="17">
        <v>0.103874605208036</v>
      </c>
      <c r="D13" s="17">
        <v>8.4960140730935496E-2</v>
      </c>
      <c r="E13" s="17">
        <v>0.164763507968467</v>
      </c>
      <c r="F13" s="17">
        <v>5.8636220343787002E-2</v>
      </c>
      <c r="G13" s="17">
        <v>0.114871765753086</v>
      </c>
      <c r="H13" s="17">
        <v>9.6984581769604394E-2</v>
      </c>
      <c r="I13" s="17"/>
      <c r="J13" s="17">
        <v>7.8703705942701194E-2</v>
      </c>
      <c r="K13" s="17">
        <v>0.137454063879699</v>
      </c>
      <c r="L13" s="17">
        <v>0.16901117798020901</v>
      </c>
      <c r="M13" s="17">
        <v>0.13365357884222001</v>
      </c>
      <c r="N13" s="17">
        <v>0.12904243782178301</v>
      </c>
      <c r="O13" s="17">
        <v>7.0414574645411898E-2</v>
      </c>
      <c r="P13" s="17">
        <v>4.8408150201835698E-2</v>
      </c>
      <c r="Q13" s="17">
        <v>0</v>
      </c>
      <c r="R13" s="17">
        <v>6.3388883578964994E-2</v>
      </c>
      <c r="S13" s="17">
        <v>0.14276555493561299</v>
      </c>
      <c r="T13" s="17">
        <v>4.2293437152043201E-2</v>
      </c>
      <c r="U13" s="17">
        <v>0.197679450950873</v>
      </c>
      <c r="V13" s="17"/>
      <c r="W13" s="17">
        <v>0.11221171576754101</v>
      </c>
      <c r="X13" s="17">
        <v>9.4262208957561794E-2</v>
      </c>
      <c r="Y13" s="17"/>
      <c r="Z13" s="17">
        <v>5.9782339999452497E-2</v>
      </c>
      <c r="AA13" s="17">
        <v>0.14613078401596599</v>
      </c>
    </row>
    <row r="14" spans="2:27" x14ac:dyDescent="0.35">
      <c r="B14" s="21" t="s">
        <v>47</v>
      </c>
      <c r="C14" s="23">
        <v>5.7552094037324197E-2</v>
      </c>
      <c r="D14" s="23">
        <v>7.7223735980766997E-2</v>
      </c>
      <c r="E14" s="23">
        <v>0.108632933379345</v>
      </c>
      <c r="F14" s="23">
        <v>2.1133831307824199E-2</v>
      </c>
      <c r="G14" s="23">
        <v>5.0047961234783202E-2</v>
      </c>
      <c r="H14" s="23">
        <v>4.9247337047412E-2</v>
      </c>
      <c r="I14" s="23"/>
      <c r="J14" s="23">
        <v>3.6554420449358298E-2</v>
      </c>
      <c r="K14" s="23">
        <v>5.6040722408542201E-2</v>
      </c>
      <c r="L14" s="23">
        <v>8.16480157944625E-2</v>
      </c>
      <c r="M14" s="23">
        <v>8.3089466659774194E-2</v>
      </c>
      <c r="N14" s="23">
        <v>7.2766448808300396E-2</v>
      </c>
      <c r="O14" s="23">
        <v>6.3338583184952696E-2</v>
      </c>
      <c r="P14" s="23">
        <v>7.4821673676343001E-2</v>
      </c>
      <c r="Q14" s="23">
        <v>0.14592888912309501</v>
      </c>
      <c r="R14" s="23">
        <v>4.0968341272450803E-2</v>
      </c>
      <c r="S14" s="23">
        <v>2.9724580898635299E-2</v>
      </c>
      <c r="T14" s="23">
        <v>4.9782498184785397E-2</v>
      </c>
      <c r="U14" s="23">
        <v>0</v>
      </c>
      <c r="V14" s="23"/>
      <c r="W14" s="23">
        <v>9.3863290011321807E-2</v>
      </c>
      <c r="X14" s="23">
        <v>1.56865578255257E-2</v>
      </c>
      <c r="Y14" s="23"/>
      <c r="Z14" s="23">
        <v>2.52924126992745E-2</v>
      </c>
      <c r="AA14" s="23">
        <v>8.6410136788286795E-2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A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121</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107</v>
      </c>
      <c r="C9" s="17">
        <v>0.34964528212195101</v>
      </c>
      <c r="D9" s="17">
        <v>0.371902203535664</v>
      </c>
      <c r="E9" s="17">
        <v>0.26151771774329402</v>
      </c>
      <c r="F9" s="17">
        <v>0.32574967745882899</v>
      </c>
      <c r="G9" s="17">
        <v>0.46014092405645202</v>
      </c>
      <c r="H9" s="17">
        <v>0.33516602897174702</v>
      </c>
      <c r="I9" s="17"/>
      <c r="J9" s="17">
        <v>0.334779810131483</v>
      </c>
      <c r="K9" s="17">
        <v>0.43004334245730402</v>
      </c>
      <c r="L9" s="17">
        <v>0.30860165693844099</v>
      </c>
      <c r="M9" s="17">
        <v>0.218459951333866</v>
      </c>
      <c r="N9" s="17">
        <v>0.37357390556029701</v>
      </c>
      <c r="O9" s="17">
        <v>0.200283430517847</v>
      </c>
      <c r="P9" s="17">
        <v>0.51512638231380903</v>
      </c>
      <c r="Q9" s="17">
        <v>0.36781678236747001</v>
      </c>
      <c r="R9" s="17">
        <v>0.39769237640935301</v>
      </c>
      <c r="S9" s="17">
        <v>0.33199633709278398</v>
      </c>
      <c r="T9" s="17">
        <v>0.401131117182916</v>
      </c>
      <c r="U9" s="17">
        <v>0.350859987975633</v>
      </c>
      <c r="V9" s="17"/>
      <c r="W9" s="17">
        <v>0.32092460571686299</v>
      </c>
      <c r="X9" s="17">
        <v>0.38275921532661999</v>
      </c>
      <c r="Y9" s="17"/>
      <c r="Z9" s="17">
        <v>0.36161941274300102</v>
      </c>
      <c r="AA9" s="17">
        <v>0.347018481402045</v>
      </c>
    </row>
    <row r="10" spans="2:27" ht="29" x14ac:dyDescent="0.35">
      <c r="B10" s="21" t="s">
        <v>108</v>
      </c>
      <c r="C10" s="17">
        <v>0.32557999498631501</v>
      </c>
      <c r="D10" s="17">
        <v>0.347386454382972</v>
      </c>
      <c r="E10" s="17">
        <v>0.417437654302936</v>
      </c>
      <c r="F10" s="17">
        <v>0.28423966921150801</v>
      </c>
      <c r="G10" s="17">
        <v>0.284429260543828</v>
      </c>
      <c r="H10" s="17">
        <v>0.31830236003391199</v>
      </c>
      <c r="I10" s="17"/>
      <c r="J10" s="17">
        <v>0.27188136695583798</v>
      </c>
      <c r="K10" s="17">
        <v>0.298574650787993</v>
      </c>
      <c r="L10" s="17">
        <v>0.37095350761652202</v>
      </c>
      <c r="M10" s="17">
        <v>0.439697105174636</v>
      </c>
      <c r="N10" s="17">
        <v>0.46697405069001102</v>
      </c>
      <c r="O10" s="17">
        <v>0.35959860477351302</v>
      </c>
      <c r="P10" s="17">
        <v>0.38495003279637902</v>
      </c>
      <c r="Q10" s="17">
        <v>0.31156752001104498</v>
      </c>
      <c r="R10" s="17">
        <v>0.156141744622943</v>
      </c>
      <c r="S10" s="17">
        <v>0.30121844890640898</v>
      </c>
      <c r="T10" s="17">
        <v>0.25044824319443998</v>
      </c>
      <c r="U10" s="17">
        <v>0.474393395693818</v>
      </c>
      <c r="V10" s="17"/>
      <c r="W10" s="17">
        <v>0.39672187356238398</v>
      </c>
      <c r="X10" s="17">
        <v>0.24355590258697299</v>
      </c>
      <c r="Y10" s="17"/>
      <c r="Z10" s="17">
        <v>0.280650750224192</v>
      </c>
      <c r="AA10" s="17">
        <v>0.367022866495606</v>
      </c>
    </row>
    <row r="11" spans="2:27" ht="29" x14ac:dyDescent="0.35">
      <c r="B11" s="21" t="s">
        <v>109</v>
      </c>
      <c r="C11" s="17">
        <v>0.25664813866383601</v>
      </c>
      <c r="D11" s="17">
        <v>0.22308957699045101</v>
      </c>
      <c r="E11" s="17">
        <v>0.18350253670511099</v>
      </c>
      <c r="F11" s="17">
        <v>0.34324090765714599</v>
      </c>
      <c r="G11" s="17">
        <v>0.28692058046636798</v>
      </c>
      <c r="H11" s="17">
        <v>0.24388601292366999</v>
      </c>
      <c r="I11" s="17"/>
      <c r="J11" s="17">
        <v>0.36067815808228698</v>
      </c>
      <c r="K11" s="17">
        <v>0.177774642994561</v>
      </c>
      <c r="L11" s="17">
        <v>9.1286500543902305E-2</v>
      </c>
      <c r="M11" s="17">
        <v>0.29225461504411598</v>
      </c>
      <c r="N11" s="17">
        <v>0.256389399910737</v>
      </c>
      <c r="O11" s="17">
        <v>0.22047199401515499</v>
      </c>
      <c r="P11" s="17">
        <v>0.20016838769805001</v>
      </c>
      <c r="Q11" s="17">
        <v>0.31900231107750698</v>
      </c>
      <c r="R11" s="17">
        <v>0.35888291866432998</v>
      </c>
      <c r="S11" s="17">
        <v>0.2177918693083</v>
      </c>
      <c r="T11" s="17">
        <v>0.32124884970162398</v>
      </c>
      <c r="U11" s="17">
        <v>0.17397330384583501</v>
      </c>
      <c r="V11" s="17"/>
      <c r="W11" s="17">
        <v>0.18906595682680299</v>
      </c>
      <c r="X11" s="17">
        <v>0.33456802549424403</v>
      </c>
      <c r="Y11" s="17"/>
      <c r="Z11" s="17">
        <v>0.33208466159365202</v>
      </c>
      <c r="AA11" s="17">
        <v>0.17716887246215199</v>
      </c>
    </row>
    <row r="12" spans="2:27" ht="29" x14ac:dyDescent="0.35">
      <c r="B12" s="21" t="s">
        <v>110</v>
      </c>
      <c r="C12" s="17">
        <v>0.253500229377987</v>
      </c>
      <c r="D12" s="17">
        <v>0.27653547928237299</v>
      </c>
      <c r="E12" s="17">
        <v>0.34262971846037499</v>
      </c>
      <c r="F12" s="17">
        <v>0.202441379167558</v>
      </c>
      <c r="G12" s="17">
        <v>0.230725202085411</v>
      </c>
      <c r="H12" s="17">
        <v>0.24180068577647101</v>
      </c>
      <c r="I12" s="17"/>
      <c r="J12" s="17">
        <v>0.20220076787070099</v>
      </c>
      <c r="K12" s="17">
        <v>0.25196312628017697</v>
      </c>
      <c r="L12" s="17">
        <v>0.32044483544503699</v>
      </c>
      <c r="M12" s="17">
        <v>0.33913766561830699</v>
      </c>
      <c r="N12" s="17">
        <v>0.25360731145848803</v>
      </c>
      <c r="O12" s="17">
        <v>0.27745668300205401</v>
      </c>
      <c r="P12" s="17">
        <v>0.15262141300100601</v>
      </c>
      <c r="Q12" s="17">
        <v>0.15497706673353401</v>
      </c>
      <c r="R12" s="17">
        <v>0.24439486442337099</v>
      </c>
      <c r="S12" s="17">
        <v>0.32540026120770799</v>
      </c>
      <c r="T12" s="17">
        <v>0.29541243921472299</v>
      </c>
      <c r="U12" s="17">
        <v>0.19104437338329</v>
      </c>
      <c r="V12" s="17"/>
      <c r="W12" s="17">
        <v>0.26286855243975399</v>
      </c>
      <c r="X12" s="17">
        <v>0.24269888125750499</v>
      </c>
      <c r="Y12" s="17"/>
      <c r="Z12" s="17">
        <v>0.23470765100909499</v>
      </c>
      <c r="AA12" s="17">
        <v>0.270742046673906</v>
      </c>
    </row>
    <row r="13" spans="2:27" x14ac:dyDescent="0.35">
      <c r="B13" s="21" t="s">
        <v>111</v>
      </c>
      <c r="C13" s="17">
        <v>0.210578524106145</v>
      </c>
      <c r="D13" s="17">
        <v>0.16948274940491401</v>
      </c>
      <c r="E13" s="17">
        <v>0.243950777625799</v>
      </c>
      <c r="F13" s="17">
        <v>0.25023572379588799</v>
      </c>
      <c r="G13" s="17">
        <v>0.20424174776725801</v>
      </c>
      <c r="H13" s="17">
        <v>0.19290264116561101</v>
      </c>
      <c r="I13" s="17"/>
      <c r="J13" s="17">
        <v>0.25014957014679001</v>
      </c>
      <c r="K13" s="17">
        <v>0.155135214697906</v>
      </c>
      <c r="L13" s="17">
        <v>0.20190574792025001</v>
      </c>
      <c r="M13" s="17">
        <v>0.24618461120044699</v>
      </c>
      <c r="N13" s="17">
        <v>0.12904243782178301</v>
      </c>
      <c r="O13" s="17">
        <v>0.204860344931177</v>
      </c>
      <c r="P13" s="17">
        <v>0.27102160138346099</v>
      </c>
      <c r="Q13" s="17">
        <v>9.6443943121166498E-2</v>
      </c>
      <c r="R13" s="17">
        <v>0.23044964289981201</v>
      </c>
      <c r="S13" s="17">
        <v>0.17549554567098399</v>
      </c>
      <c r="T13" s="17">
        <v>0.24142342989118501</v>
      </c>
      <c r="U13" s="17">
        <v>0.27748725722765899</v>
      </c>
      <c r="V13" s="17"/>
      <c r="W13" s="17">
        <v>0.21528224654304501</v>
      </c>
      <c r="X13" s="17">
        <v>0.205155297006897</v>
      </c>
      <c r="Y13" s="17"/>
      <c r="Z13" s="17">
        <v>0.205991666536395</v>
      </c>
      <c r="AA13" s="17">
        <v>0.228816812260591</v>
      </c>
    </row>
    <row r="14" spans="2:27" x14ac:dyDescent="0.35">
      <c r="B14" s="21" t="s">
        <v>112</v>
      </c>
      <c r="C14" s="17">
        <v>0.19803734655841601</v>
      </c>
      <c r="D14" s="17">
        <v>0.19178426876114399</v>
      </c>
      <c r="E14" s="17">
        <v>0.14732926507251101</v>
      </c>
      <c r="F14" s="17">
        <v>0.26871610403850699</v>
      </c>
      <c r="G14" s="17">
        <v>0.22452337012264101</v>
      </c>
      <c r="H14" s="17">
        <v>0.176222347499954</v>
      </c>
      <c r="I14" s="17"/>
      <c r="J14" s="17">
        <v>0.209535776785018</v>
      </c>
      <c r="K14" s="17">
        <v>0.15339748504158801</v>
      </c>
      <c r="L14" s="17">
        <v>0.183468905104368</v>
      </c>
      <c r="M14" s="17">
        <v>0.120706202305258</v>
      </c>
      <c r="N14" s="17">
        <v>0.20142233979718399</v>
      </c>
      <c r="O14" s="17">
        <v>0.26038536775501803</v>
      </c>
      <c r="P14" s="17">
        <v>0.127161623261351</v>
      </c>
      <c r="Q14" s="17">
        <v>0.20032267730879499</v>
      </c>
      <c r="R14" s="17">
        <v>0.344252348031237</v>
      </c>
      <c r="S14" s="17">
        <v>0.17975205847808701</v>
      </c>
      <c r="T14" s="17">
        <v>0.199129992739142</v>
      </c>
      <c r="U14" s="17">
        <v>0.197679450950873</v>
      </c>
      <c r="V14" s="17"/>
      <c r="W14" s="17">
        <v>0.161753725777812</v>
      </c>
      <c r="X14" s="17">
        <v>0.23987108953877201</v>
      </c>
      <c r="Y14" s="17"/>
      <c r="Z14" s="17">
        <v>0.25510753060654501</v>
      </c>
      <c r="AA14" s="17">
        <v>0.144899219942071</v>
      </c>
    </row>
    <row r="15" spans="2:27" x14ac:dyDescent="0.35">
      <c r="B15" s="21" t="s">
        <v>113</v>
      </c>
      <c r="C15" s="17">
        <v>0.18746101714885699</v>
      </c>
      <c r="D15" s="17">
        <v>0.153986041595674</v>
      </c>
      <c r="E15" s="17">
        <v>0.247509230053545</v>
      </c>
      <c r="F15" s="17">
        <v>0.13628200781955899</v>
      </c>
      <c r="G15" s="17">
        <v>0.17893608176293899</v>
      </c>
      <c r="H15" s="17">
        <v>0.19846671606043301</v>
      </c>
      <c r="I15" s="17"/>
      <c r="J15" s="17">
        <v>0.21157538275617699</v>
      </c>
      <c r="K15" s="17">
        <v>0.16083576072303099</v>
      </c>
      <c r="L15" s="17">
        <v>0.284449667731276</v>
      </c>
      <c r="M15" s="17">
        <v>0.14734207747598899</v>
      </c>
      <c r="N15" s="17">
        <v>9.5377729346608001E-2</v>
      </c>
      <c r="O15" s="17">
        <v>0.20732993717129999</v>
      </c>
      <c r="P15" s="17">
        <v>0.27409222526184202</v>
      </c>
      <c r="Q15" s="17">
        <v>8.9077834606545697E-2</v>
      </c>
      <c r="R15" s="17">
        <v>0.200268304523157</v>
      </c>
      <c r="S15" s="17">
        <v>0.18441416430438601</v>
      </c>
      <c r="T15" s="17">
        <v>0.199129992739142</v>
      </c>
      <c r="U15" s="17">
        <v>0</v>
      </c>
      <c r="V15" s="17"/>
      <c r="W15" s="17">
        <v>0.19077321548626899</v>
      </c>
      <c r="X15" s="17">
        <v>0.18364216856191201</v>
      </c>
      <c r="Y15" s="17"/>
      <c r="Z15" s="17">
        <v>0.153211251760004</v>
      </c>
      <c r="AA15" s="17">
        <v>0.21927359402726701</v>
      </c>
    </row>
    <row r="16" spans="2:27" ht="29" x14ac:dyDescent="0.35">
      <c r="B16" s="21" t="s">
        <v>114</v>
      </c>
      <c r="C16" s="17">
        <v>0.186435002533272</v>
      </c>
      <c r="D16" s="17">
        <v>0.21390396627234601</v>
      </c>
      <c r="E16" s="17">
        <v>0.158224464772863</v>
      </c>
      <c r="F16" s="17">
        <v>0.22814976088147201</v>
      </c>
      <c r="G16" s="17">
        <v>0.187536518492811</v>
      </c>
      <c r="H16" s="17">
        <v>0.171114346827797</v>
      </c>
      <c r="I16" s="17"/>
      <c r="J16" s="17">
        <v>0.14944127187225101</v>
      </c>
      <c r="K16" s="17">
        <v>0.162116048017936</v>
      </c>
      <c r="L16" s="17">
        <v>0.20194232963631301</v>
      </c>
      <c r="M16" s="17">
        <v>0.275904275150053</v>
      </c>
      <c r="N16" s="17">
        <v>0.225258919491447</v>
      </c>
      <c r="O16" s="17">
        <v>0.16026613071872001</v>
      </c>
      <c r="P16" s="17">
        <v>0.10516699653402301</v>
      </c>
      <c r="Q16" s="17">
        <v>0.24405490134008001</v>
      </c>
      <c r="R16" s="17">
        <v>0.23594871924369701</v>
      </c>
      <c r="S16" s="17">
        <v>0.212821781339608</v>
      </c>
      <c r="T16" s="17">
        <v>0.12351108406745601</v>
      </c>
      <c r="U16" s="17">
        <v>0.19104437338329</v>
      </c>
      <c r="V16" s="17"/>
      <c r="W16" s="17">
        <v>0.201542712483506</v>
      </c>
      <c r="X16" s="17">
        <v>0.16901634250202999</v>
      </c>
      <c r="Y16" s="17"/>
      <c r="Z16" s="17">
        <v>0.16625925012779599</v>
      </c>
      <c r="AA16" s="17">
        <v>0.205415247966694</v>
      </c>
    </row>
    <row r="17" spans="2:27" ht="43.5" x14ac:dyDescent="0.35">
      <c r="B17" s="21" t="s">
        <v>115</v>
      </c>
      <c r="C17" s="17">
        <v>0.167791101059998</v>
      </c>
      <c r="D17" s="17">
        <v>0.12311778090322401</v>
      </c>
      <c r="E17" s="17">
        <v>0.141516890906627</v>
      </c>
      <c r="F17" s="17">
        <v>0.164722742185127</v>
      </c>
      <c r="G17" s="17">
        <v>0.15754071546378601</v>
      </c>
      <c r="H17" s="17">
        <v>0.200045601538029</v>
      </c>
      <c r="I17" s="17"/>
      <c r="J17" s="17">
        <v>0.16224412857130599</v>
      </c>
      <c r="K17" s="17">
        <v>0.20440680235477801</v>
      </c>
      <c r="L17" s="17">
        <v>0.26119358254067498</v>
      </c>
      <c r="M17" s="17">
        <v>0.172289534835665</v>
      </c>
      <c r="N17" s="17">
        <v>0.121696317922338</v>
      </c>
      <c r="O17" s="17">
        <v>8.2834534226860101E-2</v>
      </c>
      <c r="P17" s="17">
        <v>3.2104334475021902E-2</v>
      </c>
      <c r="Q17" s="17">
        <v>0.25310307895051898</v>
      </c>
      <c r="R17" s="17">
        <v>0.249996776966083</v>
      </c>
      <c r="S17" s="17">
        <v>0.18050995920639501</v>
      </c>
      <c r="T17" s="17">
        <v>0.17056597571314699</v>
      </c>
      <c r="U17" s="17">
        <v>0</v>
      </c>
      <c r="V17" s="17"/>
      <c r="W17" s="17">
        <v>0.152446000666488</v>
      </c>
      <c r="X17" s="17">
        <v>0.185483463951547</v>
      </c>
      <c r="Y17" s="17"/>
      <c r="Z17" s="17">
        <v>0.218672170935205</v>
      </c>
      <c r="AA17" s="17">
        <v>0.122912945042288</v>
      </c>
    </row>
    <row r="18" spans="2:27" ht="29" x14ac:dyDescent="0.35">
      <c r="B18" s="21" t="s">
        <v>116</v>
      </c>
      <c r="C18" s="17">
        <v>0.15408554003272401</v>
      </c>
      <c r="D18" s="17">
        <v>0.13132358542775199</v>
      </c>
      <c r="E18" s="17">
        <v>0.18700476621874201</v>
      </c>
      <c r="F18" s="17">
        <v>0.13541886837311001</v>
      </c>
      <c r="G18" s="17">
        <v>0.13530718268723099</v>
      </c>
      <c r="H18" s="17">
        <v>0.164617618926717</v>
      </c>
      <c r="I18" s="17"/>
      <c r="J18" s="17">
        <v>0.15944019030842799</v>
      </c>
      <c r="K18" s="17">
        <v>0.13045248356236699</v>
      </c>
      <c r="L18" s="17">
        <v>0.18838050652871799</v>
      </c>
      <c r="M18" s="17">
        <v>0.170601117024611</v>
      </c>
      <c r="N18" s="17">
        <v>0.147980658410368</v>
      </c>
      <c r="O18" s="17">
        <v>0.186086491151676</v>
      </c>
      <c r="P18" s="17">
        <v>0.155334158353201</v>
      </c>
      <c r="Q18" s="17">
        <v>0.10549212073160601</v>
      </c>
      <c r="R18" s="17">
        <v>0.14043817829396901</v>
      </c>
      <c r="S18" s="17">
        <v>0.20482710913338301</v>
      </c>
      <c r="T18" s="17">
        <v>0</v>
      </c>
      <c r="U18" s="17">
        <v>0.18918352474147901</v>
      </c>
      <c r="V18" s="17"/>
      <c r="W18" s="17">
        <v>0.162840574572651</v>
      </c>
      <c r="X18" s="17">
        <v>0.14399129208150299</v>
      </c>
      <c r="Y18" s="17"/>
      <c r="Z18" s="17">
        <v>0.14162980369889999</v>
      </c>
      <c r="AA18" s="17">
        <v>0.17259881698735199</v>
      </c>
    </row>
    <row r="19" spans="2:27" ht="29" x14ac:dyDescent="0.35">
      <c r="B19" s="21" t="s">
        <v>117</v>
      </c>
      <c r="C19" s="17">
        <v>0.15007329705962999</v>
      </c>
      <c r="D19" s="17">
        <v>0.14580900849846101</v>
      </c>
      <c r="E19" s="17">
        <v>0.136924087259786</v>
      </c>
      <c r="F19" s="17">
        <v>0.148350729709681</v>
      </c>
      <c r="G19" s="17">
        <v>0.17886117465113699</v>
      </c>
      <c r="H19" s="17">
        <v>0.142806914542908</v>
      </c>
      <c r="I19" s="17"/>
      <c r="J19" s="17">
        <v>0.150676867491882</v>
      </c>
      <c r="K19" s="17">
        <v>0.10209176224328501</v>
      </c>
      <c r="L19" s="17">
        <v>9.7094005984815296E-2</v>
      </c>
      <c r="M19" s="17">
        <v>0.21502613967012199</v>
      </c>
      <c r="N19" s="17">
        <v>0.216148827683774</v>
      </c>
      <c r="O19" s="17">
        <v>0.218002401775031</v>
      </c>
      <c r="P19" s="17">
        <v>0.10692600815136501</v>
      </c>
      <c r="Q19" s="17">
        <v>0.262082574009117</v>
      </c>
      <c r="R19" s="17">
        <v>0.153012701598461</v>
      </c>
      <c r="S19" s="17">
        <v>0.11698950470168799</v>
      </c>
      <c r="T19" s="17">
        <v>9.9564996369570904E-2</v>
      </c>
      <c r="U19" s="17">
        <v>0.119811710434565</v>
      </c>
      <c r="V19" s="17"/>
      <c r="W19" s="17">
        <v>0.154491205312909</v>
      </c>
      <c r="X19" s="17">
        <v>0.14497960369600499</v>
      </c>
      <c r="Y19" s="17"/>
      <c r="Z19" s="17">
        <v>0.149183756641728</v>
      </c>
      <c r="AA19" s="17">
        <v>0.148539917940049</v>
      </c>
    </row>
    <row r="20" spans="2:27" ht="29" x14ac:dyDescent="0.35">
      <c r="B20" s="21" t="s">
        <v>118</v>
      </c>
      <c r="C20" s="17">
        <v>0.13021668273272499</v>
      </c>
      <c r="D20" s="17">
        <v>9.9124773055610294E-2</v>
      </c>
      <c r="E20" s="17">
        <v>8.9913420428708202E-2</v>
      </c>
      <c r="F20" s="17">
        <v>0.16146922286933199</v>
      </c>
      <c r="G20" s="17">
        <v>0.11763337944179</v>
      </c>
      <c r="H20" s="17">
        <v>0.150143566734939</v>
      </c>
      <c r="I20" s="17"/>
      <c r="J20" s="17">
        <v>8.5114514794376706E-2</v>
      </c>
      <c r="K20" s="17">
        <v>0.14018725464565901</v>
      </c>
      <c r="L20" s="17">
        <v>0.15053775344826401</v>
      </c>
      <c r="M20" s="17">
        <v>0.10565082072448501</v>
      </c>
      <c r="N20" s="17">
        <v>9.7020985905019494E-2</v>
      </c>
      <c r="O20" s="17">
        <v>0.17657039225809901</v>
      </c>
      <c r="P20" s="17">
        <v>0.19533875220232699</v>
      </c>
      <c r="Q20" s="17">
        <v>0.33151934940264799</v>
      </c>
      <c r="R20" s="17">
        <v>2.55495853309969E-2</v>
      </c>
      <c r="S20" s="17">
        <v>0.16949730158047399</v>
      </c>
      <c r="T20" s="17">
        <v>0.199129992739142</v>
      </c>
      <c r="U20" s="17">
        <v>0.19104437338329</v>
      </c>
      <c r="V20" s="17"/>
      <c r="W20" s="17">
        <v>0.120939546123761</v>
      </c>
      <c r="X20" s="17">
        <v>0.14091289606931001</v>
      </c>
      <c r="Y20" s="17"/>
      <c r="Z20" s="17">
        <v>0.13291556959859699</v>
      </c>
      <c r="AA20" s="17">
        <v>0.12541451628591599</v>
      </c>
    </row>
    <row r="21" spans="2:27" ht="43.5" x14ac:dyDescent="0.35">
      <c r="B21" s="21" t="s">
        <v>119</v>
      </c>
      <c r="C21" s="17">
        <v>0.114327392911276</v>
      </c>
      <c r="D21" s="17">
        <v>0.183905993049056</v>
      </c>
      <c r="E21" s="17">
        <v>7.6651015170040707E-2</v>
      </c>
      <c r="F21" s="17">
        <v>0.15432036087333501</v>
      </c>
      <c r="G21" s="17">
        <v>0.127333048450047</v>
      </c>
      <c r="H21" s="17">
        <v>8.5067277648395695E-2</v>
      </c>
      <c r="I21" s="17"/>
      <c r="J21" s="17">
        <v>0.100097006205609</v>
      </c>
      <c r="K21" s="17">
        <v>0.14141688024850499</v>
      </c>
      <c r="L21" s="17">
        <v>2.7216005264820799E-2</v>
      </c>
      <c r="M21" s="17">
        <v>0.10870612148254399</v>
      </c>
      <c r="N21" s="17">
        <v>5.2602929063759997E-2</v>
      </c>
      <c r="O21" s="17">
        <v>0.17199347784476801</v>
      </c>
      <c r="P21" s="17">
        <v>0.12892063487869301</v>
      </c>
      <c r="Q21" s="17">
        <v>6.0146510156344597E-2</v>
      </c>
      <c r="R21" s="17">
        <v>0.13619407183465901</v>
      </c>
      <c r="S21" s="17">
        <v>8.3439155181069799E-2</v>
      </c>
      <c r="T21" s="17">
        <v>0.26536951758907001</v>
      </c>
      <c r="U21" s="17">
        <v>0.13874362861382999</v>
      </c>
      <c r="V21" s="17"/>
      <c r="W21" s="17">
        <v>0.109942413123139</v>
      </c>
      <c r="X21" s="17">
        <v>0.119383120908771</v>
      </c>
      <c r="Y21" s="17"/>
      <c r="Z21" s="17">
        <v>0.12252028117981401</v>
      </c>
      <c r="AA21" s="17">
        <v>0.112777311186697</v>
      </c>
    </row>
    <row r="22" spans="2:27" x14ac:dyDescent="0.35">
      <c r="B22" s="21" t="s">
        <v>87</v>
      </c>
      <c r="C22" s="17">
        <v>1.8552813574754402E-2</v>
      </c>
      <c r="D22" s="17">
        <v>4.0757056464279399E-2</v>
      </c>
      <c r="E22" s="17">
        <v>4.8188921707887897E-2</v>
      </c>
      <c r="F22" s="17">
        <v>0</v>
      </c>
      <c r="G22" s="17">
        <v>1.13664161256836E-2</v>
      </c>
      <c r="H22" s="17">
        <v>1.0798754806412E-2</v>
      </c>
      <c r="I22" s="17"/>
      <c r="J22" s="17">
        <v>1.9984825390583001E-2</v>
      </c>
      <c r="K22" s="17">
        <v>4.4080864612762401E-2</v>
      </c>
      <c r="L22" s="17">
        <v>2.7216005264820799E-2</v>
      </c>
      <c r="M22" s="17">
        <v>0</v>
      </c>
      <c r="N22" s="17">
        <v>2.2611280538307601E-2</v>
      </c>
      <c r="O22" s="17">
        <v>0</v>
      </c>
      <c r="P22" s="17">
        <v>0</v>
      </c>
      <c r="Q22" s="17">
        <v>0</v>
      </c>
      <c r="R22" s="17">
        <v>0</v>
      </c>
      <c r="S22" s="17">
        <v>9.3559616363570498E-3</v>
      </c>
      <c r="T22" s="17">
        <v>0</v>
      </c>
      <c r="U22" s="17">
        <v>0.128307636643958</v>
      </c>
      <c r="V22" s="17"/>
      <c r="W22" s="17">
        <v>2.6932218699215599E-2</v>
      </c>
      <c r="X22" s="17">
        <v>8.8916531733545193E-3</v>
      </c>
      <c r="Y22" s="17"/>
      <c r="Z22" s="17">
        <v>4.2682905176688003E-3</v>
      </c>
      <c r="AA22" s="17">
        <v>3.3192857585911797E-2</v>
      </c>
    </row>
    <row r="23" spans="2:27" x14ac:dyDescent="0.35">
      <c r="B23" s="21" t="s">
        <v>120</v>
      </c>
      <c r="C23" s="23">
        <v>3.5440213768785601E-3</v>
      </c>
      <c r="D23" s="23">
        <v>5.4879561979424701E-3</v>
      </c>
      <c r="E23" s="23">
        <v>0</v>
      </c>
      <c r="F23" s="23">
        <v>0</v>
      </c>
      <c r="G23" s="23">
        <v>0</v>
      </c>
      <c r="H23" s="23">
        <v>8.0857419095431201E-3</v>
      </c>
      <c r="I23" s="23"/>
      <c r="J23" s="23">
        <v>0</v>
      </c>
      <c r="K23" s="23">
        <v>0</v>
      </c>
      <c r="L23" s="23">
        <v>0</v>
      </c>
      <c r="M23" s="23">
        <v>0</v>
      </c>
      <c r="N23" s="23">
        <v>0</v>
      </c>
      <c r="O23" s="23">
        <v>0</v>
      </c>
      <c r="P23" s="23">
        <v>3.2104334475021902E-2</v>
      </c>
      <c r="Q23" s="23">
        <v>0</v>
      </c>
      <c r="R23" s="23">
        <v>0</v>
      </c>
      <c r="S23" s="23">
        <v>2.0368619262278301E-2</v>
      </c>
      <c r="T23" s="23">
        <v>0</v>
      </c>
      <c r="U23" s="23">
        <v>0</v>
      </c>
      <c r="V23" s="23"/>
      <c r="W23" s="23">
        <v>1.1241989272294699E-3</v>
      </c>
      <c r="X23" s="23">
        <v>6.3339918439612999E-3</v>
      </c>
      <c r="Y23" s="23"/>
      <c r="Z23" s="23">
        <v>1.51327615410049E-3</v>
      </c>
      <c r="AA23" s="23">
        <v>1.2071541640919E-3</v>
      </c>
    </row>
    <row r="24" spans="2:27" x14ac:dyDescent="0.35">
      <c r="B24" s="16"/>
    </row>
    <row r="25" spans="2:27" x14ac:dyDescent="0.35">
      <c r="B25" t="s">
        <v>52</v>
      </c>
    </row>
    <row r="26" spans="2:27" x14ac:dyDescent="0.35">
      <c r="B26" t="s">
        <v>53</v>
      </c>
    </row>
    <row r="28" spans="2:27" x14ac:dyDescent="0.35">
      <c r="B2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9" width="20.7265625" customWidth="1"/>
  </cols>
  <sheetData>
    <row r="2" spans="2:9" ht="40" customHeight="1" x14ac:dyDescent="0.35">
      <c r="D2" s="30" t="s">
        <v>133</v>
      </c>
      <c r="E2" s="26"/>
      <c r="F2" s="26"/>
      <c r="G2" s="26"/>
      <c r="H2" s="26"/>
      <c r="I2" s="26"/>
    </row>
    <row r="6" spans="2:9" ht="50" customHeight="1" x14ac:dyDescent="0.35">
      <c r="B6" s="22" t="s">
        <v>15</v>
      </c>
      <c r="C6" s="22" t="s">
        <v>122</v>
      </c>
      <c r="D6" s="22" t="s">
        <v>123</v>
      </c>
      <c r="E6" s="22" t="s">
        <v>124</v>
      </c>
      <c r="F6" s="22" t="s">
        <v>125</v>
      </c>
      <c r="G6" s="22" t="s">
        <v>126</v>
      </c>
      <c r="H6" s="22" t="s">
        <v>127</v>
      </c>
    </row>
    <row r="7" spans="2:9" ht="29" x14ac:dyDescent="0.35">
      <c r="B7" s="21" t="s">
        <v>128</v>
      </c>
      <c r="C7" s="17">
        <v>0.29736452540113301</v>
      </c>
      <c r="D7" s="17">
        <v>0.29254003365950698</v>
      </c>
      <c r="E7" s="17">
        <v>0.30782851600820299</v>
      </c>
      <c r="F7" s="17">
        <v>0.28487552760463503</v>
      </c>
      <c r="G7" s="17">
        <v>0.348991940633887</v>
      </c>
      <c r="H7" s="17">
        <v>0.25624187535128601</v>
      </c>
    </row>
    <row r="8" spans="2:9" x14ac:dyDescent="0.35">
      <c r="B8" s="21" t="s">
        <v>129</v>
      </c>
      <c r="C8" s="17">
        <v>0.216308118679643</v>
      </c>
      <c r="D8" s="17">
        <v>0.19558250593365201</v>
      </c>
      <c r="E8" s="17">
        <v>0.21059203298234899</v>
      </c>
      <c r="F8" s="17">
        <v>0.20364921791691101</v>
      </c>
      <c r="G8" s="17">
        <v>0.225669167724418</v>
      </c>
      <c r="H8" s="17">
        <v>0.184388981155234</v>
      </c>
    </row>
    <row r="9" spans="2:9" x14ac:dyDescent="0.35">
      <c r="B9" s="21" t="s">
        <v>130</v>
      </c>
      <c r="C9" s="17">
        <v>0.34129039222540403</v>
      </c>
      <c r="D9" s="17">
        <v>0.36315540252930401</v>
      </c>
      <c r="E9" s="17">
        <v>0.34327734199920901</v>
      </c>
      <c r="F9" s="17">
        <v>0.37764630153196499</v>
      </c>
      <c r="G9" s="17">
        <v>0.28864644050032801</v>
      </c>
      <c r="H9" s="17">
        <v>0.364528624434934</v>
      </c>
    </row>
    <row r="10" spans="2:9" x14ac:dyDescent="0.35">
      <c r="B10" s="21" t="s">
        <v>131</v>
      </c>
      <c r="C10" s="17">
        <v>6.2683966595399404E-2</v>
      </c>
      <c r="D10" s="17">
        <v>7.0782544868282601E-2</v>
      </c>
      <c r="E10" s="17">
        <v>5.9557844575585897E-2</v>
      </c>
      <c r="F10" s="17">
        <v>7.3898816169868903E-2</v>
      </c>
      <c r="G10" s="17">
        <v>7.3408274402507703E-2</v>
      </c>
      <c r="H10" s="17">
        <v>8.6701021569027703E-2</v>
      </c>
    </row>
    <row r="11" spans="2:9" ht="29" x14ac:dyDescent="0.35">
      <c r="B11" s="21" t="s">
        <v>132</v>
      </c>
      <c r="C11" s="17">
        <v>5.8594882293419102E-2</v>
      </c>
      <c r="D11" s="17">
        <v>5.6237202025160499E-2</v>
      </c>
      <c r="E11" s="17">
        <v>4.8269348378993798E-2</v>
      </c>
      <c r="F11" s="17">
        <v>4.0547502830439799E-2</v>
      </c>
      <c r="G11" s="17">
        <v>4.3517547864502203E-2</v>
      </c>
      <c r="H11" s="17">
        <v>7.4652985008931305E-2</v>
      </c>
    </row>
    <row r="12" spans="2:9" x14ac:dyDescent="0.35">
      <c r="B12" s="21" t="s">
        <v>47</v>
      </c>
      <c r="C12" s="17">
        <v>2.37581148050016E-2</v>
      </c>
      <c r="D12" s="17">
        <v>2.17023109840941E-2</v>
      </c>
      <c r="E12" s="17">
        <v>3.0474916055658899E-2</v>
      </c>
      <c r="F12" s="17">
        <v>1.9382633946180301E-2</v>
      </c>
      <c r="G12" s="17">
        <v>1.97666288743584E-2</v>
      </c>
      <c r="H12" s="17">
        <v>3.3486512480587399E-2</v>
      </c>
    </row>
    <row r="13" spans="2:9" x14ac:dyDescent="0.35">
      <c r="B13" s="16"/>
      <c r="C13" s="16"/>
      <c r="D13" s="16"/>
      <c r="E13" s="16"/>
      <c r="F13" s="16"/>
      <c r="G13" s="16"/>
      <c r="H13" s="16"/>
    </row>
    <row r="14" spans="2:9" x14ac:dyDescent="0.35">
      <c r="B14" t="s">
        <v>52</v>
      </c>
    </row>
    <row r="15" spans="2:9" x14ac:dyDescent="0.35">
      <c r="B15" t="s">
        <v>53</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0.29736452540113301</v>
      </c>
      <c r="D9" s="17">
        <v>0.36982303219321799</v>
      </c>
      <c r="E9" s="17">
        <v>0.25377116709157099</v>
      </c>
      <c r="F9" s="17">
        <v>0.35524623494719398</v>
      </c>
      <c r="G9" s="17">
        <v>0.33757947889385198</v>
      </c>
      <c r="H9" s="17">
        <v>0.24719373914975001</v>
      </c>
      <c r="I9" s="17"/>
      <c r="J9" s="17">
        <v>0.31327250409110002</v>
      </c>
      <c r="K9" s="17">
        <v>0.26915692004221498</v>
      </c>
      <c r="L9" s="17">
        <v>0.37487684597467802</v>
      </c>
      <c r="M9" s="17">
        <v>0.26288497397937799</v>
      </c>
      <c r="N9" s="17">
        <v>0.35143280159886298</v>
      </c>
      <c r="O9" s="17">
        <v>0.216587692057225</v>
      </c>
      <c r="P9" s="17">
        <v>0.20323901157643101</v>
      </c>
      <c r="Q9" s="17">
        <v>0.31318090655502201</v>
      </c>
      <c r="R9" s="17">
        <v>0.30875390749939102</v>
      </c>
      <c r="S9" s="17">
        <v>0.25839377020716803</v>
      </c>
      <c r="T9" s="17">
        <v>0.499303886447513</v>
      </c>
      <c r="U9" s="17">
        <v>0.319352010027248</v>
      </c>
      <c r="V9" s="17"/>
      <c r="W9" s="17">
        <v>0.279420610757523</v>
      </c>
      <c r="X9" s="17">
        <v>0.318053230031833</v>
      </c>
      <c r="Y9" s="17"/>
      <c r="Z9" s="17">
        <v>0.293436038280111</v>
      </c>
      <c r="AA9" s="17">
        <v>0.30422499098697198</v>
      </c>
    </row>
    <row r="10" spans="2:27" x14ac:dyDescent="0.35">
      <c r="B10" s="21" t="s">
        <v>129</v>
      </c>
      <c r="C10" s="17">
        <v>0.216308118679643</v>
      </c>
      <c r="D10" s="17">
        <v>0.15864484328365999</v>
      </c>
      <c r="E10" s="17">
        <v>0.22378647605618901</v>
      </c>
      <c r="F10" s="17">
        <v>0.15812784281568101</v>
      </c>
      <c r="G10" s="17">
        <v>0.22535054702724</v>
      </c>
      <c r="H10" s="17">
        <v>0.252338949988126</v>
      </c>
      <c r="I10" s="17"/>
      <c r="J10" s="17">
        <v>0.242024640388324</v>
      </c>
      <c r="K10" s="17">
        <v>0.30056557300727599</v>
      </c>
      <c r="L10" s="17">
        <v>0.20190574792025001</v>
      </c>
      <c r="M10" s="17">
        <v>0.29376534725854803</v>
      </c>
      <c r="N10" s="17">
        <v>0.102758097333753</v>
      </c>
      <c r="O10" s="17">
        <v>0.18927818065420501</v>
      </c>
      <c r="P10" s="17">
        <v>0.184367868949842</v>
      </c>
      <c r="Q10" s="17">
        <v>0.198709290764818</v>
      </c>
      <c r="R10" s="17">
        <v>0.12746311626746401</v>
      </c>
      <c r="S10" s="17">
        <v>0.220951791171521</v>
      </c>
      <c r="T10" s="17">
        <v>0.149347494554356</v>
      </c>
      <c r="U10" s="17">
        <v>0.19104437338329</v>
      </c>
      <c r="V10" s="17"/>
      <c r="W10" s="17">
        <v>0.239207360478009</v>
      </c>
      <c r="X10" s="17">
        <v>0.18990609552902299</v>
      </c>
      <c r="Y10" s="17"/>
      <c r="Z10" s="17">
        <v>0.15920081282193799</v>
      </c>
      <c r="AA10" s="17">
        <v>0.27473566641362701</v>
      </c>
    </row>
    <row r="11" spans="2:27" x14ac:dyDescent="0.35">
      <c r="B11" s="21" t="s">
        <v>130</v>
      </c>
      <c r="C11" s="17">
        <v>0.34129039222540403</v>
      </c>
      <c r="D11" s="17">
        <v>0.38468158414942699</v>
      </c>
      <c r="E11" s="17">
        <v>0.40180012257828002</v>
      </c>
      <c r="F11" s="17">
        <v>0.30368986713901902</v>
      </c>
      <c r="G11" s="17">
        <v>0.26971212582781001</v>
      </c>
      <c r="H11" s="17">
        <v>0.35618164114200901</v>
      </c>
      <c r="I11" s="17"/>
      <c r="J11" s="17">
        <v>0.28635248256823498</v>
      </c>
      <c r="K11" s="17">
        <v>0.33013517293190198</v>
      </c>
      <c r="L11" s="17">
        <v>0.39992473919840699</v>
      </c>
      <c r="M11" s="17">
        <v>0.32850446774259601</v>
      </c>
      <c r="N11" s="17">
        <v>0.41963521895996803</v>
      </c>
      <c r="O11" s="17">
        <v>0.41756373503047201</v>
      </c>
      <c r="P11" s="17">
        <v>0.37704977342227503</v>
      </c>
      <c r="Q11" s="17">
        <v>0.28778712537136403</v>
      </c>
      <c r="R11" s="17">
        <v>0.38346234449827299</v>
      </c>
      <c r="S11" s="17">
        <v>0.33517439144622402</v>
      </c>
      <c r="T11" s="17">
        <v>0.25178362262856002</v>
      </c>
      <c r="U11" s="17">
        <v>0.18918352474147901</v>
      </c>
      <c r="V11" s="17"/>
      <c r="W11" s="17">
        <v>0.34768003453771801</v>
      </c>
      <c r="X11" s="17">
        <v>0.33392335860309602</v>
      </c>
      <c r="Y11" s="17"/>
      <c r="Z11" s="17">
        <v>0.36157951349024298</v>
      </c>
      <c r="AA11" s="17">
        <v>0.31243599326100502</v>
      </c>
    </row>
    <row r="12" spans="2:27" x14ac:dyDescent="0.35">
      <c r="B12" s="21" t="s">
        <v>131</v>
      </c>
      <c r="C12" s="17">
        <v>6.2683966595399404E-2</v>
      </c>
      <c r="D12" s="17">
        <v>0</v>
      </c>
      <c r="E12" s="17">
        <v>2.3530377118528002E-2</v>
      </c>
      <c r="F12" s="17">
        <v>0.12947338894813401</v>
      </c>
      <c r="G12" s="17">
        <v>7.13241534679184E-2</v>
      </c>
      <c r="H12" s="17">
        <v>6.3928307831463901E-2</v>
      </c>
      <c r="I12" s="17"/>
      <c r="J12" s="17">
        <v>7.56071331271298E-2</v>
      </c>
      <c r="K12" s="17">
        <v>6.0024285774651E-2</v>
      </c>
      <c r="L12" s="17">
        <v>0</v>
      </c>
      <c r="M12" s="17">
        <v>1.8808367822741999E-2</v>
      </c>
      <c r="N12" s="17">
        <v>7.0702397329289596E-2</v>
      </c>
      <c r="O12" s="17">
        <v>8.98810408803139E-2</v>
      </c>
      <c r="P12" s="17">
        <v>6.4208668950043804E-2</v>
      </c>
      <c r="Q12" s="17">
        <v>0.103878734187629</v>
      </c>
      <c r="R12" s="17">
        <v>5.1099170661993799E-2</v>
      </c>
      <c r="S12" s="17">
        <v>8.7387685845779606E-2</v>
      </c>
      <c r="T12" s="17">
        <v>9.9564996369570904E-2</v>
      </c>
      <c r="U12" s="17">
        <v>0.128307636643958</v>
      </c>
      <c r="V12" s="17"/>
      <c r="W12" s="17">
        <v>5.3983670204609299E-2</v>
      </c>
      <c r="X12" s="17">
        <v>7.2715103379294904E-2</v>
      </c>
      <c r="Y12" s="17"/>
      <c r="Z12" s="17">
        <v>9.4703539793408203E-2</v>
      </c>
      <c r="AA12" s="17">
        <v>3.6765817750789201E-2</v>
      </c>
    </row>
    <row r="13" spans="2:27" ht="29" x14ac:dyDescent="0.35">
      <c r="B13" s="21" t="s">
        <v>132</v>
      </c>
      <c r="C13" s="17">
        <v>5.8594882293419102E-2</v>
      </c>
      <c r="D13" s="17">
        <v>5.57482643576451E-2</v>
      </c>
      <c r="E13" s="17">
        <v>6.6177678512228902E-2</v>
      </c>
      <c r="F13" s="17">
        <v>4.2686606204908002E-2</v>
      </c>
      <c r="G13" s="17">
        <v>5.1952088578928697E-2</v>
      </c>
      <c r="H13" s="17">
        <v>6.6887445787580699E-2</v>
      </c>
      <c r="I13" s="17"/>
      <c r="J13" s="17">
        <v>4.2773589044043998E-2</v>
      </c>
      <c r="K13" s="17">
        <v>4.0118048243955998E-2</v>
      </c>
      <c r="L13" s="17">
        <v>2.3292666906664799E-2</v>
      </c>
      <c r="M13" s="17">
        <v>7.1089385837059704E-2</v>
      </c>
      <c r="N13" s="17">
        <v>2.99916485254524E-2</v>
      </c>
      <c r="O13" s="17">
        <v>6.08689909448294E-2</v>
      </c>
      <c r="P13" s="17">
        <v>0.114826267525469</v>
      </c>
      <c r="Q13" s="17">
        <v>4.5345610575261402E-2</v>
      </c>
      <c r="R13" s="17">
        <v>8.8938468909961904E-2</v>
      </c>
      <c r="S13" s="17">
        <v>8.8736399692951107E-2</v>
      </c>
      <c r="T13" s="17">
        <v>0</v>
      </c>
      <c r="U13" s="17">
        <v>0.17211245520402499</v>
      </c>
      <c r="V13" s="17"/>
      <c r="W13" s="17">
        <v>5.6204502551299301E-2</v>
      </c>
      <c r="X13" s="17">
        <v>6.1350906350718798E-2</v>
      </c>
      <c r="Y13" s="17"/>
      <c r="Z13" s="17">
        <v>7.7524350154301105E-2</v>
      </c>
      <c r="AA13" s="17">
        <v>3.6927991070605598E-2</v>
      </c>
    </row>
    <row r="14" spans="2:27" x14ac:dyDescent="0.35">
      <c r="B14" s="21" t="s">
        <v>47</v>
      </c>
      <c r="C14" s="23">
        <v>2.37581148050016E-2</v>
      </c>
      <c r="D14" s="23">
        <v>3.1102276016049899E-2</v>
      </c>
      <c r="E14" s="23">
        <v>3.0934178643202699E-2</v>
      </c>
      <c r="F14" s="23">
        <v>1.0776059945063299E-2</v>
      </c>
      <c r="G14" s="23">
        <v>4.4081606204251597E-2</v>
      </c>
      <c r="H14" s="23">
        <v>1.3469916101070499E-2</v>
      </c>
      <c r="I14" s="23"/>
      <c r="J14" s="23">
        <v>3.9969650781165898E-2</v>
      </c>
      <c r="K14" s="23">
        <v>0</v>
      </c>
      <c r="L14" s="23">
        <v>0</v>
      </c>
      <c r="M14" s="23">
        <v>2.4947457359676298E-2</v>
      </c>
      <c r="N14" s="23">
        <v>2.54798362526743E-2</v>
      </c>
      <c r="O14" s="23">
        <v>2.58203604329552E-2</v>
      </c>
      <c r="P14" s="23">
        <v>5.63084095759398E-2</v>
      </c>
      <c r="Q14" s="23">
        <v>5.1098332545905102E-2</v>
      </c>
      <c r="R14" s="23">
        <v>4.0282992162916899E-2</v>
      </c>
      <c r="S14" s="23">
        <v>9.3559616363570498E-3</v>
      </c>
      <c r="T14" s="23">
        <v>0</v>
      </c>
      <c r="U14" s="23">
        <v>0</v>
      </c>
      <c r="V14" s="23"/>
      <c r="W14" s="23">
        <v>2.3503821470842401E-2</v>
      </c>
      <c r="X14" s="23">
        <v>2.4051306106033999E-2</v>
      </c>
      <c r="Y14" s="23"/>
      <c r="Z14" s="23">
        <v>1.35557454599976E-2</v>
      </c>
      <c r="AA14" s="23">
        <v>3.4909540517001E-2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0.29254003365950698</v>
      </c>
      <c r="D9" s="17">
        <v>0.31592590495011702</v>
      </c>
      <c r="E9" s="17">
        <v>0.26754001100439001</v>
      </c>
      <c r="F9" s="17">
        <v>0.38485919864027002</v>
      </c>
      <c r="G9" s="17">
        <v>0.25808057156962899</v>
      </c>
      <c r="H9" s="17">
        <v>0.27255697987352701</v>
      </c>
      <c r="I9" s="17"/>
      <c r="J9" s="17">
        <v>0.26873893214681899</v>
      </c>
      <c r="K9" s="17">
        <v>0.30925422128886798</v>
      </c>
      <c r="L9" s="17">
        <v>0.37181282991702203</v>
      </c>
      <c r="M9" s="17">
        <v>0.34562441775428399</v>
      </c>
      <c r="N9" s="17">
        <v>0.37610813361618101</v>
      </c>
      <c r="O9" s="17">
        <v>0.28381057720010699</v>
      </c>
      <c r="P9" s="17">
        <v>0.17113467710140901</v>
      </c>
      <c r="Q9" s="17">
        <v>0.26783529597976102</v>
      </c>
      <c r="R9" s="17">
        <v>0.193981042870912</v>
      </c>
      <c r="S9" s="17">
        <v>0.267639545383759</v>
      </c>
      <c r="T9" s="17">
        <v>0.51428200851299699</v>
      </c>
      <c r="U9" s="17">
        <v>0.18060838141341801</v>
      </c>
      <c r="V9" s="17"/>
      <c r="W9" s="17">
        <v>0.30135067240646901</v>
      </c>
      <c r="X9" s="17">
        <v>0.282381676006562</v>
      </c>
      <c r="Y9" s="17"/>
      <c r="Z9" s="17">
        <v>0.24535818474606699</v>
      </c>
      <c r="AA9" s="17">
        <v>0.333401679981571</v>
      </c>
    </row>
    <row r="10" spans="2:27" x14ac:dyDescent="0.35">
      <c r="B10" s="21" t="s">
        <v>129</v>
      </c>
      <c r="C10" s="17">
        <v>0.19558250593365201</v>
      </c>
      <c r="D10" s="17">
        <v>0.19153073790658801</v>
      </c>
      <c r="E10" s="17">
        <v>0.18246442047071401</v>
      </c>
      <c r="F10" s="17">
        <v>0.18038336408084901</v>
      </c>
      <c r="G10" s="17">
        <v>0.250028726305834</v>
      </c>
      <c r="H10" s="17">
        <v>0.18080976722099501</v>
      </c>
      <c r="I10" s="17"/>
      <c r="J10" s="17">
        <v>0.21267821159403699</v>
      </c>
      <c r="K10" s="17">
        <v>0.201949270076628</v>
      </c>
      <c r="L10" s="17">
        <v>0.22344318850985101</v>
      </c>
      <c r="M10" s="17">
        <v>0.187373404437256</v>
      </c>
      <c r="N10" s="17">
        <v>0.13439300241761701</v>
      </c>
      <c r="O10" s="17">
        <v>9.2350633120437203E-2</v>
      </c>
      <c r="P10" s="17">
        <v>0.21647220342486301</v>
      </c>
      <c r="Q10" s="17">
        <v>0.198709290764818</v>
      </c>
      <c r="R10" s="17">
        <v>0.212558017440129</v>
      </c>
      <c r="S10" s="17">
        <v>0.20086600288571199</v>
      </c>
      <c r="T10" s="17">
        <v>0.19164093170639901</v>
      </c>
      <c r="U10" s="17">
        <v>0.31085608381785401</v>
      </c>
      <c r="V10" s="17"/>
      <c r="W10" s="17">
        <v>0.195700374706408</v>
      </c>
      <c r="X10" s="17">
        <v>0.19544660737009101</v>
      </c>
      <c r="Y10" s="17"/>
      <c r="Z10" s="17">
        <v>0.158814389181232</v>
      </c>
      <c r="AA10" s="17">
        <v>0.22905782376446901</v>
      </c>
    </row>
    <row r="11" spans="2:27" x14ac:dyDescent="0.35">
      <c r="B11" s="21" t="s">
        <v>130</v>
      </c>
      <c r="C11" s="17">
        <v>0.36315540252930401</v>
      </c>
      <c r="D11" s="17">
        <v>0.35312984161872801</v>
      </c>
      <c r="E11" s="17">
        <v>0.42541173993911102</v>
      </c>
      <c r="F11" s="17">
        <v>0.32340198402473802</v>
      </c>
      <c r="G11" s="17">
        <v>0.28542554855693297</v>
      </c>
      <c r="H11" s="17">
        <v>0.39762494319924002</v>
      </c>
      <c r="I11" s="17"/>
      <c r="J11" s="17">
        <v>0.39648125772169801</v>
      </c>
      <c r="K11" s="17">
        <v>0.30626611903240097</v>
      </c>
      <c r="L11" s="17">
        <v>0.317380819387381</v>
      </c>
      <c r="M11" s="17">
        <v>0.374718320853694</v>
      </c>
      <c r="N11" s="17">
        <v>0.36329073377108601</v>
      </c>
      <c r="O11" s="17">
        <v>0.51202169032411604</v>
      </c>
      <c r="P11" s="17">
        <v>0.42188400276712401</v>
      </c>
      <c r="Q11" s="17">
        <v>0.27298622579028098</v>
      </c>
      <c r="R11" s="17">
        <v>0.35575387563984701</v>
      </c>
      <c r="S11" s="17">
        <v>0.34206587389073101</v>
      </c>
      <c r="T11" s="17">
        <v>0.25178362262856002</v>
      </c>
      <c r="U11" s="17">
        <v>0.27748725722765899</v>
      </c>
      <c r="V11" s="17"/>
      <c r="W11" s="17">
        <v>0.37150367214251101</v>
      </c>
      <c r="X11" s="17">
        <v>0.35353014028104701</v>
      </c>
      <c r="Y11" s="17"/>
      <c r="Z11" s="17">
        <v>0.41587990995503599</v>
      </c>
      <c r="AA11" s="17">
        <v>0.31780637912058401</v>
      </c>
    </row>
    <row r="12" spans="2:27" x14ac:dyDescent="0.35">
      <c r="B12" s="21" t="s">
        <v>131</v>
      </c>
      <c r="C12" s="17">
        <v>7.0782544868282601E-2</v>
      </c>
      <c r="D12" s="17">
        <v>6.3361629168780201E-2</v>
      </c>
      <c r="E12" s="17">
        <v>4.2214496733831999E-2</v>
      </c>
      <c r="F12" s="17">
        <v>4.5411696151884798E-2</v>
      </c>
      <c r="G12" s="17">
        <v>8.3500349733793E-2</v>
      </c>
      <c r="H12" s="17">
        <v>9.0921068880242401E-2</v>
      </c>
      <c r="I12" s="17"/>
      <c r="J12" s="17">
        <v>3.9664004746701099E-2</v>
      </c>
      <c r="K12" s="17">
        <v>8.7906817735017004E-2</v>
      </c>
      <c r="L12" s="17">
        <v>8.7363162185746301E-2</v>
      </c>
      <c r="M12" s="17">
        <v>2.4947457359676298E-2</v>
      </c>
      <c r="N12" s="17">
        <v>0.103596849656808</v>
      </c>
      <c r="O12" s="17">
        <v>4.4594214212456601E-2</v>
      </c>
      <c r="P12" s="17">
        <v>0.10692600815136501</v>
      </c>
      <c r="Q12" s="17">
        <v>0.103878734187629</v>
      </c>
      <c r="R12" s="17">
        <v>9.5225730562207705E-2</v>
      </c>
      <c r="S12" s="17">
        <v>0.106407591260886</v>
      </c>
      <c r="T12" s="17">
        <v>0</v>
      </c>
      <c r="U12" s="17">
        <v>0.109375718464693</v>
      </c>
      <c r="V12" s="17"/>
      <c r="W12" s="17">
        <v>6.3579126521250098E-2</v>
      </c>
      <c r="X12" s="17">
        <v>7.9087833734900595E-2</v>
      </c>
      <c r="Y12" s="17"/>
      <c r="Z12" s="17">
        <v>9.5974747126440996E-2</v>
      </c>
      <c r="AA12" s="17">
        <v>4.7731977052803902E-2</v>
      </c>
    </row>
    <row r="13" spans="2:27" ht="29" x14ac:dyDescent="0.35">
      <c r="B13" s="21" t="s">
        <v>132</v>
      </c>
      <c r="C13" s="17">
        <v>5.6237202025160499E-2</v>
      </c>
      <c r="D13" s="17">
        <v>2.5058726382344999E-2</v>
      </c>
      <c r="E13" s="17">
        <v>3.9938567380891798E-2</v>
      </c>
      <c r="F13" s="17">
        <v>6.5943757102258305E-2</v>
      </c>
      <c r="G13" s="17">
        <v>8.7452557313635604E-2</v>
      </c>
      <c r="H13" s="17">
        <v>5.1949123965194799E-2</v>
      </c>
      <c r="I13" s="17"/>
      <c r="J13" s="17">
        <v>5.1058386573431598E-2</v>
      </c>
      <c r="K13" s="17">
        <v>9.4623571867085601E-2</v>
      </c>
      <c r="L13" s="17">
        <v>0</v>
      </c>
      <c r="M13" s="17">
        <v>2.1194471117707201E-2</v>
      </c>
      <c r="N13" s="17">
        <v>2.2611280538307601E-2</v>
      </c>
      <c r="O13" s="17">
        <v>6.7222885142882605E-2</v>
      </c>
      <c r="P13" s="17">
        <v>0</v>
      </c>
      <c r="Q13" s="17">
        <v>0.10549212073160601</v>
      </c>
      <c r="R13" s="17">
        <v>0.102198341323988</v>
      </c>
      <c r="S13" s="17">
        <v>8.3020986578911202E-2</v>
      </c>
      <c r="T13" s="17">
        <v>4.2293437152043201E-2</v>
      </c>
      <c r="U13" s="17">
        <v>0.121672559076375</v>
      </c>
      <c r="V13" s="17"/>
      <c r="W13" s="17">
        <v>4.4343986218914701E-2</v>
      </c>
      <c r="X13" s="17">
        <v>6.9949662979839095E-2</v>
      </c>
      <c r="Y13" s="17"/>
      <c r="Z13" s="17">
        <v>7.8691655852236198E-2</v>
      </c>
      <c r="AA13" s="17">
        <v>3.34451639042085E-2</v>
      </c>
    </row>
    <row r="14" spans="2:27" x14ac:dyDescent="0.35">
      <c r="B14" s="21" t="s">
        <v>47</v>
      </c>
      <c r="C14" s="23">
        <v>2.17023109840941E-2</v>
      </c>
      <c r="D14" s="23">
        <v>5.0993159973441303E-2</v>
      </c>
      <c r="E14" s="23">
        <v>4.2430764471060201E-2</v>
      </c>
      <c r="F14" s="23">
        <v>0</v>
      </c>
      <c r="G14" s="23">
        <v>3.5512246520175997E-2</v>
      </c>
      <c r="H14" s="23">
        <v>6.1381168608020502E-3</v>
      </c>
      <c r="I14" s="23"/>
      <c r="J14" s="23">
        <v>3.13792072173135E-2</v>
      </c>
      <c r="K14" s="23">
        <v>0</v>
      </c>
      <c r="L14" s="23">
        <v>0</v>
      </c>
      <c r="M14" s="23">
        <v>4.6141928477383402E-2</v>
      </c>
      <c r="N14" s="23">
        <v>0</v>
      </c>
      <c r="O14" s="23">
        <v>0</v>
      </c>
      <c r="P14" s="23">
        <v>8.3583108555238594E-2</v>
      </c>
      <c r="Q14" s="23">
        <v>5.1098332545905102E-2</v>
      </c>
      <c r="R14" s="23">
        <v>4.0282992162916899E-2</v>
      </c>
      <c r="S14" s="23">
        <v>0</v>
      </c>
      <c r="T14" s="23">
        <v>0</v>
      </c>
      <c r="U14" s="23">
        <v>0</v>
      </c>
      <c r="V14" s="23"/>
      <c r="W14" s="23">
        <v>2.3522168004447602E-2</v>
      </c>
      <c r="X14" s="23">
        <v>1.9604079627559799E-2</v>
      </c>
      <c r="Y14" s="23"/>
      <c r="Z14" s="23">
        <v>5.2811131389875997E-3</v>
      </c>
      <c r="AA14" s="23">
        <v>3.8556976176363902E-2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136</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0.30782851600820299</v>
      </c>
      <c r="D9" s="17">
        <v>0.32919556647151599</v>
      </c>
      <c r="E9" s="17">
        <v>0.279189448536804</v>
      </c>
      <c r="F9" s="17">
        <v>0.38810433541556499</v>
      </c>
      <c r="G9" s="17">
        <v>0.29502978972106803</v>
      </c>
      <c r="H9" s="17">
        <v>0.28414145024114901</v>
      </c>
      <c r="I9" s="17"/>
      <c r="J9" s="17">
        <v>0.38442972183259</v>
      </c>
      <c r="K9" s="17">
        <v>0.30925422128886798</v>
      </c>
      <c r="L9" s="17">
        <v>0.35432766845127101</v>
      </c>
      <c r="M9" s="17">
        <v>0.27625193774909601</v>
      </c>
      <c r="N9" s="17">
        <v>0.21868305573965799</v>
      </c>
      <c r="O9" s="17">
        <v>0.30574663567513299</v>
      </c>
      <c r="P9" s="17">
        <v>0.28289032074849702</v>
      </c>
      <c r="Q9" s="17">
        <v>0.36427923910092702</v>
      </c>
      <c r="R9" s="17">
        <v>0.22268884682967199</v>
      </c>
      <c r="S9" s="17">
        <v>0.315453486452488</v>
      </c>
      <c r="T9" s="17">
        <v>0.40246649661703698</v>
      </c>
      <c r="U9" s="17">
        <v>0.121672559076375</v>
      </c>
      <c r="V9" s="17"/>
      <c r="W9" s="17">
        <v>0.31459623353877397</v>
      </c>
      <c r="X9" s="17">
        <v>0.30002557491118598</v>
      </c>
      <c r="Y9" s="17"/>
      <c r="Z9" s="17">
        <v>0.28681012856641103</v>
      </c>
      <c r="AA9" s="17">
        <v>0.32563884377848101</v>
      </c>
    </row>
    <row r="10" spans="2:27" x14ac:dyDescent="0.35">
      <c r="B10" s="21" t="s">
        <v>129</v>
      </c>
      <c r="C10" s="17">
        <v>0.21059203298234899</v>
      </c>
      <c r="D10" s="17">
        <v>0.183427877463056</v>
      </c>
      <c r="E10" s="17">
        <v>0.216741455464699</v>
      </c>
      <c r="F10" s="17">
        <v>0.16774023622321399</v>
      </c>
      <c r="G10" s="17">
        <v>0.25441166594383202</v>
      </c>
      <c r="H10" s="17">
        <v>0.21246014073312</v>
      </c>
      <c r="I10" s="17"/>
      <c r="J10" s="17">
        <v>0.14602604154044299</v>
      </c>
      <c r="K10" s="17">
        <v>0.33562230146112398</v>
      </c>
      <c r="L10" s="17">
        <v>0.26511692089883099</v>
      </c>
      <c r="M10" s="17">
        <v>0.21060395596506001</v>
      </c>
      <c r="N10" s="17">
        <v>0.27786184855520701</v>
      </c>
      <c r="O10" s="17">
        <v>0.17657039225809901</v>
      </c>
      <c r="P10" s="17">
        <v>0.12892063487869301</v>
      </c>
      <c r="Q10" s="17">
        <v>0.14761095821891301</v>
      </c>
      <c r="R10" s="17">
        <v>0.18769378121866601</v>
      </c>
      <c r="S10" s="17">
        <v>0.127103367066354</v>
      </c>
      <c r="T10" s="17">
        <v>0.14185843352161401</v>
      </c>
      <c r="U10" s="17">
        <v>0.37642698372248201</v>
      </c>
      <c r="V10" s="17"/>
      <c r="W10" s="17">
        <v>0.216667550123844</v>
      </c>
      <c r="X10" s="17">
        <v>0.203587174671574</v>
      </c>
      <c r="Y10" s="17"/>
      <c r="Z10" s="17">
        <v>0.17118982084454001</v>
      </c>
      <c r="AA10" s="17">
        <v>0.2543838116728</v>
      </c>
    </row>
    <row r="11" spans="2:27" x14ac:dyDescent="0.35">
      <c r="B11" s="21" t="s">
        <v>130</v>
      </c>
      <c r="C11" s="17">
        <v>0.34327734199920901</v>
      </c>
      <c r="D11" s="17">
        <v>0.38682704500704401</v>
      </c>
      <c r="E11" s="17">
        <v>0.358197349630615</v>
      </c>
      <c r="F11" s="17">
        <v>0.27538810100092898</v>
      </c>
      <c r="G11" s="17">
        <v>0.310957770895466</v>
      </c>
      <c r="H11" s="17">
        <v>0.37189586073877401</v>
      </c>
      <c r="I11" s="17"/>
      <c r="J11" s="17">
        <v>0.33056739699628002</v>
      </c>
      <c r="K11" s="17">
        <v>0.254493786175231</v>
      </c>
      <c r="L11" s="17">
        <v>0.325227496103693</v>
      </c>
      <c r="M11" s="17">
        <v>0.36068215962088201</v>
      </c>
      <c r="N11" s="17">
        <v>0.37724696551002002</v>
      </c>
      <c r="O11" s="17">
        <v>0.34180519226407102</v>
      </c>
      <c r="P11" s="17">
        <v>0.429784262141228</v>
      </c>
      <c r="Q11" s="17">
        <v>0.27137283924630401</v>
      </c>
      <c r="R11" s="17">
        <v>0.403009478564544</v>
      </c>
      <c r="S11" s="17">
        <v>0.396710993418178</v>
      </c>
      <c r="T11" s="17">
        <v>0.35611007349177798</v>
      </c>
      <c r="U11" s="17">
        <v>0.329788001997119</v>
      </c>
      <c r="V11" s="17"/>
      <c r="W11" s="17">
        <v>0.334406488788484</v>
      </c>
      <c r="X11" s="17">
        <v>0.35350512481829099</v>
      </c>
      <c r="Y11" s="17"/>
      <c r="Z11" s="17">
        <v>0.36566140327044799</v>
      </c>
      <c r="AA11" s="17">
        <v>0.31557327715118499</v>
      </c>
    </row>
    <row r="12" spans="2:27" x14ac:dyDescent="0.35">
      <c r="B12" s="21" t="s">
        <v>131</v>
      </c>
      <c r="C12" s="17">
        <v>5.9557844575585897E-2</v>
      </c>
      <c r="D12" s="17">
        <v>3.0986683290977899E-2</v>
      </c>
      <c r="E12" s="17">
        <v>4.0708011006572002E-2</v>
      </c>
      <c r="F12" s="17">
        <v>7.8835212983733999E-2</v>
      </c>
      <c r="G12" s="17">
        <v>5.57062900412141E-2</v>
      </c>
      <c r="H12" s="17">
        <v>6.9875375550373695E-2</v>
      </c>
      <c r="I12" s="17"/>
      <c r="J12" s="17">
        <v>5.6539245839941299E-2</v>
      </c>
      <c r="K12" s="17">
        <v>4.4588968666234297E-2</v>
      </c>
      <c r="L12" s="17">
        <v>2.3292666906664799E-2</v>
      </c>
      <c r="M12" s="17">
        <v>0.106320018187579</v>
      </c>
      <c r="N12" s="17">
        <v>0.104401353892164</v>
      </c>
      <c r="O12" s="17">
        <v>0.10230100046176201</v>
      </c>
      <c r="P12" s="17">
        <v>2.7274698979298798E-2</v>
      </c>
      <c r="Q12" s="17">
        <v>0</v>
      </c>
      <c r="R12" s="17">
        <v>0</v>
      </c>
      <c r="S12" s="17">
        <v>8.5718414273254204E-2</v>
      </c>
      <c r="T12" s="17">
        <v>4.9782498184785397E-2</v>
      </c>
      <c r="U12" s="17">
        <v>0.17211245520402499</v>
      </c>
      <c r="V12" s="17"/>
      <c r="W12" s="17">
        <v>6.6044614349793196E-2</v>
      </c>
      <c r="X12" s="17">
        <v>5.2078826394137301E-2</v>
      </c>
      <c r="Y12" s="17"/>
      <c r="Z12" s="17">
        <v>8.6411234719595997E-2</v>
      </c>
      <c r="AA12" s="17">
        <v>3.8283730757598701E-2</v>
      </c>
    </row>
    <row r="13" spans="2:27" ht="29" x14ac:dyDescent="0.35">
      <c r="B13" s="21" t="s">
        <v>132</v>
      </c>
      <c r="C13" s="17">
        <v>4.8269348378993798E-2</v>
      </c>
      <c r="D13" s="17">
        <v>3.7721834769311402E-2</v>
      </c>
      <c r="E13" s="17">
        <v>5.01752084553172E-2</v>
      </c>
      <c r="F13" s="17">
        <v>8.9932114376557598E-2</v>
      </c>
      <c r="G13" s="17">
        <v>3.1548413384894503E-2</v>
      </c>
      <c r="H13" s="17">
        <v>4.02534249571182E-2</v>
      </c>
      <c r="I13" s="17"/>
      <c r="J13" s="17">
        <v>3.4183145480191503E-2</v>
      </c>
      <c r="K13" s="17">
        <v>2.9132904560515101E-2</v>
      </c>
      <c r="L13" s="17">
        <v>3.2035247639540701E-2</v>
      </c>
      <c r="M13" s="17">
        <v>2.1194471117707201E-2</v>
      </c>
      <c r="N13" s="17">
        <v>0</v>
      </c>
      <c r="O13" s="17">
        <v>4.7756418907980602E-2</v>
      </c>
      <c r="P13" s="17">
        <v>4.7546974697044199E-2</v>
      </c>
      <c r="Q13" s="17">
        <v>0.165638630887951</v>
      </c>
      <c r="R13" s="17">
        <v>0.146324901224201</v>
      </c>
      <c r="S13" s="17">
        <v>7.5013738789725601E-2</v>
      </c>
      <c r="T13" s="17">
        <v>4.9782498184785397E-2</v>
      </c>
      <c r="U13" s="17">
        <v>0</v>
      </c>
      <c r="V13" s="17"/>
      <c r="W13" s="17">
        <v>3.2238813593947702E-2</v>
      </c>
      <c r="X13" s="17">
        <v>6.6751993098777496E-2</v>
      </c>
      <c r="Y13" s="17"/>
      <c r="Z13" s="17">
        <v>7.6819921559458701E-2</v>
      </c>
      <c r="AA13" s="17">
        <v>2.4654821831475899E-2</v>
      </c>
    </row>
    <row r="14" spans="2:27" x14ac:dyDescent="0.35">
      <c r="B14" s="21" t="s">
        <v>47</v>
      </c>
      <c r="C14" s="23">
        <v>3.0474916055658899E-2</v>
      </c>
      <c r="D14" s="23">
        <v>3.1840992998095001E-2</v>
      </c>
      <c r="E14" s="23">
        <v>5.4988526905993401E-2</v>
      </c>
      <c r="F14" s="23">
        <v>0</v>
      </c>
      <c r="G14" s="23">
        <v>5.2346070013524801E-2</v>
      </c>
      <c r="H14" s="23">
        <v>2.1373747779464301E-2</v>
      </c>
      <c r="I14" s="23"/>
      <c r="J14" s="23">
        <v>4.8254448310553602E-2</v>
      </c>
      <c r="K14" s="23">
        <v>2.6907817848027201E-2</v>
      </c>
      <c r="L14" s="23">
        <v>0</v>
      </c>
      <c r="M14" s="23">
        <v>2.4947457359676298E-2</v>
      </c>
      <c r="N14" s="23">
        <v>2.1806776302951799E-2</v>
      </c>
      <c r="O14" s="23">
        <v>2.58203604329552E-2</v>
      </c>
      <c r="P14" s="23">
        <v>8.3583108555238594E-2</v>
      </c>
      <c r="Q14" s="23">
        <v>5.1098332545905102E-2</v>
      </c>
      <c r="R14" s="23">
        <v>4.0282992162916899E-2</v>
      </c>
      <c r="S14" s="23">
        <v>0</v>
      </c>
      <c r="T14" s="23">
        <v>0</v>
      </c>
      <c r="U14" s="23">
        <v>0</v>
      </c>
      <c r="V14" s="23"/>
      <c r="W14" s="23">
        <v>3.6046299605157497E-2</v>
      </c>
      <c r="X14" s="23">
        <v>2.4051306106033999E-2</v>
      </c>
      <c r="Y14" s="23"/>
      <c r="Z14" s="23">
        <v>1.3107491039546599E-2</v>
      </c>
      <c r="AA14" s="23">
        <v>4.1465514808459898E-2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137</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0.28487552760463503</v>
      </c>
      <c r="D9" s="17">
        <v>0.35719531891659001</v>
      </c>
      <c r="E9" s="17">
        <v>0.33733741743746798</v>
      </c>
      <c r="F9" s="17">
        <v>0.34501197924443</v>
      </c>
      <c r="G9" s="17">
        <v>0.22065437047665701</v>
      </c>
      <c r="H9" s="17">
        <v>0.24568247625467901</v>
      </c>
      <c r="I9" s="17"/>
      <c r="J9" s="17">
        <v>0.26404224420193301</v>
      </c>
      <c r="K9" s="17">
        <v>0.242046571323282</v>
      </c>
      <c r="L9" s="17">
        <v>0.33103500154460602</v>
      </c>
      <c r="M9" s="17">
        <v>0.39489357162344002</v>
      </c>
      <c r="N9" s="17">
        <v>0.34775974164913998</v>
      </c>
      <c r="O9" s="17">
        <v>0.27357238104412401</v>
      </c>
      <c r="P9" s="17">
        <v>0.25471778565664699</v>
      </c>
      <c r="Q9" s="17">
        <v>0.14178955369642801</v>
      </c>
      <c r="R9" s="17">
        <v>0.222003497720138</v>
      </c>
      <c r="S9" s="17">
        <v>0.31150495578777798</v>
      </c>
      <c r="T9" s="17">
        <v>0.41471701214342599</v>
      </c>
      <c r="U9" s="17">
        <v>0.197679450950873</v>
      </c>
      <c r="V9" s="17"/>
      <c r="W9" s="17">
        <v>0.312927251661271</v>
      </c>
      <c r="X9" s="17">
        <v>0.25253287301023802</v>
      </c>
      <c r="Y9" s="17"/>
      <c r="Z9" s="17">
        <v>0.25029597301072898</v>
      </c>
      <c r="AA9" s="17">
        <v>0.31223339151524099</v>
      </c>
    </row>
    <row r="10" spans="2:27" x14ac:dyDescent="0.35">
      <c r="B10" s="21" t="s">
        <v>129</v>
      </c>
      <c r="C10" s="17">
        <v>0.20364921791691101</v>
      </c>
      <c r="D10" s="17">
        <v>0.15754852764181901</v>
      </c>
      <c r="E10" s="17">
        <v>0.20276070898079601</v>
      </c>
      <c r="F10" s="17">
        <v>0.183883578115179</v>
      </c>
      <c r="G10" s="17">
        <v>0.19737038747007599</v>
      </c>
      <c r="H10" s="17">
        <v>0.23041184583789001</v>
      </c>
      <c r="I10" s="17"/>
      <c r="J10" s="17">
        <v>0.201589475801771</v>
      </c>
      <c r="K10" s="17">
        <v>0.213888380875106</v>
      </c>
      <c r="L10" s="17">
        <v>0.20104642561975</v>
      </c>
      <c r="M10" s="17">
        <v>0.19042870519531399</v>
      </c>
      <c r="N10" s="17">
        <v>0.14717615417501201</v>
      </c>
      <c r="O10" s="17">
        <v>0.173696016377233</v>
      </c>
      <c r="P10" s="17">
        <v>0.11568744303026</v>
      </c>
      <c r="Q10" s="17">
        <v>8.7464448062568603E-2</v>
      </c>
      <c r="R10" s="17">
        <v>0.32388785305332402</v>
      </c>
      <c r="S10" s="17">
        <v>0.23286324405869699</v>
      </c>
      <c r="T10" s="17">
        <v>0.319913470267503</v>
      </c>
      <c r="U10" s="17">
        <v>0.121672559076375</v>
      </c>
      <c r="V10" s="17"/>
      <c r="W10" s="17">
        <v>0.20324145589911599</v>
      </c>
      <c r="X10" s="17">
        <v>0.204119353230933</v>
      </c>
      <c r="Y10" s="17"/>
      <c r="Z10" s="17">
        <v>0.19350431145331601</v>
      </c>
      <c r="AA10" s="17">
        <v>0.218973236945254</v>
      </c>
    </row>
    <row r="11" spans="2:27" x14ac:dyDescent="0.35">
      <c r="B11" s="21" t="s">
        <v>130</v>
      </c>
      <c r="C11" s="17">
        <v>0.37764630153196499</v>
      </c>
      <c r="D11" s="17">
        <v>0.355927791976277</v>
      </c>
      <c r="E11" s="17">
        <v>0.34276499197978</v>
      </c>
      <c r="F11" s="17">
        <v>0.28538473356112498</v>
      </c>
      <c r="G11" s="17">
        <v>0.44507146727488001</v>
      </c>
      <c r="H11" s="17">
        <v>0.40672826550187902</v>
      </c>
      <c r="I11" s="17"/>
      <c r="J11" s="17">
        <v>0.35494326429728401</v>
      </c>
      <c r="K11" s="17">
        <v>0.423529119196141</v>
      </c>
      <c r="L11" s="17">
        <v>0.41259065828943903</v>
      </c>
      <c r="M11" s="17">
        <v>0.37092189799882802</v>
      </c>
      <c r="N11" s="17">
        <v>0.405174562556461</v>
      </c>
      <c r="O11" s="17">
        <v>0.42391762922852499</v>
      </c>
      <c r="P11" s="17">
        <v>0.44215627848486999</v>
      </c>
      <c r="Q11" s="17">
        <v>0.34793363552770901</v>
      </c>
      <c r="R11" s="17">
        <v>0.30631021358444199</v>
      </c>
      <c r="S11" s="17">
        <v>0.326563754955214</v>
      </c>
      <c r="T11" s="17">
        <v>0.129607917995224</v>
      </c>
      <c r="U11" s="17">
        <v>0.57790734907564201</v>
      </c>
      <c r="V11" s="17"/>
      <c r="W11" s="17">
        <v>0.34254366953764898</v>
      </c>
      <c r="X11" s="17">
        <v>0.41811840583665</v>
      </c>
      <c r="Y11" s="17"/>
      <c r="Z11" s="17">
        <v>0.38812656485242603</v>
      </c>
      <c r="AA11" s="17">
        <v>0.36227237921972799</v>
      </c>
    </row>
    <row r="12" spans="2:27" x14ac:dyDescent="0.35">
      <c r="B12" s="21" t="s">
        <v>131</v>
      </c>
      <c r="C12" s="17">
        <v>7.3898816169868903E-2</v>
      </c>
      <c r="D12" s="17">
        <v>4.9558813431705297E-2</v>
      </c>
      <c r="E12" s="17">
        <v>4.5601949021124299E-2</v>
      </c>
      <c r="F12" s="17">
        <v>9.1858985248455399E-2</v>
      </c>
      <c r="G12" s="17">
        <v>7.8738974938529993E-2</v>
      </c>
      <c r="H12" s="17">
        <v>8.3210699399600102E-2</v>
      </c>
      <c r="I12" s="17"/>
      <c r="J12" s="17">
        <v>0.10246828117477599</v>
      </c>
      <c r="K12" s="17">
        <v>9.1403024044956399E-2</v>
      </c>
      <c r="L12" s="17">
        <v>5.53279145462056E-2</v>
      </c>
      <c r="M12" s="17">
        <v>1.8808367822741999E-2</v>
      </c>
      <c r="N12" s="17">
        <v>2.2611280538307601E-2</v>
      </c>
      <c r="O12" s="17">
        <v>8.35271466822608E-2</v>
      </c>
      <c r="P12" s="17">
        <v>8.0512484676857607E-2</v>
      </c>
      <c r="Q12" s="17">
        <v>0.10549212073160601</v>
      </c>
      <c r="R12" s="17">
        <v>6.9676145231210906E-2</v>
      </c>
      <c r="S12" s="17">
        <v>6.5362370593937194E-2</v>
      </c>
      <c r="T12" s="17">
        <v>8.5979101409060593E-2</v>
      </c>
      <c r="U12" s="17">
        <v>0.10274064089711001</v>
      </c>
      <c r="V12" s="17"/>
      <c r="W12" s="17">
        <v>8.2529973729476097E-2</v>
      </c>
      <c r="X12" s="17">
        <v>6.3947394034937599E-2</v>
      </c>
      <c r="Y12" s="17"/>
      <c r="Z12" s="17">
        <v>9.2884613276538006E-2</v>
      </c>
      <c r="AA12" s="17">
        <v>5.6953078866549101E-2</v>
      </c>
    </row>
    <row r="13" spans="2:27" ht="29" x14ac:dyDescent="0.35">
      <c r="B13" s="21" t="s">
        <v>132</v>
      </c>
      <c r="C13" s="17">
        <v>4.0547502830439799E-2</v>
      </c>
      <c r="D13" s="17">
        <v>4.3131939825017597E-2</v>
      </c>
      <c r="E13" s="17">
        <v>1.86326374627627E-2</v>
      </c>
      <c r="F13" s="17">
        <v>9.3860723830810802E-2</v>
      </c>
      <c r="G13" s="17">
        <v>3.5431967588490001E-2</v>
      </c>
      <c r="H13" s="17">
        <v>2.7828596145149501E-2</v>
      </c>
      <c r="I13" s="17"/>
      <c r="J13" s="17">
        <v>4.5577527306922001E-2</v>
      </c>
      <c r="K13" s="17">
        <v>1.36975874520983E-2</v>
      </c>
      <c r="L13" s="17">
        <v>0</v>
      </c>
      <c r="M13" s="17">
        <v>2.4947457359676298E-2</v>
      </c>
      <c r="N13" s="17">
        <v>5.1798424828404202E-2</v>
      </c>
      <c r="O13" s="17">
        <v>4.5286826667857299E-2</v>
      </c>
      <c r="P13" s="17">
        <v>2.3342899596126301E-2</v>
      </c>
      <c r="Q13" s="17">
        <v>0.266221909435784</v>
      </c>
      <c r="R13" s="17">
        <v>5.6416272817185198E-2</v>
      </c>
      <c r="S13" s="17">
        <v>6.3705674604373097E-2</v>
      </c>
      <c r="T13" s="17">
        <v>4.9782498184785397E-2</v>
      </c>
      <c r="U13" s="17">
        <v>0</v>
      </c>
      <c r="V13" s="17"/>
      <c r="W13" s="17">
        <v>3.4949079094512697E-2</v>
      </c>
      <c r="X13" s="17">
        <v>4.70022891672294E-2</v>
      </c>
      <c r="Y13" s="17"/>
      <c r="Z13" s="17">
        <v>7.5188537406990497E-2</v>
      </c>
      <c r="AA13" s="17">
        <v>1.07034014419784E-2</v>
      </c>
    </row>
    <row r="14" spans="2:27" x14ac:dyDescent="0.35">
      <c r="B14" s="21" t="s">
        <v>47</v>
      </c>
      <c r="C14" s="23">
        <v>1.9382633946180301E-2</v>
      </c>
      <c r="D14" s="23">
        <v>3.6637608208590501E-2</v>
      </c>
      <c r="E14" s="23">
        <v>5.2902295118068703E-2</v>
      </c>
      <c r="F14" s="23">
        <v>0</v>
      </c>
      <c r="G14" s="23">
        <v>2.2732832251367199E-2</v>
      </c>
      <c r="H14" s="23">
        <v>6.1381168608020502E-3</v>
      </c>
      <c r="I14" s="23"/>
      <c r="J14" s="23">
        <v>3.13792072173135E-2</v>
      </c>
      <c r="K14" s="23">
        <v>1.54353171084168E-2</v>
      </c>
      <c r="L14" s="23">
        <v>0</v>
      </c>
      <c r="M14" s="23">
        <v>0</v>
      </c>
      <c r="N14" s="23">
        <v>2.54798362526743E-2</v>
      </c>
      <c r="O14" s="23">
        <v>0</v>
      </c>
      <c r="P14" s="23">
        <v>8.3583108555238594E-2</v>
      </c>
      <c r="Q14" s="23">
        <v>5.1098332545905102E-2</v>
      </c>
      <c r="R14" s="23">
        <v>2.1706017593699799E-2</v>
      </c>
      <c r="S14" s="23">
        <v>0</v>
      </c>
      <c r="T14" s="23">
        <v>0</v>
      </c>
      <c r="U14" s="23">
        <v>0</v>
      </c>
      <c r="V14" s="23"/>
      <c r="W14" s="23">
        <v>2.3808570077974298E-2</v>
      </c>
      <c r="X14" s="23">
        <v>1.42796847200127E-2</v>
      </c>
      <c r="Y14" s="23"/>
      <c r="Z14" s="23">
        <v>0</v>
      </c>
      <c r="AA14" s="23">
        <v>3.8864512011248901E-2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138</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0.348991940633887</v>
      </c>
      <c r="D9" s="17">
        <v>0.39355292021183202</v>
      </c>
      <c r="E9" s="17">
        <v>0.33574063249604402</v>
      </c>
      <c r="F9" s="17">
        <v>0.44897126183490499</v>
      </c>
      <c r="G9" s="17">
        <v>0.32052018708261698</v>
      </c>
      <c r="H9" s="17">
        <v>0.31057609803355501</v>
      </c>
      <c r="I9" s="17"/>
      <c r="J9" s="17">
        <v>0.338500686497756</v>
      </c>
      <c r="K9" s="17">
        <v>0.30332122969808201</v>
      </c>
      <c r="L9" s="17">
        <v>0.50878876025769004</v>
      </c>
      <c r="M9" s="17">
        <v>0.35348041312308998</v>
      </c>
      <c r="N9" s="17">
        <v>0.34775974164913998</v>
      </c>
      <c r="O9" s="17">
        <v>0.27745668300205401</v>
      </c>
      <c r="P9" s="17">
        <v>0.36733460480852698</v>
      </c>
      <c r="Q9" s="17">
        <v>0.34211223100522298</v>
      </c>
      <c r="R9" s="17">
        <v>0.29865225371312798</v>
      </c>
      <c r="S9" s="17">
        <v>0.36283668333609798</v>
      </c>
      <c r="T9" s="17">
        <v>0.46449951032821202</v>
      </c>
      <c r="U9" s="17">
        <v>0.319352010027248</v>
      </c>
      <c r="V9" s="17"/>
      <c r="W9" s="17">
        <v>0.33698955123692298</v>
      </c>
      <c r="X9" s="17">
        <v>0.36283027491201197</v>
      </c>
      <c r="Y9" s="17"/>
      <c r="Z9" s="17">
        <v>0.31736381939160702</v>
      </c>
      <c r="AA9" s="17">
        <v>0.38867421000311803</v>
      </c>
    </row>
    <row r="10" spans="2:27" x14ac:dyDescent="0.35">
      <c r="B10" s="21" t="s">
        <v>129</v>
      </c>
      <c r="C10" s="17">
        <v>0.225669167724418</v>
      </c>
      <c r="D10" s="17">
        <v>0.17705778451142601</v>
      </c>
      <c r="E10" s="17">
        <v>0.265134700934824</v>
      </c>
      <c r="F10" s="17">
        <v>0.16774118098573301</v>
      </c>
      <c r="G10" s="17">
        <v>0.29649489682825603</v>
      </c>
      <c r="H10" s="17">
        <v>0.21148498558960399</v>
      </c>
      <c r="I10" s="17"/>
      <c r="J10" s="17">
        <v>0.25719877205654701</v>
      </c>
      <c r="K10" s="17">
        <v>0.283086953059975</v>
      </c>
      <c r="L10" s="17">
        <v>0.21645583409403901</v>
      </c>
      <c r="M10" s="17">
        <v>0.20106190307102401</v>
      </c>
      <c r="N10" s="17">
        <v>0.23550784319295801</v>
      </c>
      <c r="O10" s="17">
        <v>0.16345782022124999</v>
      </c>
      <c r="P10" s="17">
        <v>0.10385538427298401</v>
      </c>
      <c r="Q10" s="17">
        <v>4.3732224031284302E-2</v>
      </c>
      <c r="R10" s="17">
        <v>0.26049896947435902</v>
      </c>
      <c r="S10" s="17">
        <v>0.17007553911637499</v>
      </c>
      <c r="T10" s="17">
        <v>0.411989405604332</v>
      </c>
      <c r="U10" s="17">
        <v>0.19104437338329</v>
      </c>
      <c r="V10" s="17"/>
      <c r="W10" s="17">
        <v>0.243765782983527</v>
      </c>
      <c r="X10" s="17">
        <v>0.20480440463636701</v>
      </c>
      <c r="Y10" s="17"/>
      <c r="Z10" s="17">
        <v>0.21424096639283499</v>
      </c>
      <c r="AA10" s="17">
        <v>0.23249274939872699</v>
      </c>
    </row>
    <row r="11" spans="2:27" x14ac:dyDescent="0.35">
      <c r="B11" s="21" t="s">
        <v>130</v>
      </c>
      <c r="C11" s="17">
        <v>0.28864644050032801</v>
      </c>
      <c r="D11" s="17">
        <v>0.33935111568089998</v>
      </c>
      <c r="E11" s="17">
        <v>0.23273257455506</v>
      </c>
      <c r="F11" s="17">
        <v>0.21940254794820699</v>
      </c>
      <c r="G11" s="17">
        <v>0.25720087470000302</v>
      </c>
      <c r="H11" s="17">
        <v>0.34739742240850902</v>
      </c>
      <c r="I11" s="17"/>
      <c r="J11" s="17">
        <v>0.262825409586598</v>
      </c>
      <c r="K11" s="17">
        <v>0.30626611903240097</v>
      </c>
      <c r="L11" s="17">
        <v>0.183468905104368</v>
      </c>
      <c r="M11" s="17">
        <v>0.274187369318181</v>
      </c>
      <c r="N11" s="17">
        <v>0.31971142925288198</v>
      </c>
      <c r="O11" s="17">
        <v>0.399511978513376</v>
      </c>
      <c r="P11" s="17">
        <v>0.388918492787311</v>
      </c>
      <c r="Q11" s="17">
        <v>0.35368635749835198</v>
      </c>
      <c r="R11" s="17">
        <v>0.26052814507763999</v>
      </c>
      <c r="S11" s="17">
        <v>0.311640293413467</v>
      </c>
      <c r="T11" s="17">
        <v>7.37285858826707E-2</v>
      </c>
      <c r="U11" s="17">
        <v>0.38022789812476898</v>
      </c>
      <c r="V11" s="17"/>
      <c r="W11" s="17">
        <v>0.29346961741501398</v>
      </c>
      <c r="X11" s="17">
        <v>0.283085486575199</v>
      </c>
      <c r="Y11" s="17"/>
      <c r="Z11" s="17">
        <v>0.29922541055765001</v>
      </c>
      <c r="AA11" s="17">
        <v>0.27510018723087898</v>
      </c>
    </row>
    <row r="12" spans="2:27" x14ac:dyDescent="0.35">
      <c r="B12" s="21" t="s">
        <v>131</v>
      </c>
      <c r="C12" s="17">
        <v>7.3408274402507703E-2</v>
      </c>
      <c r="D12" s="17">
        <v>3.0478679345405001E-2</v>
      </c>
      <c r="E12" s="17">
        <v>9.6355934774578503E-2</v>
      </c>
      <c r="F12" s="17">
        <v>0.104434627774181</v>
      </c>
      <c r="G12" s="17">
        <v>3.86503580218766E-2</v>
      </c>
      <c r="H12" s="17">
        <v>8.0112604465276599E-2</v>
      </c>
      <c r="I12" s="17"/>
      <c r="J12" s="17">
        <v>5.0752740538966799E-2</v>
      </c>
      <c r="K12" s="17">
        <v>3.3603824982793302E-2</v>
      </c>
      <c r="L12" s="17">
        <v>9.1286500543902305E-2</v>
      </c>
      <c r="M12" s="17">
        <v>0.106320018187579</v>
      </c>
      <c r="N12" s="17">
        <v>7.4409705366711806E-2</v>
      </c>
      <c r="O12" s="17">
        <v>0.137637459788295</v>
      </c>
      <c r="P12" s="17">
        <v>3.2104334475021902E-2</v>
      </c>
      <c r="Q12" s="17">
        <v>0.164025244343973</v>
      </c>
      <c r="R12" s="17">
        <v>6.9676145231210906E-2</v>
      </c>
      <c r="S12" s="17">
        <v>9.1741809529686705E-2</v>
      </c>
      <c r="T12" s="17">
        <v>4.9782498184785397E-2</v>
      </c>
      <c r="U12" s="17">
        <v>0.109375718464693</v>
      </c>
      <c r="V12" s="17"/>
      <c r="W12" s="17">
        <v>5.4000794724238098E-2</v>
      </c>
      <c r="X12" s="17">
        <v>9.5784418218651093E-2</v>
      </c>
      <c r="Y12" s="17"/>
      <c r="Z12" s="17">
        <v>0.107812153804071</v>
      </c>
      <c r="AA12" s="17">
        <v>4.2222337474591198E-2</v>
      </c>
    </row>
    <row r="13" spans="2:27" ht="29" x14ac:dyDescent="0.35">
      <c r="B13" s="21" t="s">
        <v>132</v>
      </c>
      <c r="C13" s="17">
        <v>4.3517547864502203E-2</v>
      </c>
      <c r="D13" s="17">
        <v>4.4210893357691197E-2</v>
      </c>
      <c r="E13" s="17">
        <v>2.7605392768433101E-2</v>
      </c>
      <c r="F13" s="17">
        <v>5.9450381456974302E-2</v>
      </c>
      <c r="G13" s="17">
        <v>5.6475845666572197E-2</v>
      </c>
      <c r="H13" s="17">
        <v>3.6281978016000797E-2</v>
      </c>
      <c r="I13" s="17"/>
      <c r="J13" s="17">
        <v>5.9343184102819302E-2</v>
      </c>
      <c r="K13" s="17">
        <v>7.3721873226749293E-2</v>
      </c>
      <c r="L13" s="17">
        <v>0</v>
      </c>
      <c r="M13" s="17">
        <v>4.6141928477383402E-2</v>
      </c>
      <c r="N13" s="17">
        <v>0</v>
      </c>
      <c r="O13" s="17">
        <v>2.1936058475025302E-2</v>
      </c>
      <c r="P13" s="17">
        <v>2.42040751009178E-2</v>
      </c>
      <c r="Q13" s="17">
        <v>4.5345610575261402E-2</v>
      </c>
      <c r="R13" s="17">
        <v>8.8938468909961904E-2</v>
      </c>
      <c r="S13" s="17">
        <v>4.7395772466570597E-2</v>
      </c>
      <c r="T13" s="17">
        <v>0</v>
      </c>
      <c r="U13" s="17">
        <v>0</v>
      </c>
      <c r="V13" s="17"/>
      <c r="W13" s="17">
        <v>4.72486386758324E-2</v>
      </c>
      <c r="X13" s="17">
        <v>3.9215730937758403E-2</v>
      </c>
      <c r="Y13" s="17"/>
      <c r="Z13" s="17">
        <v>5.2960208091195698E-2</v>
      </c>
      <c r="AA13" s="17">
        <v>2.9760930883725899E-2</v>
      </c>
    </row>
    <row r="14" spans="2:27" x14ac:dyDescent="0.35">
      <c r="B14" s="21" t="s">
        <v>47</v>
      </c>
      <c r="C14" s="23">
        <v>1.97666288743584E-2</v>
      </c>
      <c r="D14" s="23">
        <v>1.5348606892745399E-2</v>
      </c>
      <c r="E14" s="23">
        <v>4.2430764471060201E-2</v>
      </c>
      <c r="F14" s="23">
        <v>0</v>
      </c>
      <c r="G14" s="23">
        <v>3.0657837700675799E-2</v>
      </c>
      <c r="H14" s="23">
        <v>1.41469114870543E-2</v>
      </c>
      <c r="I14" s="23"/>
      <c r="J14" s="23">
        <v>3.13792072173135E-2</v>
      </c>
      <c r="K14" s="23">
        <v>0</v>
      </c>
      <c r="L14" s="23">
        <v>0</v>
      </c>
      <c r="M14" s="23">
        <v>1.8808367822741999E-2</v>
      </c>
      <c r="N14" s="23">
        <v>2.2611280538307601E-2</v>
      </c>
      <c r="O14" s="23">
        <v>0</v>
      </c>
      <c r="P14" s="23">
        <v>8.3583108555238594E-2</v>
      </c>
      <c r="Q14" s="23">
        <v>5.1098332545905102E-2</v>
      </c>
      <c r="R14" s="23">
        <v>2.1706017593699799E-2</v>
      </c>
      <c r="S14" s="23">
        <v>1.63099021378025E-2</v>
      </c>
      <c r="T14" s="23">
        <v>0</v>
      </c>
      <c r="U14" s="23">
        <v>0</v>
      </c>
      <c r="V14" s="23"/>
      <c r="W14" s="23">
        <v>2.4525614964465599E-2</v>
      </c>
      <c r="X14" s="23">
        <v>1.42796847200127E-2</v>
      </c>
      <c r="Y14" s="23"/>
      <c r="Z14" s="23">
        <v>8.3974417626410808E-3</v>
      </c>
      <c r="AA14" s="23">
        <v>3.1749585008958803E-2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139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128</v>
      </c>
      <c r="C9" s="17">
        <v>0.25624187535128601</v>
      </c>
      <c r="D9" s="17">
        <v>0.36480070385232899</v>
      </c>
      <c r="E9" s="17">
        <v>0.185179543929511</v>
      </c>
      <c r="F9" s="17">
        <v>0.31358369428703697</v>
      </c>
      <c r="G9" s="17">
        <v>0.22847275827271099</v>
      </c>
      <c r="H9" s="17">
        <v>0.24405387212575599</v>
      </c>
      <c r="I9" s="17"/>
      <c r="J9" s="17">
        <v>0.25077387369749099</v>
      </c>
      <c r="K9" s="17">
        <v>0.27340456259628498</v>
      </c>
      <c r="L9" s="17">
        <v>0.35036774837705098</v>
      </c>
      <c r="M9" s="17">
        <v>0.22702622049283699</v>
      </c>
      <c r="N9" s="17">
        <v>0.141404794658579</v>
      </c>
      <c r="O9" s="17">
        <v>0.17906946930522699</v>
      </c>
      <c r="P9" s="17">
        <v>0.230513710555729</v>
      </c>
      <c r="Q9" s="17">
        <v>0.22248968540449901</v>
      </c>
      <c r="R9" s="17">
        <v>0.30002295193219602</v>
      </c>
      <c r="S9" s="17">
        <v>0.249931046924808</v>
      </c>
      <c r="T9" s="17">
        <v>0.55181399117139296</v>
      </c>
      <c r="U9" s="17">
        <v>6.9371814306914803E-2</v>
      </c>
      <c r="V9" s="17"/>
      <c r="W9" s="17">
        <v>0.253654985524572</v>
      </c>
      <c r="X9" s="17">
        <v>0.25922446864823401</v>
      </c>
      <c r="Y9" s="17"/>
      <c r="Z9" s="17">
        <v>0.237128160977055</v>
      </c>
      <c r="AA9" s="17">
        <v>0.27345547102267698</v>
      </c>
    </row>
    <row r="10" spans="2:27" x14ac:dyDescent="0.35">
      <c r="B10" s="21" t="s">
        <v>129</v>
      </c>
      <c r="C10" s="17">
        <v>0.184388981155234</v>
      </c>
      <c r="D10" s="17">
        <v>4.6765381483653203E-2</v>
      </c>
      <c r="E10" s="17">
        <v>0.16852304269316701</v>
      </c>
      <c r="F10" s="17">
        <v>0.172478671310383</v>
      </c>
      <c r="G10" s="17">
        <v>0.248633441545421</v>
      </c>
      <c r="H10" s="17">
        <v>0.20440594790733499</v>
      </c>
      <c r="I10" s="17"/>
      <c r="J10" s="17">
        <v>0.23953935964168299</v>
      </c>
      <c r="K10" s="17">
        <v>0.209640738321036</v>
      </c>
      <c r="L10" s="17">
        <v>0.17383042035492899</v>
      </c>
      <c r="M10" s="17">
        <v>0.11698170408410601</v>
      </c>
      <c r="N10" s="17">
        <v>0.29996870442894102</v>
      </c>
      <c r="O10" s="17">
        <v>0.157103926023197</v>
      </c>
      <c r="P10" s="17">
        <v>0.104716559777775</v>
      </c>
      <c r="Q10" s="17">
        <v>0.14761095821891301</v>
      </c>
      <c r="R10" s="17">
        <v>0.12746311626746401</v>
      </c>
      <c r="S10" s="17">
        <v>0.14806279944749401</v>
      </c>
      <c r="T10" s="17">
        <v>0.13436937248887201</v>
      </c>
      <c r="U10" s="17">
        <v>0.319352010027248</v>
      </c>
      <c r="V10" s="17"/>
      <c r="W10" s="17">
        <v>0.17666840793121599</v>
      </c>
      <c r="X10" s="17">
        <v>0.19329053146818401</v>
      </c>
      <c r="Y10" s="17"/>
      <c r="Z10" s="17">
        <v>0.168258521709307</v>
      </c>
      <c r="AA10" s="17">
        <v>0.20113649925214699</v>
      </c>
    </row>
    <row r="11" spans="2:27" x14ac:dyDescent="0.35">
      <c r="B11" s="21" t="s">
        <v>130</v>
      </c>
      <c r="C11" s="17">
        <v>0.364528624434934</v>
      </c>
      <c r="D11" s="17">
        <v>0.37725351116151101</v>
      </c>
      <c r="E11" s="17">
        <v>0.39323348608942499</v>
      </c>
      <c r="F11" s="17">
        <v>0.33452644607394499</v>
      </c>
      <c r="G11" s="17">
        <v>0.38265092468485701</v>
      </c>
      <c r="H11" s="17">
        <v>0.35187738603630597</v>
      </c>
      <c r="I11" s="17"/>
      <c r="J11" s="17">
        <v>0.352744868580812</v>
      </c>
      <c r="K11" s="17">
        <v>0.33715750024653701</v>
      </c>
      <c r="L11" s="17">
        <v>0.31071399164596802</v>
      </c>
      <c r="M11" s="17">
        <v>0.52370537952784102</v>
      </c>
      <c r="N11" s="17">
        <v>0.254446063781543</v>
      </c>
      <c r="O11" s="17">
        <v>0.46601276639385297</v>
      </c>
      <c r="P11" s="17">
        <v>0.36250496931280402</v>
      </c>
      <c r="Q11" s="17">
        <v>0.274599612334258</v>
      </c>
      <c r="R11" s="17">
        <v>0.38590603841322102</v>
      </c>
      <c r="S11" s="17">
        <v>0.39386565251518602</v>
      </c>
      <c r="T11" s="17">
        <v>0.13576159959384601</v>
      </c>
      <c r="U11" s="17">
        <v>0.43066779425241902</v>
      </c>
      <c r="V11" s="17"/>
      <c r="W11" s="17">
        <v>0.364595341122181</v>
      </c>
      <c r="X11" s="17">
        <v>0.36445170243302999</v>
      </c>
      <c r="Y11" s="17"/>
      <c r="Z11" s="17">
        <v>0.36438963708372402</v>
      </c>
      <c r="AA11" s="17">
        <v>0.36346550082610102</v>
      </c>
    </row>
    <row r="12" spans="2:27" x14ac:dyDescent="0.35">
      <c r="B12" s="21" t="s">
        <v>131</v>
      </c>
      <c r="C12" s="17">
        <v>8.6701021569027703E-2</v>
      </c>
      <c r="D12" s="17">
        <v>6.9793054369570798E-2</v>
      </c>
      <c r="E12" s="17">
        <v>0.132019164287004</v>
      </c>
      <c r="F12" s="17">
        <v>4.9011671341220898E-2</v>
      </c>
      <c r="G12" s="17">
        <v>3.4685046777932098E-2</v>
      </c>
      <c r="H12" s="17">
        <v>0.116299841989792</v>
      </c>
      <c r="I12" s="17"/>
      <c r="J12" s="17">
        <v>5.4825124933151698E-2</v>
      </c>
      <c r="K12" s="17">
        <v>8.7419460678847594E-2</v>
      </c>
      <c r="L12" s="17">
        <v>0.114579167450567</v>
      </c>
      <c r="M12" s="17">
        <v>4.0002838940449197E-2</v>
      </c>
      <c r="N12" s="17">
        <v>0.13439300241761701</v>
      </c>
      <c r="O12" s="17">
        <v>0.11112448689993901</v>
      </c>
      <c r="P12" s="17">
        <v>0.135959718748006</v>
      </c>
      <c r="Q12" s="17">
        <v>0.15497706673353401</v>
      </c>
      <c r="R12" s="17">
        <v>5.1099170661993799E-2</v>
      </c>
      <c r="S12" s="17">
        <v>9.7796954769876807E-2</v>
      </c>
      <c r="T12" s="17">
        <v>8.5979101409060593E-2</v>
      </c>
      <c r="U12" s="17">
        <v>0.11123656710650399</v>
      </c>
      <c r="V12" s="17"/>
      <c r="W12" s="17">
        <v>9.2616422807971097E-2</v>
      </c>
      <c r="X12" s="17">
        <v>7.9880771281660504E-2</v>
      </c>
      <c r="Y12" s="17"/>
      <c r="Z12" s="17">
        <v>0.118335972412536</v>
      </c>
      <c r="AA12" s="17">
        <v>5.8254807637406002E-2</v>
      </c>
    </row>
    <row r="13" spans="2:27" ht="29" x14ac:dyDescent="0.35">
      <c r="B13" s="21" t="s">
        <v>132</v>
      </c>
      <c r="C13" s="17">
        <v>7.4652985008931305E-2</v>
      </c>
      <c r="D13" s="17">
        <v>7.4640520036189803E-2</v>
      </c>
      <c r="E13" s="17">
        <v>6.8142467882824104E-2</v>
      </c>
      <c r="F13" s="17">
        <v>0.130399516987414</v>
      </c>
      <c r="G13" s="17">
        <v>7.2313253110439707E-2</v>
      </c>
      <c r="H13" s="17">
        <v>5.3130628551972502E-2</v>
      </c>
      <c r="I13" s="17"/>
      <c r="J13" s="17">
        <v>6.2452768400162201E-2</v>
      </c>
      <c r="K13" s="17">
        <v>7.9167507761366399E-2</v>
      </c>
      <c r="L13" s="17">
        <v>5.0508672171485698E-2</v>
      </c>
      <c r="M13" s="17">
        <v>7.1089385837059704E-2</v>
      </c>
      <c r="N13" s="17">
        <v>6.7029337379567094E-2</v>
      </c>
      <c r="O13" s="17">
        <v>6.08689909448294E-2</v>
      </c>
      <c r="P13" s="17">
        <v>5.9379033454320697E-2</v>
      </c>
      <c r="Q13" s="17">
        <v>0.14922434476289001</v>
      </c>
      <c r="R13" s="17">
        <v>9.5225730562207705E-2</v>
      </c>
      <c r="S13" s="17">
        <v>0.110343546342635</v>
      </c>
      <c r="T13" s="17">
        <v>9.2075935336828604E-2</v>
      </c>
      <c r="U13" s="17">
        <v>6.9371814306914803E-2</v>
      </c>
      <c r="V13" s="17"/>
      <c r="W13" s="17">
        <v>6.9975450038247802E-2</v>
      </c>
      <c r="X13" s="17">
        <v>8.0046018877530406E-2</v>
      </c>
      <c r="Y13" s="17"/>
      <c r="Z13" s="17">
        <v>0.104061329916819</v>
      </c>
      <c r="AA13" s="17">
        <v>5.1978524938443897E-2</v>
      </c>
    </row>
    <row r="14" spans="2:27" x14ac:dyDescent="0.35">
      <c r="B14" s="21" t="s">
        <v>47</v>
      </c>
      <c r="C14" s="23">
        <v>3.3486512480587399E-2</v>
      </c>
      <c r="D14" s="23">
        <v>6.6746829096745799E-2</v>
      </c>
      <c r="E14" s="23">
        <v>5.2902295118068703E-2</v>
      </c>
      <c r="F14" s="23">
        <v>0</v>
      </c>
      <c r="G14" s="23">
        <v>3.32445756086387E-2</v>
      </c>
      <c r="H14" s="23">
        <v>3.02323233888382E-2</v>
      </c>
      <c r="I14" s="23"/>
      <c r="J14" s="23">
        <v>3.9664004746701099E-2</v>
      </c>
      <c r="K14" s="23">
        <v>1.3210230395928901E-2</v>
      </c>
      <c r="L14" s="23">
        <v>0</v>
      </c>
      <c r="M14" s="23">
        <v>2.1194471117707201E-2</v>
      </c>
      <c r="N14" s="23">
        <v>0.102758097333753</v>
      </c>
      <c r="O14" s="23">
        <v>2.58203604329552E-2</v>
      </c>
      <c r="P14" s="23">
        <v>0.10692600815136501</v>
      </c>
      <c r="Q14" s="23">
        <v>5.1098332545905102E-2</v>
      </c>
      <c r="R14" s="23">
        <v>4.0282992162916899E-2</v>
      </c>
      <c r="S14" s="23">
        <v>0</v>
      </c>
      <c r="T14" s="23">
        <v>0</v>
      </c>
      <c r="U14" s="23">
        <v>0</v>
      </c>
      <c r="V14" s="23"/>
      <c r="W14" s="23">
        <v>4.2489392575811899E-2</v>
      </c>
      <c r="X14" s="23">
        <v>2.3106507291361301E-2</v>
      </c>
      <c r="Y14" s="23"/>
      <c r="Z14" s="23">
        <v>7.8263779005589493E-3</v>
      </c>
      <c r="AA14" s="23">
        <v>5.1709196323225202E-2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G18"/>
  <sheetViews>
    <sheetView showGridLines="0" topLeftCell="A6" workbookViewId="0">
      <pane xSplit="2" topLeftCell="C1" activePane="topRight" state="frozen"/>
      <selection pane="topRight" activeCell="B18" sqref="B18"/>
    </sheetView>
  </sheetViews>
  <sheetFormatPr defaultColWidth="10.90625" defaultRowHeight="14.5" x14ac:dyDescent="0.35"/>
  <cols>
    <col min="2" max="2" width="25.7265625" customWidth="1"/>
    <col min="3" max="7" width="20.7265625" customWidth="1"/>
  </cols>
  <sheetData>
    <row r="2" spans="2:7" ht="40" customHeight="1" x14ac:dyDescent="0.35">
      <c r="D2" s="30" t="s">
        <v>148</v>
      </c>
      <c r="E2" s="26"/>
      <c r="F2" s="26"/>
      <c r="G2" s="26"/>
    </row>
    <row r="6" spans="2:7" ht="50" customHeight="1" x14ac:dyDescent="0.35">
      <c r="B6" s="22" t="s">
        <v>15</v>
      </c>
      <c r="C6" s="22" t="s">
        <v>140</v>
      </c>
      <c r="D6" s="22" t="s">
        <v>141</v>
      </c>
      <c r="E6" s="22" t="s">
        <v>142</v>
      </c>
      <c r="F6" s="22" t="s">
        <v>143</v>
      </c>
    </row>
    <row r="7" spans="2:7" x14ac:dyDescent="0.35">
      <c r="B7" s="21" t="s">
        <v>144</v>
      </c>
      <c r="C7" s="17">
        <v>0.19505041574884199</v>
      </c>
      <c r="D7" s="17">
        <v>0.24750506969191499</v>
      </c>
      <c r="E7" s="17">
        <v>0.204732446442145</v>
      </c>
      <c r="F7" s="17">
        <v>0.196657000392257</v>
      </c>
    </row>
    <row r="8" spans="2:7" x14ac:dyDescent="0.35">
      <c r="B8" s="21" t="s">
        <v>145</v>
      </c>
      <c r="C8" s="17">
        <v>0.35207008013055502</v>
      </c>
      <c r="D8" s="17">
        <v>0.42301585794247298</v>
      </c>
      <c r="E8" s="17">
        <v>0.35796776737234998</v>
      </c>
      <c r="F8" s="17">
        <v>0.34975857602543903</v>
      </c>
    </row>
    <row r="9" spans="2:7" x14ac:dyDescent="0.35">
      <c r="B9" s="21" t="s">
        <v>146</v>
      </c>
      <c r="C9" s="17">
        <v>0.28347780187694399</v>
      </c>
      <c r="D9" s="17">
        <v>0.219188145253112</v>
      </c>
      <c r="E9" s="17">
        <v>0.28172602118559498</v>
      </c>
      <c r="F9" s="17">
        <v>0.27388270429214301</v>
      </c>
    </row>
    <row r="10" spans="2:7" x14ac:dyDescent="0.35">
      <c r="B10" s="21" t="s">
        <v>147</v>
      </c>
      <c r="C10" s="17">
        <v>0.117412177317805</v>
      </c>
      <c r="D10" s="17">
        <v>8.1472522763693697E-2</v>
      </c>
      <c r="E10" s="17">
        <v>0.110464235378535</v>
      </c>
      <c r="F10" s="17">
        <v>0.13232501679632</v>
      </c>
    </row>
    <row r="11" spans="2:7" x14ac:dyDescent="0.35">
      <c r="B11" s="21" t="s">
        <v>47</v>
      </c>
      <c r="C11" s="17">
        <v>5.1989524925854701E-2</v>
      </c>
      <c r="D11" s="17">
        <v>2.8818404348806601E-2</v>
      </c>
      <c r="E11" s="17">
        <v>4.51095296213763E-2</v>
      </c>
      <c r="F11" s="17">
        <v>4.7376702493841898E-2</v>
      </c>
    </row>
    <row r="12" spans="2:7" x14ac:dyDescent="0.35">
      <c r="B12" s="16"/>
      <c r="C12" s="16"/>
      <c r="D12" s="16"/>
      <c r="E12" s="16"/>
      <c r="F12" s="16"/>
    </row>
    <row r="13" spans="2:7" x14ac:dyDescent="0.35">
      <c r="B13" t="s">
        <v>52</v>
      </c>
    </row>
    <row r="14" spans="2:7" x14ac:dyDescent="0.35">
      <c r="B14" t="s">
        <v>53</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A18"/>
  <sheetViews>
    <sheetView showGridLines="0" topLeftCell="A5" workbookViewId="0">
      <pane xSplit="2" topLeftCell="H1" activePane="topRight" state="frozen"/>
      <selection pane="topRight" activeCell="S11" sqref="S11:S1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149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144</v>
      </c>
      <c r="C9" s="17">
        <v>0.19505041574884199</v>
      </c>
      <c r="D9" s="17">
        <v>0.13390371343428301</v>
      </c>
      <c r="E9" s="17">
        <v>0.126707577348279</v>
      </c>
      <c r="F9" s="17">
        <v>0.35306070686434099</v>
      </c>
      <c r="G9" s="17">
        <v>0.20449262706994001</v>
      </c>
      <c r="H9" s="17">
        <v>0.16655173599107401</v>
      </c>
      <c r="I9" s="17"/>
      <c r="J9" s="17">
        <v>0.28508403643692898</v>
      </c>
      <c r="K9" s="17">
        <v>0.149129095490215</v>
      </c>
      <c r="L9" s="17">
        <v>0.21068491036918899</v>
      </c>
      <c r="M9" s="17">
        <v>0.14217877167411899</v>
      </c>
      <c r="N9" s="17">
        <v>7.5214209602067705E-2</v>
      </c>
      <c r="O9" s="17">
        <v>0.20100552778025199</v>
      </c>
      <c r="P9" s="17">
        <v>0.14299880261731801</v>
      </c>
      <c r="Q9" s="17">
        <v>0.269517365075579</v>
      </c>
      <c r="R9" s="17">
        <v>0.18484954858170399</v>
      </c>
      <c r="S9" s="17">
        <v>0.12601830979485601</v>
      </c>
      <c r="T9" s="17">
        <v>0.413381632709306</v>
      </c>
      <c r="U9" s="17">
        <v>0.19104437338329</v>
      </c>
      <c r="V9" s="17"/>
      <c r="W9" s="17">
        <v>0.109849405246288</v>
      </c>
      <c r="X9" s="17">
        <v>0.29328419447182302</v>
      </c>
      <c r="Y9" s="17"/>
      <c r="Z9" s="17">
        <v>0.32878318222181802</v>
      </c>
      <c r="AA9" s="17">
        <v>7.5704784609582701E-2</v>
      </c>
    </row>
    <row r="10" spans="2:27" x14ac:dyDescent="0.35">
      <c r="B10" s="21" t="s">
        <v>145</v>
      </c>
      <c r="C10" s="17">
        <v>0.35207008013055502</v>
      </c>
      <c r="D10" s="17">
        <v>0.26740560944917302</v>
      </c>
      <c r="E10" s="17">
        <v>0.36597705497268102</v>
      </c>
      <c r="F10" s="17">
        <v>0.39720673274905899</v>
      </c>
      <c r="G10" s="17">
        <v>0.35332237079186402</v>
      </c>
      <c r="H10" s="17">
        <v>0.34979471184412703</v>
      </c>
      <c r="I10" s="17"/>
      <c r="J10" s="17">
        <v>0.35744155652569798</v>
      </c>
      <c r="K10" s="17">
        <v>0.35959439767228601</v>
      </c>
      <c r="L10" s="17">
        <v>0.284449667731276</v>
      </c>
      <c r="M10" s="17">
        <v>0.41611653076196398</v>
      </c>
      <c r="N10" s="17">
        <v>0.30250293248482502</v>
      </c>
      <c r="O10" s="17">
        <v>0.334758685610617</v>
      </c>
      <c r="P10" s="17">
        <v>0.364263980930146</v>
      </c>
      <c r="Q10" s="17">
        <v>0.24405490134008001</v>
      </c>
      <c r="R10" s="17">
        <v>0.43771973378802997</v>
      </c>
      <c r="S10" s="17">
        <v>0.39660080695841199</v>
      </c>
      <c r="T10" s="17">
        <v>0.22917291436479501</v>
      </c>
      <c r="U10" s="17">
        <v>0.26041618769020403</v>
      </c>
      <c r="V10" s="17"/>
      <c r="W10" s="17">
        <v>0.36751076435852997</v>
      </c>
      <c r="X10" s="17">
        <v>0.33426751242818198</v>
      </c>
      <c r="Y10" s="17"/>
      <c r="Z10" s="17">
        <v>0.37279446295701002</v>
      </c>
      <c r="AA10" s="17">
        <v>0.346868656052428</v>
      </c>
    </row>
    <row r="11" spans="2:27" x14ac:dyDescent="0.35">
      <c r="B11" s="21" t="s">
        <v>146</v>
      </c>
      <c r="C11" s="17">
        <v>0.28347780187694399</v>
      </c>
      <c r="D11" s="17">
        <v>0.33006864297632998</v>
      </c>
      <c r="E11" s="17">
        <v>0.28592910532080101</v>
      </c>
      <c r="F11" s="17">
        <v>0.19178828677029899</v>
      </c>
      <c r="G11" s="17">
        <v>0.228310183168528</v>
      </c>
      <c r="H11" s="17">
        <v>0.33996954178574201</v>
      </c>
      <c r="I11" s="17"/>
      <c r="J11" s="17">
        <v>0.19772857069448099</v>
      </c>
      <c r="K11" s="17">
        <v>0.31247476911099797</v>
      </c>
      <c r="L11" s="17">
        <v>0.36788949155886602</v>
      </c>
      <c r="M11" s="17">
        <v>0.21467847707108001</v>
      </c>
      <c r="N11" s="17">
        <v>0.427015586947113</v>
      </c>
      <c r="O11" s="17">
        <v>0.28344830713319102</v>
      </c>
      <c r="P11" s="17">
        <v>0.27495340076663399</v>
      </c>
      <c r="Q11" s="17">
        <v>0.29515323388598502</v>
      </c>
      <c r="R11" s="17">
        <v>0.27307349277885101</v>
      </c>
      <c r="S11" s="17">
        <v>0.30955285323878301</v>
      </c>
      <c r="T11" s="17">
        <v>0.31515201577385599</v>
      </c>
      <c r="U11" s="17">
        <v>0.30042009184798302</v>
      </c>
      <c r="V11" s="17"/>
      <c r="W11" s="17">
        <v>0.30539099239082101</v>
      </c>
      <c r="X11" s="17">
        <v>0.258212661295187</v>
      </c>
      <c r="Y11" s="17"/>
      <c r="Z11" s="17">
        <v>0.224264461462827</v>
      </c>
      <c r="AA11" s="17">
        <v>0.324296546212133</v>
      </c>
    </row>
    <row r="12" spans="2:27" x14ac:dyDescent="0.35">
      <c r="B12" s="21" t="s">
        <v>147</v>
      </c>
      <c r="C12" s="17">
        <v>0.117412177317805</v>
      </c>
      <c r="D12" s="17">
        <v>0.201455942086118</v>
      </c>
      <c r="E12" s="17">
        <v>0.138839312497267</v>
      </c>
      <c r="F12" s="17">
        <v>4.1571000766746899E-2</v>
      </c>
      <c r="G12" s="17">
        <v>0.14476871821221299</v>
      </c>
      <c r="H12" s="17">
        <v>0.102799750444815</v>
      </c>
      <c r="I12" s="17"/>
      <c r="J12" s="17">
        <v>8.2437593790745098E-2</v>
      </c>
      <c r="K12" s="17">
        <v>0.160633229852125</v>
      </c>
      <c r="L12" s="17">
        <v>8.2543919811026406E-2</v>
      </c>
      <c r="M12" s="17">
        <v>0.202078763133161</v>
      </c>
      <c r="N12" s="17">
        <v>0.12250082215769401</v>
      </c>
      <c r="O12" s="17">
        <v>9.3043245575837902E-2</v>
      </c>
      <c r="P12" s="17">
        <v>0.12937107163494099</v>
      </c>
      <c r="Q12" s="17">
        <v>0.14754227566707201</v>
      </c>
      <c r="R12" s="17">
        <v>5.7101621926719102E-2</v>
      </c>
      <c r="S12" s="17">
        <v>0.14081345238661799</v>
      </c>
      <c r="T12" s="17">
        <v>0</v>
      </c>
      <c r="U12" s="17">
        <v>0.24811934707852301</v>
      </c>
      <c r="V12" s="17"/>
      <c r="W12" s="17">
        <v>0.15522799138583701</v>
      </c>
      <c r="X12" s="17">
        <v>7.3811869182056705E-2</v>
      </c>
      <c r="Y12" s="17"/>
      <c r="Z12" s="17">
        <v>5.4546297890580797E-2</v>
      </c>
      <c r="AA12" s="17">
        <v>0.175524432436473</v>
      </c>
    </row>
    <row r="13" spans="2:27" x14ac:dyDescent="0.35">
      <c r="B13" s="21" t="s">
        <v>47</v>
      </c>
      <c r="C13" s="23">
        <v>5.1989524925854701E-2</v>
      </c>
      <c r="D13" s="23">
        <v>6.7166092054096002E-2</v>
      </c>
      <c r="E13" s="23">
        <v>8.2546949860972399E-2</v>
      </c>
      <c r="F13" s="23">
        <v>1.63732728495543E-2</v>
      </c>
      <c r="G13" s="23">
        <v>6.9106100757455005E-2</v>
      </c>
      <c r="H13" s="23">
        <v>4.0884259934242599E-2</v>
      </c>
      <c r="I13" s="23"/>
      <c r="J13" s="23">
        <v>7.7308242552147896E-2</v>
      </c>
      <c r="K13" s="23">
        <v>1.8168507874376499E-2</v>
      </c>
      <c r="L13" s="23">
        <v>5.4432010529641701E-2</v>
      </c>
      <c r="M13" s="23">
        <v>2.4947457359676298E-2</v>
      </c>
      <c r="N13" s="23">
        <v>7.2766448808300396E-2</v>
      </c>
      <c r="O13" s="23">
        <v>8.7744233900101207E-2</v>
      </c>
      <c r="P13" s="23">
        <v>8.8412744050961695E-2</v>
      </c>
      <c r="Q13" s="23">
        <v>4.3732224031284302E-2</v>
      </c>
      <c r="R13" s="23">
        <v>4.7255602924696702E-2</v>
      </c>
      <c r="S13" s="23">
        <v>2.7014577621330998E-2</v>
      </c>
      <c r="T13" s="23">
        <v>4.2293437152043201E-2</v>
      </c>
      <c r="U13" s="23">
        <v>0</v>
      </c>
      <c r="V13" s="23"/>
      <c r="W13" s="23">
        <v>6.2020846618524798E-2</v>
      </c>
      <c r="X13" s="23">
        <v>4.0423762622750901E-2</v>
      </c>
      <c r="Y13" s="23"/>
      <c r="Z13" s="23">
        <v>1.9611595467764299E-2</v>
      </c>
      <c r="AA13" s="23">
        <v>7.7605580689383599E-2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A18"/>
  <sheetViews>
    <sheetView showGridLines="0" topLeftCell="A5" workbookViewId="0">
      <pane xSplit="2" topLeftCell="H1" activePane="topRight" state="frozen"/>
      <selection pane="topRight" activeCell="S11" sqref="S11:S1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150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144</v>
      </c>
      <c r="C9" s="17">
        <v>0.24750506969191499</v>
      </c>
      <c r="D9" s="17">
        <v>0.18556898874063299</v>
      </c>
      <c r="E9" s="17">
        <v>0.166075465243821</v>
      </c>
      <c r="F9" s="17">
        <v>0.42956363350648002</v>
      </c>
      <c r="G9" s="17">
        <v>0.24738577197252601</v>
      </c>
      <c r="H9" s="17">
        <v>0.219169022399133</v>
      </c>
      <c r="I9" s="17"/>
      <c r="J9" s="17">
        <v>0.29439050753837698</v>
      </c>
      <c r="K9" s="17">
        <v>0.19147223044665901</v>
      </c>
      <c r="L9" s="17">
        <v>0.32526407781975603</v>
      </c>
      <c r="M9" s="17">
        <v>0.14217877167411899</v>
      </c>
      <c r="N9" s="17">
        <v>0.16354589862001301</v>
      </c>
      <c r="O9" s="17">
        <v>0.24557025718570399</v>
      </c>
      <c r="P9" s="17">
        <v>0.14299880261731801</v>
      </c>
      <c r="Q9" s="17">
        <v>0.20937085491923499</v>
      </c>
      <c r="R9" s="17">
        <v>0.34878126487806799</v>
      </c>
      <c r="S9" s="17">
        <v>0.20781334456932299</v>
      </c>
      <c r="T9" s="17">
        <v>0.500696113552487</v>
      </c>
      <c r="U9" s="17">
        <v>0.26041618769020403</v>
      </c>
      <c r="V9" s="17"/>
      <c r="W9" s="17">
        <v>0.18907993411940199</v>
      </c>
      <c r="X9" s="17">
        <v>0.31486720314358702</v>
      </c>
      <c r="Y9" s="17"/>
      <c r="Z9" s="17">
        <v>0.36577801905970703</v>
      </c>
      <c r="AA9" s="17">
        <v>0.14614590901397101</v>
      </c>
    </row>
    <row r="10" spans="2:27" x14ac:dyDescent="0.35">
      <c r="B10" s="21" t="s">
        <v>145</v>
      </c>
      <c r="C10" s="17">
        <v>0.42301585794247298</v>
      </c>
      <c r="D10" s="17">
        <v>0.35466782569238903</v>
      </c>
      <c r="E10" s="17">
        <v>0.38836795785115302</v>
      </c>
      <c r="F10" s="17">
        <v>0.39269212801597098</v>
      </c>
      <c r="G10" s="17">
        <v>0.45292218030043502</v>
      </c>
      <c r="H10" s="17">
        <v>0.45742529511088098</v>
      </c>
      <c r="I10" s="17"/>
      <c r="J10" s="17">
        <v>0.47246218066731999</v>
      </c>
      <c r="K10" s="17">
        <v>0.41108190434419201</v>
      </c>
      <c r="L10" s="17">
        <v>0.36788949155886602</v>
      </c>
      <c r="M10" s="17">
        <v>0.43731100187967098</v>
      </c>
      <c r="N10" s="17">
        <v>0.35143280159886298</v>
      </c>
      <c r="O10" s="17">
        <v>0.40339628047130599</v>
      </c>
      <c r="P10" s="17">
        <v>0.44477646560700401</v>
      </c>
      <c r="Q10" s="17">
        <v>0.459178478229958</v>
      </c>
      <c r="R10" s="17">
        <v>0.48102893277660302</v>
      </c>
      <c r="S10" s="17">
        <v>0.36325485193825602</v>
      </c>
      <c r="T10" s="17">
        <v>0.35744545292589902</v>
      </c>
      <c r="U10" s="17">
        <v>0.43066779425241902</v>
      </c>
      <c r="V10" s="17"/>
      <c r="W10" s="17">
        <v>0.38981070823953001</v>
      </c>
      <c r="X10" s="17">
        <v>0.46130023167398598</v>
      </c>
      <c r="Y10" s="17"/>
      <c r="Z10" s="17">
        <v>0.45319723741814499</v>
      </c>
      <c r="AA10" s="17">
        <v>0.40506965585223298</v>
      </c>
    </row>
    <row r="11" spans="2:27" x14ac:dyDescent="0.35">
      <c r="B11" s="21" t="s">
        <v>146</v>
      </c>
      <c r="C11" s="17">
        <v>0.219188145253112</v>
      </c>
      <c r="D11" s="17">
        <v>0.245650724796247</v>
      </c>
      <c r="E11" s="17">
        <v>0.25944645379124898</v>
      </c>
      <c r="F11" s="17">
        <v>0.11125622934472899</v>
      </c>
      <c r="G11" s="17">
        <v>0.20824340867391999</v>
      </c>
      <c r="H11" s="17">
        <v>0.24857402686115601</v>
      </c>
      <c r="I11" s="17"/>
      <c r="J11" s="17">
        <v>0.14242492047416999</v>
      </c>
      <c r="K11" s="17">
        <v>0.357327816965193</v>
      </c>
      <c r="L11" s="17">
        <v>0.138731156657732</v>
      </c>
      <c r="M11" s="17">
        <v>0.25980118520050199</v>
      </c>
      <c r="N11" s="17">
        <v>0.30785349708065901</v>
      </c>
      <c r="O11" s="17">
        <v>0.22047199401515499</v>
      </c>
      <c r="P11" s="17">
        <v>0.30619655973686399</v>
      </c>
      <c r="Q11" s="17">
        <v>0.23662011027361701</v>
      </c>
      <c r="R11" s="17">
        <v>8.8938468909961904E-2</v>
      </c>
      <c r="S11" s="17">
        <v>0.261861674212781</v>
      </c>
      <c r="T11" s="17">
        <v>9.2075935336828604E-2</v>
      </c>
      <c r="U11" s="17">
        <v>0.18060838141341801</v>
      </c>
      <c r="V11" s="17"/>
      <c r="W11" s="17">
        <v>0.26932133469604702</v>
      </c>
      <c r="X11" s="17">
        <v>0.16138633504727001</v>
      </c>
      <c r="Y11" s="17"/>
      <c r="Z11" s="17">
        <v>0.14337152026436001</v>
      </c>
      <c r="AA11" s="17">
        <v>0.26793849197441499</v>
      </c>
    </row>
    <row r="12" spans="2:27" x14ac:dyDescent="0.35">
      <c r="B12" s="21" t="s">
        <v>147</v>
      </c>
      <c r="C12" s="17">
        <v>8.1472522763693697E-2</v>
      </c>
      <c r="D12" s="17">
        <v>0.127578188534717</v>
      </c>
      <c r="E12" s="17">
        <v>0.138282440319073</v>
      </c>
      <c r="F12" s="17">
        <v>5.6962200269926801E-2</v>
      </c>
      <c r="G12" s="17">
        <v>5.9647499454809502E-2</v>
      </c>
      <c r="H12" s="17">
        <v>6.4721187242388997E-2</v>
      </c>
      <c r="I12" s="17"/>
      <c r="J12" s="17">
        <v>3.9969650781165898E-2</v>
      </c>
      <c r="K12" s="17">
        <v>4.0118048243955998E-2</v>
      </c>
      <c r="L12" s="17">
        <v>8.6467258169182395E-2</v>
      </c>
      <c r="M12" s="17">
        <v>0.16070904124570701</v>
      </c>
      <c r="N12" s="17">
        <v>0.13274974585920499</v>
      </c>
      <c r="O12" s="17">
        <v>8.6689351377784704E-2</v>
      </c>
      <c r="P12" s="17">
        <v>8.1824096937896398E-2</v>
      </c>
      <c r="Q12" s="17">
        <v>5.1098332545905102E-2</v>
      </c>
      <c r="R12" s="17">
        <v>5.9545315841667897E-2</v>
      </c>
      <c r="S12" s="17">
        <v>0.157714167643283</v>
      </c>
      <c r="T12" s="17">
        <v>4.9782498184785397E-2</v>
      </c>
      <c r="U12" s="17">
        <v>0.128307636643958</v>
      </c>
      <c r="V12" s="17"/>
      <c r="W12" s="17">
        <v>0.110296772330933</v>
      </c>
      <c r="X12" s="17">
        <v>4.8239173333415299E-2</v>
      </c>
      <c r="Y12" s="17"/>
      <c r="Z12" s="17">
        <v>3.0822617802517702E-2</v>
      </c>
      <c r="AA12" s="17">
        <v>0.12947525920545599</v>
      </c>
    </row>
    <row r="13" spans="2:27" x14ac:dyDescent="0.35">
      <c r="B13" s="21" t="s">
        <v>47</v>
      </c>
      <c r="C13" s="23">
        <v>2.8818404348806601E-2</v>
      </c>
      <c r="D13" s="23">
        <v>8.6534272236014204E-2</v>
      </c>
      <c r="E13" s="23">
        <v>4.7827682794703799E-2</v>
      </c>
      <c r="F13" s="23">
        <v>9.5258088628932397E-3</v>
      </c>
      <c r="G13" s="23">
        <v>3.1801139598309103E-2</v>
      </c>
      <c r="H13" s="23">
        <v>1.0110468386441E-2</v>
      </c>
      <c r="I13" s="23"/>
      <c r="J13" s="23">
        <v>5.0752740538966799E-2</v>
      </c>
      <c r="K13" s="23">
        <v>0</v>
      </c>
      <c r="L13" s="23">
        <v>8.16480157944625E-2</v>
      </c>
      <c r="M13" s="23">
        <v>0</v>
      </c>
      <c r="N13" s="23">
        <v>4.44180568412594E-2</v>
      </c>
      <c r="O13" s="23">
        <v>4.3872116950050603E-2</v>
      </c>
      <c r="P13" s="23">
        <v>2.42040751009178E-2</v>
      </c>
      <c r="Q13" s="23">
        <v>4.3732224031284302E-2</v>
      </c>
      <c r="R13" s="23">
        <v>2.1706017593699799E-2</v>
      </c>
      <c r="S13" s="23">
        <v>9.3559616363570498E-3</v>
      </c>
      <c r="T13" s="23">
        <v>0</v>
      </c>
      <c r="U13" s="23">
        <v>0</v>
      </c>
      <c r="V13" s="23"/>
      <c r="W13" s="23">
        <v>4.1491250614087399E-2</v>
      </c>
      <c r="X13" s="23">
        <v>1.42070568017415E-2</v>
      </c>
      <c r="Y13" s="23"/>
      <c r="Z13" s="23">
        <v>6.8306054552699997E-3</v>
      </c>
      <c r="AA13" s="23">
        <v>5.1370683953924599E-2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A18"/>
  <sheetViews>
    <sheetView showGridLines="0" topLeftCell="A5" workbookViewId="0">
      <pane xSplit="2" topLeftCell="H1" activePane="topRight" state="frozen"/>
      <selection pane="topRight" activeCell="S11" sqref="S11:S1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151</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144</v>
      </c>
      <c r="C9" s="17">
        <v>0.204732446442145</v>
      </c>
      <c r="D9" s="17">
        <v>0.147141064767459</v>
      </c>
      <c r="E9" s="17">
        <v>0.11098226546241099</v>
      </c>
      <c r="F9" s="17">
        <v>0.40878049935438698</v>
      </c>
      <c r="G9" s="17">
        <v>0.21973940114860399</v>
      </c>
      <c r="H9" s="17">
        <v>0.16248299775997699</v>
      </c>
      <c r="I9" s="17"/>
      <c r="J9" s="17">
        <v>0.26856030337160097</v>
      </c>
      <c r="K9" s="17">
        <v>0.149129095490215</v>
      </c>
      <c r="L9" s="17">
        <v>0.26601282491539502</v>
      </c>
      <c r="M9" s="17">
        <v>0.114176013556385</v>
      </c>
      <c r="N9" s="17">
        <v>0.13068569438019401</v>
      </c>
      <c r="O9" s="17">
        <v>0.233872394866662</v>
      </c>
      <c r="P9" s="17">
        <v>0.14385997812210999</v>
      </c>
      <c r="Q9" s="17">
        <v>0.22578514104429501</v>
      </c>
      <c r="R9" s="17">
        <v>0.22268884682967199</v>
      </c>
      <c r="S9" s="17">
        <v>0.12572290323542501</v>
      </c>
      <c r="T9" s="17">
        <v>0.46449951032821202</v>
      </c>
      <c r="U9" s="17">
        <v>0.19104437338329</v>
      </c>
      <c r="V9" s="17"/>
      <c r="W9" s="17">
        <v>0.12470169343182599</v>
      </c>
      <c r="X9" s="17">
        <v>0.297005099499629</v>
      </c>
      <c r="Y9" s="17"/>
      <c r="Z9" s="17">
        <v>0.33053004964899801</v>
      </c>
      <c r="AA9" s="17">
        <v>9.3478177479795102E-2</v>
      </c>
    </row>
    <row r="10" spans="2:27" x14ac:dyDescent="0.35">
      <c r="B10" s="21" t="s">
        <v>145</v>
      </c>
      <c r="C10" s="17">
        <v>0.35796776737234998</v>
      </c>
      <c r="D10" s="17">
        <v>0.33110993081658702</v>
      </c>
      <c r="E10" s="17">
        <v>0.33531374367761602</v>
      </c>
      <c r="F10" s="17">
        <v>0.41242471056604002</v>
      </c>
      <c r="G10" s="17">
        <v>0.31915969253995502</v>
      </c>
      <c r="H10" s="17">
        <v>0.37185319135844203</v>
      </c>
      <c r="I10" s="17"/>
      <c r="J10" s="17">
        <v>0.39346584017192499</v>
      </c>
      <c r="K10" s="17">
        <v>0.41087937347328601</v>
      </c>
      <c r="L10" s="17">
        <v>0.230017657201634</v>
      </c>
      <c r="M10" s="17">
        <v>0.45984386792356502</v>
      </c>
      <c r="N10" s="17">
        <v>0.38061994588895898</v>
      </c>
      <c r="O10" s="17">
        <v>0.30893832517766201</v>
      </c>
      <c r="P10" s="17">
        <v>0.31188737073737899</v>
      </c>
      <c r="Q10" s="17">
        <v>0.24405490134008001</v>
      </c>
      <c r="R10" s="17">
        <v>0.40753839541137499</v>
      </c>
      <c r="S10" s="17">
        <v>0.355260179732032</v>
      </c>
      <c r="T10" s="17">
        <v>0.21558701940428501</v>
      </c>
      <c r="U10" s="17">
        <v>0.18918352474147901</v>
      </c>
      <c r="V10" s="17"/>
      <c r="W10" s="17">
        <v>0.34642056121548298</v>
      </c>
      <c r="X10" s="17">
        <v>0.37128129132930299</v>
      </c>
      <c r="Y10" s="17"/>
      <c r="Z10" s="17">
        <v>0.39607800099394003</v>
      </c>
      <c r="AA10" s="17">
        <v>0.32933177769627903</v>
      </c>
    </row>
    <row r="11" spans="2:27" x14ac:dyDescent="0.35">
      <c r="B11" s="21" t="s">
        <v>146</v>
      </c>
      <c r="C11" s="17">
        <v>0.28172602118559498</v>
      </c>
      <c r="D11" s="17">
        <v>0.29084477002468301</v>
      </c>
      <c r="E11" s="17">
        <v>0.32575364690216602</v>
      </c>
      <c r="F11" s="17">
        <v>0.10883604710993899</v>
      </c>
      <c r="G11" s="17">
        <v>0.29164580959782399</v>
      </c>
      <c r="H11" s="17">
        <v>0.33350846935334999</v>
      </c>
      <c r="I11" s="17"/>
      <c r="J11" s="17">
        <v>0.21306831965615</v>
      </c>
      <c r="K11" s="17">
        <v>0.31896824537485802</v>
      </c>
      <c r="L11" s="17">
        <v>0.36307024918414699</v>
      </c>
      <c r="M11" s="17">
        <v>0.26765718056930798</v>
      </c>
      <c r="N11" s="17">
        <v>0.237955603986725</v>
      </c>
      <c r="O11" s="17">
        <v>0.22792328430935099</v>
      </c>
      <c r="P11" s="17">
        <v>0.38191606952575802</v>
      </c>
      <c r="Q11" s="17">
        <v>0.38423106849253102</v>
      </c>
      <c r="R11" s="17">
        <v>0.243709515313838</v>
      </c>
      <c r="S11" s="17">
        <v>0.29913100873172399</v>
      </c>
      <c r="T11" s="17">
        <v>0.27762003311546002</v>
      </c>
      <c r="U11" s="17">
        <v>0.36979190615489799</v>
      </c>
      <c r="V11" s="17"/>
      <c r="W11" s="17">
        <v>0.34084985049092498</v>
      </c>
      <c r="X11" s="17">
        <v>0.21355831834994499</v>
      </c>
      <c r="Y11" s="17"/>
      <c r="Z11" s="17">
        <v>0.19703609761631999</v>
      </c>
      <c r="AA11" s="17">
        <v>0.341886883265129</v>
      </c>
    </row>
    <row r="12" spans="2:27" x14ac:dyDescent="0.35">
      <c r="B12" s="21" t="s">
        <v>147</v>
      </c>
      <c r="C12" s="17">
        <v>0.110464235378535</v>
      </c>
      <c r="D12" s="17">
        <v>0.165511712509989</v>
      </c>
      <c r="E12" s="17">
        <v>0.151607554353616</v>
      </c>
      <c r="F12" s="17">
        <v>5.0516575489602297E-2</v>
      </c>
      <c r="G12" s="17">
        <v>0.108613459765435</v>
      </c>
      <c r="H12" s="17">
        <v>0.10385168575357399</v>
      </c>
      <c r="I12" s="17"/>
      <c r="J12" s="17">
        <v>7.3847150226892699E-2</v>
      </c>
      <c r="K12" s="17">
        <v>0.102854777787264</v>
      </c>
      <c r="L12" s="17">
        <v>8.6467258169182395E-2</v>
      </c>
      <c r="M12" s="17">
        <v>0.15832293795074201</v>
      </c>
      <c r="N12" s="17">
        <v>0.18084086265018701</v>
      </c>
      <c r="O12" s="17">
        <v>0.111817099355339</v>
      </c>
      <c r="P12" s="17">
        <v>0.106028172038814</v>
      </c>
      <c r="Q12" s="17">
        <v>5.1098332545905102E-2</v>
      </c>
      <c r="R12" s="17">
        <v>7.8807639520418901E-2</v>
      </c>
      <c r="S12" s="17">
        <v>0.20252269887527599</v>
      </c>
      <c r="T12" s="17">
        <v>0</v>
      </c>
      <c r="U12" s="17">
        <v>0.249980195720333</v>
      </c>
      <c r="V12" s="17"/>
      <c r="W12" s="17">
        <v>0.13778028842932499</v>
      </c>
      <c r="X12" s="17">
        <v>7.8969783667822605E-2</v>
      </c>
      <c r="Y12" s="17"/>
      <c r="Z12" s="17">
        <v>5.4793303918492499E-2</v>
      </c>
      <c r="AA12" s="17">
        <v>0.165099553880558</v>
      </c>
    </row>
    <row r="13" spans="2:27" x14ac:dyDescent="0.35">
      <c r="B13" s="21" t="s">
        <v>47</v>
      </c>
      <c r="C13" s="23">
        <v>4.51095296213763E-2</v>
      </c>
      <c r="D13" s="23">
        <v>6.5392521881283194E-2</v>
      </c>
      <c r="E13" s="23">
        <v>7.6342789604191996E-2</v>
      </c>
      <c r="F13" s="23">
        <v>1.9442167480032298E-2</v>
      </c>
      <c r="G13" s="23">
        <v>6.0841636948181697E-2</v>
      </c>
      <c r="H13" s="23">
        <v>2.8303655774657099E-2</v>
      </c>
      <c r="I13" s="23"/>
      <c r="J13" s="23">
        <v>5.1058386573431598E-2</v>
      </c>
      <c r="K13" s="23">
        <v>1.8168507874376499E-2</v>
      </c>
      <c r="L13" s="23">
        <v>5.4432010529641701E-2</v>
      </c>
      <c r="M13" s="23">
        <v>0</v>
      </c>
      <c r="N13" s="23">
        <v>6.9897893093933697E-2</v>
      </c>
      <c r="O13" s="23">
        <v>0.117448896290986</v>
      </c>
      <c r="P13" s="23">
        <v>5.63084095759398E-2</v>
      </c>
      <c r="Q13" s="23">
        <v>9.4830556577189404E-2</v>
      </c>
      <c r="R13" s="23">
        <v>4.7255602924696702E-2</v>
      </c>
      <c r="S13" s="23">
        <v>1.7363209425542599E-2</v>
      </c>
      <c r="T13" s="23">
        <v>4.2293437152043201E-2</v>
      </c>
      <c r="U13" s="23">
        <v>0</v>
      </c>
      <c r="V13" s="23"/>
      <c r="W13" s="23">
        <v>5.0247606432441701E-2</v>
      </c>
      <c r="X13" s="23">
        <v>3.9185507153300603E-2</v>
      </c>
      <c r="Y13" s="23"/>
      <c r="Z13" s="23">
        <v>2.1562547822249901E-2</v>
      </c>
      <c r="AA13" s="23">
        <v>7.0203607678238106E-2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A18"/>
  <sheetViews>
    <sheetView showGridLines="0" topLeftCell="A7" workbookViewId="0">
      <pane xSplit="2" topLeftCell="H1" activePane="topRight" state="frozen"/>
      <selection pane="topRight" activeCell="B18" sqref="B18"/>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152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144</v>
      </c>
      <c r="C9" s="17">
        <v>0.196657000392257</v>
      </c>
      <c r="D9" s="17">
        <v>9.8496891931995498E-2</v>
      </c>
      <c r="E9" s="17">
        <v>8.0284735180993605E-2</v>
      </c>
      <c r="F9" s="17">
        <v>0.394473399865365</v>
      </c>
      <c r="G9" s="17">
        <v>0.22816063223490701</v>
      </c>
      <c r="H9" s="17">
        <v>0.17100177513086401</v>
      </c>
      <c r="I9" s="17"/>
      <c r="J9" s="17">
        <v>0.24155912658293699</v>
      </c>
      <c r="K9" s="17">
        <v>0.14639590472425501</v>
      </c>
      <c r="L9" s="17">
        <v>0.224246733476785</v>
      </c>
      <c r="M9" s="17">
        <v>0.11859819726144701</v>
      </c>
      <c r="N9" s="17">
        <v>0.182484119208599</v>
      </c>
      <c r="O9" s="17">
        <v>0.18542336350328001</v>
      </c>
      <c r="P9" s="17">
        <v>0.14385997812210999</v>
      </c>
      <c r="Q9" s="17">
        <v>0.22578514104429501</v>
      </c>
      <c r="R9" s="17">
        <v>0.27241731927259799</v>
      </c>
      <c r="S9" s="17">
        <v>0.14804362504669799</v>
      </c>
      <c r="T9" s="17">
        <v>0.32740253130024599</v>
      </c>
      <c r="U9" s="17">
        <v>0.19104437338329</v>
      </c>
      <c r="V9" s="17"/>
      <c r="W9" s="17">
        <v>0.11670190643664401</v>
      </c>
      <c r="X9" s="17">
        <v>0.28884242121159498</v>
      </c>
      <c r="Y9" s="17"/>
      <c r="Z9" s="17">
        <v>0.311711924294993</v>
      </c>
      <c r="AA9" s="17">
        <v>9.4970031665290097E-2</v>
      </c>
    </row>
    <row r="10" spans="2:27" x14ac:dyDescent="0.35">
      <c r="B10" s="21" t="s">
        <v>145</v>
      </c>
      <c r="C10" s="17">
        <v>0.34975857602543903</v>
      </c>
      <c r="D10" s="17">
        <v>0.32639430488631599</v>
      </c>
      <c r="E10" s="17">
        <v>0.25897379115014502</v>
      </c>
      <c r="F10" s="17">
        <v>0.37112475536158901</v>
      </c>
      <c r="G10" s="17">
        <v>0.36760339749882198</v>
      </c>
      <c r="H10" s="17">
        <v>0.37863171288151898</v>
      </c>
      <c r="I10" s="17"/>
      <c r="J10" s="17">
        <v>0.40960277193698902</v>
      </c>
      <c r="K10" s="17">
        <v>0.34765528687380798</v>
      </c>
      <c r="L10" s="17">
        <v>0.22433909252641401</v>
      </c>
      <c r="M10" s="17">
        <v>0.38980219045528403</v>
      </c>
      <c r="N10" s="17">
        <v>0.26423994447475502</v>
      </c>
      <c r="O10" s="17">
        <v>0.34568949422200101</v>
      </c>
      <c r="P10" s="17">
        <v>0.36340280542535403</v>
      </c>
      <c r="Q10" s="17">
        <v>0.37686495997790997</v>
      </c>
      <c r="R10" s="17">
        <v>0.42051345743787999</v>
      </c>
      <c r="S10" s="17">
        <v>0.274499277844509</v>
      </c>
      <c r="T10" s="17">
        <v>0.27285857862181201</v>
      </c>
      <c r="U10" s="17">
        <v>0.38022789812476898</v>
      </c>
      <c r="V10" s="17"/>
      <c r="W10" s="17">
        <v>0.338785541773789</v>
      </c>
      <c r="X10" s="17">
        <v>0.36241009990101503</v>
      </c>
      <c r="Y10" s="17"/>
      <c r="Z10" s="17">
        <v>0.40218652888335299</v>
      </c>
      <c r="AA10" s="17">
        <v>0.30195320236499601</v>
      </c>
    </row>
    <row r="11" spans="2:27" x14ac:dyDescent="0.35">
      <c r="B11" s="21" t="s">
        <v>146</v>
      </c>
      <c r="C11" s="17">
        <v>0.27388270429214301</v>
      </c>
      <c r="D11" s="17">
        <v>0.23253802912604099</v>
      </c>
      <c r="E11" s="17">
        <v>0.41110423546663899</v>
      </c>
      <c r="F11" s="17">
        <v>0.13633277986061201</v>
      </c>
      <c r="G11" s="17">
        <v>0.232774922273985</v>
      </c>
      <c r="H11" s="17">
        <v>0.309440780083796</v>
      </c>
      <c r="I11" s="17"/>
      <c r="J11" s="17">
        <v>0.21801904211952799</v>
      </c>
      <c r="K11" s="17">
        <v>0.38270043602780801</v>
      </c>
      <c r="L11" s="17">
        <v>0.30774233463794098</v>
      </c>
      <c r="M11" s="17">
        <v>0.29327383539207802</v>
      </c>
      <c r="N11" s="17">
        <v>0.29435230835002402</v>
      </c>
      <c r="O11" s="17">
        <v>0.228615896764752</v>
      </c>
      <c r="P11" s="17">
        <v>0.31102619523258701</v>
      </c>
      <c r="Q11" s="17">
        <v>0.103878734187629</v>
      </c>
      <c r="R11" s="17">
        <v>0.15545639551341001</v>
      </c>
      <c r="S11" s="17">
        <v>0.339899997240038</v>
      </c>
      <c r="T11" s="17">
        <v>0.27762003311546002</v>
      </c>
      <c r="U11" s="17">
        <v>0.30042009184798302</v>
      </c>
      <c r="V11" s="17"/>
      <c r="W11" s="17">
        <v>0.31902126227012501</v>
      </c>
      <c r="X11" s="17">
        <v>0.22183952909822099</v>
      </c>
      <c r="Y11" s="17"/>
      <c r="Z11" s="17">
        <v>0.201612204177852</v>
      </c>
      <c r="AA11" s="17">
        <v>0.33448619031571097</v>
      </c>
    </row>
    <row r="12" spans="2:27" x14ac:dyDescent="0.35">
      <c r="B12" s="21" t="s">
        <v>147</v>
      </c>
      <c r="C12" s="17">
        <v>0.13232501679632</v>
      </c>
      <c r="D12" s="17">
        <v>0.25588925085851799</v>
      </c>
      <c r="E12" s="17">
        <v>0.120390063737127</v>
      </c>
      <c r="F12" s="17">
        <v>8.4967875292862996E-2</v>
      </c>
      <c r="G12" s="17">
        <v>0.11655588605112099</v>
      </c>
      <c r="H12" s="17">
        <v>0.13072314387245801</v>
      </c>
      <c r="I12" s="17"/>
      <c r="J12" s="17">
        <v>8.8351116350966E-2</v>
      </c>
      <c r="K12" s="17">
        <v>0.107813055265712</v>
      </c>
      <c r="L12" s="17">
        <v>0.16202382356439701</v>
      </c>
      <c r="M12" s="17">
        <v>0.19832577689119199</v>
      </c>
      <c r="N12" s="17">
        <v>0.15536102639751301</v>
      </c>
      <c r="O12" s="17">
        <v>0.15252701160986601</v>
      </c>
      <c r="P12" s="17">
        <v>0.15750694611903099</v>
      </c>
      <c r="Q12" s="17">
        <v>0.19864060821297699</v>
      </c>
      <c r="R12" s="17">
        <v>0.10435722485141601</v>
      </c>
      <c r="S12" s="17">
        <v>0.17779995592909101</v>
      </c>
      <c r="T12" s="17">
        <v>3.75319826583956E-2</v>
      </c>
      <c r="U12" s="17">
        <v>0.128307636643958</v>
      </c>
      <c r="V12" s="17"/>
      <c r="W12" s="17">
        <v>0.161760424707933</v>
      </c>
      <c r="X12" s="17">
        <v>9.8387023216732206E-2</v>
      </c>
      <c r="Y12" s="17"/>
      <c r="Z12" s="17">
        <v>7.1820982696565797E-2</v>
      </c>
      <c r="AA12" s="17">
        <v>0.18956855276376899</v>
      </c>
    </row>
    <row r="13" spans="2:27" x14ac:dyDescent="0.35">
      <c r="B13" s="21" t="s">
        <v>47</v>
      </c>
      <c r="C13" s="23">
        <v>4.7376702493841898E-2</v>
      </c>
      <c r="D13" s="23">
        <v>8.6681523197128393E-2</v>
      </c>
      <c r="E13" s="23">
        <v>0.12924717446509601</v>
      </c>
      <c r="F13" s="23">
        <v>1.31011896195708E-2</v>
      </c>
      <c r="G13" s="23">
        <v>5.49051619411665E-2</v>
      </c>
      <c r="H13" s="23">
        <v>1.02025880313634E-2</v>
      </c>
      <c r="I13" s="23"/>
      <c r="J13" s="23">
        <v>4.24679430095792E-2</v>
      </c>
      <c r="K13" s="23">
        <v>1.54353171084168E-2</v>
      </c>
      <c r="L13" s="23">
        <v>8.16480157944625E-2</v>
      </c>
      <c r="M13" s="23">
        <v>0</v>
      </c>
      <c r="N13" s="23">
        <v>0.103562601569109</v>
      </c>
      <c r="O13" s="23">
        <v>8.7744233900101207E-2</v>
      </c>
      <c r="P13" s="23">
        <v>2.42040751009178E-2</v>
      </c>
      <c r="Q13" s="23">
        <v>9.4830556577189404E-2</v>
      </c>
      <c r="R13" s="23">
        <v>4.7255602924696702E-2</v>
      </c>
      <c r="S13" s="23">
        <v>5.9757143939663297E-2</v>
      </c>
      <c r="T13" s="23">
        <v>8.4586874304086304E-2</v>
      </c>
      <c r="U13" s="23">
        <v>0</v>
      </c>
      <c r="V13" s="23"/>
      <c r="W13" s="23">
        <v>6.3730864811509497E-2</v>
      </c>
      <c r="X13" s="23">
        <v>2.8520926572436399E-2</v>
      </c>
      <c r="Y13" s="23"/>
      <c r="Z13" s="23">
        <v>1.2668359947236901E-2</v>
      </c>
      <c r="AA13" s="23">
        <v>7.9022022890234106E-2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A17"/>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156</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153</v>
      </c>
      <c r="C9" s="17">
        <v>0.30958093782051399</v>
      </c>
      <c r="D9" s="17">
        <v>0.247086200961286</v>
      </c>
      <c r="E9" s="17">
        <v>0.26297562813458902</v>
      </c>
      <c r="F9" s="17">
        <v>0.44885883802990101</v>
      </c>
      <c r="G9" s="17">
        <v>0.33672706533175401</v>
      </c>
      <c r="H9" s="17">
        <v>0.27085654948016202</v>
      </c>
      <c r="I9" s="17"/>
      <c r="J9" s="17">
        <v>0.37724775314106201</v>
      </c>
      <c r="K9" s="17">
        <v>0.33339721474863598</v>
      </c>
      <c r="L9" s="17">
        <v>0.33004673847841298</v>
      </c>
      <c r="M9" s="17">
        <v>0.224320942619646</v>
      </c>
      <c r="N9" s="17">
        <v>0.32595296534618901</v>
      </c>
      <c r="O9" s="17">
        <v>0.27211271488106498</v>
      </c>
      <c r="P9" s="17">
        <v>0.267447680526474</v>
      </c>
      <c r="Q9" s="17">
        <v>0.30581479804040101</v>
      </c>
      <c r="R9" s="17">
        <v>0.31338566054504802</v>
      </c>
      <c r="S9" s="17">
        <v>0.27014515416060197</v>
      </c>
      <c r="T9" s="17">
        <v>0.26536951758907001</v>
      </c>
      <c r="U9" s="17">
        <v>0.267051265257788</v>
      </c>
      <c r="V9" s="17"/>
      <c r="W9" s="17">
        <v>0.25894865016635199</v>
      </c>
      <c r="X9" s="17">
        <v>0.36795819076997599</v>
      </c>
      <c r="Y9" s="17"/>
      <c r="Z9" s="17">
        <v>0.36318149180592602</v>
      </c>
      <c r="AA9" s="17">
        <v>0.26306637441442299</v>
      </c>
    </row>
    <row r="10" spans="2:27" ht="43.5" x14ac:dyDescent="0.35">
      <c r="B10" s="21" t="s">
        <v>154</v>
      </c>
      <c r="C10" s="17">
        <v>0.52926014486898298</v>
      </c>
      <c r="D10" s="17">
        <v>0.50792662517683795</v>
      </c>
      <c r="E10" s="17">
        <v>0.59262655948222198</v>
      </c>
      <c r="F10" s="17">
        <v>0.48117845921373298</v>
      </c>
      <c r="G10" s="17">
        <v>0.46948352840381302</v>
      </c>
      <c r="H10" s="17">
        <v>0.56092982965855398</v>
      </c>
      <c r="I10" s="17"/>
      <c r="J10" s="17">
        <v>0.51236368766445795</v>
      </c>
      <c r="K10" s="17">
        <v>0.484093142646564</v>
      </c>
      <c r="L10" s="17">
        <v>0.43412809887904003</v>
      </c>
      <c r="M10" s="17">
        <v>0.59002255877497001</v>
      </c>
      <c r="N10" s="17">
        <v>0.54049278455924998</v>
      </c>
      <c r="O10" s="17">
        <v>0.519864735492234</v>
      </c>
      <c r="P10" s="17">
        <v>0.592660801342347</v>
      </c>
      <c r="Q10" s="17">
        <v>0.64308686941369297</v>
      </c>
      <c r="R10" s="17">
        <v>0.48034358366706897</v>
      </c>
      <c r="S10" s="17">
        <v>0.59674065909957297</v>
      </c>
      <c r="T10" s="17">
        <v>0.64731600156774904</v>
      </c>
      <c r="U10" s="17">
        <v>0.55420120197060396</v>
      </c>
      <c r="V10" s="17"/>
      <c r="W10" s="17">
        <v>0.549920154630549</v>
      </c>
      <c r="X10" s="17">
        <v>0.50543987776931598</v>
      </c>
      <c r="Y10" s="17"/>
      <c r="Z10" s="17">
        <v>0.513467147156492</v>
      </c>
      <c r="AA10" s="17">
        <v>0.55775269140130201</v>
      </c>
    </row>
    <row r="11" spans="2:27" x14ac:dyDescent="0.35">
      <c r="B11" s="21" t="s">
        <v>155</v>
      </c>
      <c r="C11" s="17">
        <v>0.150201223762369</v>
      </c>
      <c r="D11" s="17">
        <v>0.24498717386187599</v>
      </c>
      <c r="E11" s="17">
        <v>0.14439781238318899</v>
      </c>
      <c r="F11" s="17">
        <v>6.9962702756365305E-2</v>
      </c>
      <c r="G11" s="17">
        <v>0.174497984689441</v>
      </c>
      <c r="H11" s="17">
        <v>0.14835797629467201</v>
      </c>
      <c r="I11" s="17"/>
      <c r="J11" s="17">
        <v>8.9313916447808006E-2</v>
      </c>
      <c r="K11" s="17">
        <v>0.15064354727832499</v>
      </c>
      <c r="L11" s="17">
        <v>0.23582516264254699</v>
      </c>
      <c r="M11" s="17">
        <v>0.185656498605384</v>
      </c>
      <c r="N11" s="17">
        <v>0.110942969556253</v>
      </c>
      <c r="O11" s="17">
        <v>0.208022549626701</v>
      </c>
      <c r="P11" s="17">
        <v>0.13989151813117801</v>
      </c>
      <c r="Q11" s="17">
        <v>5.1098332545905102E-2</v>
      </c>
      <c r="R11" s="17">
        <v>0.20627075578788301</v>
      </c>
      <c r="S11" s="17">
        <v>0.124811532391208</v>
      </c>
      <c r="T11" s="17">
        <v>8.7314480843180997E-2</v>
      </c>
      <c r="U11" s="17">
        <v>0.17874753277160799</v>
      </c>
      <c r="V11" s="17"/>
      <c r="W11" s="17">
        <v>0.17991021284070699</v>
      </c>
      <c r="X11" s="17">
        <v>0.11594780068686</v>
      </c>
      <c r="Y11" s="17"/>
      <c r="Z11" s="17">
        <v>0.114509694038573</v>
      </c>
      <c r="AA11" s="17">
        <v>0.16925842547162001</v>
      </c>
    </row>
    <row r="12" spans="2:27" x14ac:dyDescent="0.35">
      <c r="B12" s="21" t="s">
        <v>47</v>
      </c>
      <c r="C12" s="23">
        <v>1.09576935481333E-2</v>
      </c>
      <c r="D12" s="23">
        <v>0</v>
      </c>
      <c r="E12" s="23">
        <v>0</v>
      </c>
      <c r="F12" s="23">
        <v>0</v>
      </c>
      <c r="G12" s="23">
        <v>1.9291421574992199E-2</v>
      </c>
      <c r="H12" s="23">
        <v>1.9855644566611701E-2</v>
      </c>
      <c r="I12" s="23"/>
      <c r="J12" s="23">
        <v>2.10746427466715E-2</v>
      </c>
      <c r="K12" s="23">
        <v>3.1866095326474803E-2</v>
      </c>
      <c r="L12" s="23">
        <v>0</v>
      </c>
      <c r="M12" s="23">
        <v>0</v>
      </c>
      <c r="N12" s="23">
        <v>2.2611280538307601E-2</v>
      </c>
      <c r="O12" s="23">
        <v>0</v>
      </c>
      <c r="P12" s="23">
        <v>0</v>
      </c>
      <c r="Q12" s="23">
        <v>0</v>
      </c>
      <c r="R12" s="23">
        <v>0</v>
      </c>
      <c r="S12" s="23">
        <v>8.3026543486169092E-3</v>
      </c>
      <c r="T12" s="23">
        <v>0</v>
      </c>
      <c r="U12" s="23">
        <v>0</v>
      </c>
      <c r="V12" s="23"/>
      <c r="W12" s="23">
        <v>1.12209823623915E-2</v>
      </c>
      <c r="X12" s="23">
        <v>1.06541307738479E-2</v>
      </c>
      <c r="Y12" s="23"/>
      <c r="Z12" s="23">
        <v>8.8416669990090003E-3</v>
      </c>
      <c r="AA12" s="23">
        <v>9.9225087126553896E-3</v>
      </c>
    </row>
    <row r="13" spans="2:27" x14ac:dyDescent="0.35">
      <c r="B13" s="16"/>
    </row>
    <row r="14" spans="2:27" x14ac:dyDescent="0.35">
      <c r="B14" t="s">
        <v>52</v>
      </c>
    </row>
    <row r="15" spans="2:27" x14ac:dyDescent="0.35">
      <c r="B15" t="s">
        <v>53</v>
      </c>
    </row>
    <row r="17" spans="2:2" x14ac:dyDescent="0.35">
      <c r="B17"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A21"/>
  <sheetViews>
    <sheetView showGridLines="0" topLeftCell="A7" workbookViewId="0">
      <pane xSplit="2" topLeftCell="H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1" t="s">
        <v>157</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76</v>
      </c>
      <c r="C9" s="17">
        <v>0.303836907237162</v>
      </c>
      <c r="D9" s="17">
        <v>0.18575754357471999</v>
      </c>
      <c r="E9" s="17">
        <v>0.32438861418481502</v>
      </c>
      <c r="F9" s="17">
        <v>0.35899868917224897</v>
      </c>
      <c r="G9" s="17">
        <v>0.34020168816610302</v>
      </c>
      <c r="H9" s="17">
        <v>0.28532113288488498</v>
      </c>
      <c r="I9" s="17"/>
      <c r="J9" s="17">
        <v>0.318515861107173</v>
      </c>
      <c r="K9" s="17">
        <v>0.196430507925107</v>
      </c>
      <c r="L9" s="17">
        <v>0.35640342144273301</v>
      </c>
      <c r="M9" s="17">
        <v>0.32306306368957299</v>
      </c>
      <c r="N9" s="17">
        <v>0.28727201993366203</v>
      </c>
      <c r="O9" s="17">
        <v>0.31845442407123897</v>
      </c>
      <c r="P9" s="17">
        <v>5.1478774080216699E-2</v>
      </c>
      <c r="Q9" s="17">
        <v>0.29844868952578102</v>
      </c>
      <c r="R9" s="17">
        <v>0.498920558236286</v>
      </c>
      <c r="S9" s="17">
        <v>0.250521860043671</v>
      </c>
      <c r="T9" s="17">
        <v>0.53073903517814003</v>
      </c>
      <c r="U9" s="17">
        <v>0.319352010027248</v>
      </c>
      <c r="V9" s="17"/>
      <c r="W9" s="17">
        <v>0.25123875703003001</v>
      </c>
      <c r="X9" s="17">
        <v>0.36448073080461402</v>
      </c>
      <c r="Y9" s="17"/>
      <c r="Z9" s="17">
        <v>0.357440684110507</v>
      </c>
      <c r="AA9" s="17">
        <v>0.25395499128607002</v>
      </c>
    </row>
    <row r="10" spans="2:27" x14ac:dyDescent="0.35">
      <c r="B10" s="21" t="s">
        <v>77</v>
      </c>
      <c r="C10" s="17">
        <v>0.40044132999995102</v>
      </c>
      <c r="D10" s="17">
        <v>0.40969716023201402</v>
      </c>
      <c r="E10" s="17">
        <v>0.34298605052202003</v>
      </c>
      <c r="F10" s="17">
        <v>0.412587031548729</v>
      </c>
      <c r="G10" s="17">
        <v>0.35439804020179699</v>
      </c>
      <c r="H10" s="17">
        <v>0.44259608576838899</v>
      </c>
      <c r="I10" s="17"/>
      <c r="J10" s="17">
        <v>0.41099823532754298</v>
      </c>
      <c r="K10" s="17">
        <v>0.49131800083210397</v>
      </c>
      <c r="L10" s="17">
        <v>0.41447482537219599</v>
      </c>
      <c r="M10" s="17">
        <v>0.33983535110221802</v>
      </c>
      <c r="N10" s="17">
        <v>0.399558166477544</v>
      </c>
      <c r="O10" s="17">
        <v>0.36486813164224502</v>
      </c>
      <c r="P10" s="17">
        <v>0.51566633990017396</v>
      </c>
      <c r="Q10" s="17">
        <v>0.45749640913414003</v>
      </c>
      <c r="R10" s="17">
        <v>0.27447336660119898</v>
      </c>
      <c r="S10" s="17">
        <v>0.395720144187376</v>
      </c>
      <c r="T10" s="17">
        <v>0.33349936522801299</v>
      </c>
      <c r="U10" s="17">
        <v>0.31271693245966398</v>
      </c>
      <c r="V10" s="17"/>
      <c r="W10" s="17">
        <v>0.40085364111265398</v>
      </c>
      <c r="X10" s="17">
        <v>0.39996594973895</v>
      </c>
      <c r="Y10" s="17"/>
      <c r="Z10" s="17">
        <v>0.45973300156755897</v>
      </c>
      <c r="AA10" s="17">
        <v>0.34974645912931301</v>
      </c>
    </row>
    <row r="11" spans="2:27" x14ac:dyDescent="0.35">
      <c r="B11" s="21" t="s">
        <v>78</v>
      </c>
      <c r="C11" s="17">
        <v>0.14356794500878101</v>
      </c>
      <c r="D11" s="17">
        <v>0.18166054365027401</v>
      </c>
      <c r="E11" s="17">
        <v>8.2028306397661593E-2</v>
      </c>
      <c r="F11" s="17">
        <v>0.12644176014560299</v>
      </c>
      <c r="G11" s="17">
        <v>0.151919034273511</v>
      </c>
      <c r="H11" s="17">
        <v>0.163457673532693</v>
      </c>
      <c r="I11" s="17"/>
      <c r="J11" s="17">
        <v>0.15383231378267201</v>
      </c>
      <c r="K11" s="17">
        <v>0.14394754014355901</v>
      </c>
      <c r="L11" s="17">
        <v>0.12332174818344301</v>
      </c>
      <c r="M11" s="17">
        <v>0.12614760635828201</v>
      </c>
      <c r="N11" s="17">
        <v>0.135197506652973</v>
      </c>
      <c r="O11" s="17">
        <v>0.15005741936974301</v>
      </c>
      <c r="P11" s="17">
        <v>0.227443086677348</v>
      </c>
      <c r="Q11" s="17">
        <v>0.14761095821891301</v>
      </c>
      <c r="R11" s="17">
        <v>0.108200792588713</v>
      </c>
      <c r="S11" s="17">
        <v>0.18020197706400301</v>
      </c>
      <c r="T11" s="17">
        <v>8.5979101409060593E-2</v>
      </c>
      <c r="U11" s="17">
        <v>0.1008797922553</v>
      </c>
      <c r="V11" s="17"/>
      <c r="W11" s="17">
        <v>0.15888891098892299</v>
      </c>
      <c r="X11" s="17">
        <v>0.12590340824990601</v>
      </c>
      <c r="Y11" s="17"/>
      <c r="Z11" s="17">
        <v>0.124255626319561</v>
      </c>
      <c r="AA11" s="17">
        <v>0.16143549262765999</v>
      </c>
    </row>
    <row r="12" spans="2:27" x14ac:dyDescent="0.35">
      <c r="B12" s="21" t="s">
        <v>79</v>
      </c>
      <c r="C12" s="17">
        <v>9.9447728719129602E-2</v>
      </c>
      <c r="D12" s="17">
        <v>0.20164312722174499</v>
      </c>
      <c r="E12" s="17">
        <v>0.17523553097071801</v>
      </c>
      <c r="F12" s="17">
        <v>6.0537038516593297E-2</v>
      </c>
      <c r="G12" s="17">
        <v>9.8296351888618502E-2</v>
      </c>
      <c r="H12" s="17">
        <v>5.28263328162447E-2</v>
      </c>
      <c r="I12" s="17"/>
      <c r="J12" s="17">
        <v>5.8718880552118199E-2</v>
      </c>
      <c r="K12" s="17">
        <v>0.10283403078996201</v>
      </c>
      <c r="L12" s="17">
        <v>5.4432010529641701E-2</v>
      </c>
      <c r="M12" s="17">
        <v>0.12172542265321901</v>
      </c>
      <c r="N12" s="17">
        <v>0.12250082215769401</v>
      </c>
      <c r="O12" s="17">
        <v>0.144683966441748</v>
      </c>
      <c r="P12" s="17">
        <v>0.109098795917195</v>
      </c>
      <c r="Q12" s="17">
        <v>9.6443943121166498E-2</v>
      </c>
      <c r="R12" s="17">
        <v>0.11840528257380201</v>
      </c>
      <c r="S12" s="17">
        <v>0.137172903864301</v>
      </c>
      <c r="T12" s="17">
        <v>0</v>
      </c>
      <c r="U12" s="17">
        <v>0.197679450950873</v>
      </c>
      <c r="V12" s="17"/>
      <c r="W12" s="17">
        <v>0.143110678283771</v>
      </c>
      <c r="X12" s="17">
        <v>4.9105878304138401E-2</v>
      </c>
      <c r="Y12" s="17"/>
      <c r="Z12" s="17">
        <v>4.34195268727696E-2</v>
      </c>
      <c r="AA12" s="17">
        <v>0.15863534760762801</v>
      </c>
    </row>
    <row r="13" spans="2:27" x14ac:dyDescent="0.35">
      <c r="B13" s="21" t="s">
        <v>47</v>
      </c>
      <c r="C13" s="17">
        <v>5.27060890349767E-2</v>
      </c>
      <c r="D13" s="17">
        <v>2.1241625321247001E-2</v>
      </c>
      <c r="E13" s="17">
        <v>7.5361497924786205E-2</v>
      </c>
      <c r="F13" s="17">
        <v>4.1435480616825802E-2</v>
      </c>
      <c r="G13" s="17">
        <v>5.5184885469970503E-2</v>
      </c>
      <c r="H13" s="17">
        <v>5.5798774997787903E-2</v>
      </c>
      <c r="I13" s="17"/>
      <c r="J13" s="17">
        <v>5.7934709230494499E-2</v>
      </c>
      <c r="K13" s="17">
        <v>6.5469920309268098E-2</v>
      </c>
      <c r="L13" s="17">
        <v>5.1367994471985902E-2</v>
      </c>
      <c r="M13" s="17">
        <v>8.92285561967084E-2</v>
      </c>
      <c r="N13" s="17">
        <v>5.5471484778126703E-2</v>
      </c>
      <c r="O13" s="17">
        <v>2.1936058475025302E-2</v>
      </c>
      <c r="P13" s="17">
        <v>9.6313003425065699E-2</v>
      </c>
      <c r="Q13" s="17">
        <v>0</v>
      </c>
      <c r="R13" s="17">
        <v>0</v>
      </c>
      <c r="S13" s="17">
        <v>3.6383114840649398E-2</v>
      </c>
      <c r="T13" s="17">
        <v>4.9782498184785397E-2</v>
      </c>
      <c r="U13" s="17">
        <v>6.9371814306914803E-2</v>
      </c>
      <c r="V13" s="17"/>
      <c r="W13" s="17">
        <v>4.5908012584622002E-2</v>
      </c>
      <c r="X13" s="17">
        <v>6.0544032902391701E-2</v>
      </c>
      <c r="Y13" s="17"/>
      <c r="Z13" s="17">
        <v>1.5151161129603701E-2</v>
      </c>
      <c r="AA13" s="17">
        <v>7.6227709349328904E-2</v>
      </c>
    </row>
    <row r="14" spans="2:27" x14ac:dyDescent="0.35">
      <c r="B14" s="21" t="s">
        <v>80</v>
      </c>
      <c r="C14" s="18">
        <v>0.70427823723711303</v>
      </c>
      <c r="D14" s="18">
        <v>0.59545470380673404</v>
      </c>
      <c r="E14" s="18">
        <v>0.66737466470683504</v>
      </c>
      <c r="F14" s="18">
        <v>0.77158572072097797</v>
      </c>
      <c r="G14" s="18">
        <v>0.69459972836789996</v>
      </c>
      <c r="H14" s="18">
        <v>0.72791721865327497</v>
      </c>
      <c r="I14" s="18"/>
      <c r="J14" s="18">
        <v>0.72951409643471499</v>
      </c>
      <c r="K14" s="18">
        <v>0.68774850875721105</v>
      </c>
      <c r="L14" s="18">
        <v>0.770878246814929</v>
      </c>
      <c r="M14" s="18">
        <v>0.66289841479179001</v>
      </c>
      <c r="N14" s="18">
        <v>0.68683018641120697</v>
      </c>
      <c r="O14" s="18">
        <v>0.68332255571348399</v>
      </c>
      <c r="P14" s="18">
        <v>0.56714511398039102</v>
      </c>
      <c r="Q14" s="18">
        <v>0.75594509865991999</v>
      </c>
      <c r="R14" s="18">
        <v>0.77339392483748504</v>
      </c>
      <c r="S14" s="18">
        <v>0.64624200423104705</v>
      </c>
      <c r="T14" s="18">
        <v>0.86423840040615396</v>
      </c>
      <c r="U14" s="18">
        <v>0.63206894248691203</v>
      </c>
      <c r="V14" s="18"/>
      <c r="W14" s="18">
        <v>0.65209239814268405</v>
      </c>
      <c r="X14" s="18">
        <v>0.76444668054356402</v>
      </c>
      <c r="Y14" s="18"/>
      <c r="Z14" s="18">
        <v>0.81717368567806503</v>
      </c>
      <c r="AA14" s="18">
        <v>0.60370145041538303</v>
      </c>
    </row>
    <row r="15" spans="2:27" x14ac:dyDescent="0.35">
      <c r="B15" s="21" t="s">
        <v>81</v>
      </c>
      <c r="C15" s="18">
        <v>0.24301567372791</v>
      </c>
      <c r="D15" s="18">
        <v>0.383303670872019</v>
      </c>
      <c r="E15" s="18">
        <v>0.25726383736837899</v>
      </c>
      <c r="F15" s="18">
        <v>0.18697879866219699</v>
      </c>
      <c r="G15" s="18">
        <v>0.25021538616213002</v>
      </c>
      <c r="H15" s="18">
        <v>0.21628400634893699</v>
      </c>
      <c r="I15" s="18"/>
      <c r="J15" s="18">
        <v>0.21255119433479</v>
      </c>
      <c r="K15" s="18">
        <v>0.24678157093352099</v>
      </c>
      <c r="L15" s="18">
        <v>0.17775375871308499</v>
      </c>
      <c r="M15" s="18">
        <v>0.24787302901150099</v>
      </c>
      <c r="N15" s="18">
        <v>0.25769832881066601</v>
      </c>
      <c r="O15" s="18">
        <v>0.29474138581149101</v>
      </c>
      <c r="P15" s="18">
        <v>0.33654188259454398</v>
      </c>
      <c r="Q15" s="18">
        <v>0.24405490134008001</v>
      </c>
      <c r="R15" s="18">
        <v>0.22660607516251499</v>
      </c>
      <c r="S15" s="18">
        <v>0.31737488092830302</v>
      </c>
      <c r="T15" s="18">
        <v>8.5979101409060593E-2</v>
      </c>
      <c r="U15" s="18">
        <v>0.298559243206173</v>
      </c>
      <c r="V15" s="18"/>
      <c r="W15" s="18">
        <v>0.30199958927269399</v>
      </c>
      <c r="X15" s="18">
        <v>0.17500928655404399</v>
      </c>
      <c r="Y15" s="18"/>
      <c r="Z15" s="18">
        <v>0.16767515319233101</v>
      </c>
      <c r="AA15" s="18">
        <v>0.32007084023528798</v>
      </c>
    </row>
    <row r="16" spans="2:27" x14ac:dyDescent="0.35">
      <c r="B16" s="21" t="s">
        <v>49</v>
      </c>
      <c r="C16" s="19">
        <v>0.46126256350920303</v>
      </c>
      <c r="D16" s="19">
        <v>0.21215103293471399</v>
      </c>
      <c r="E16" s="19">
        <v>0.410110827338455</v>
      </c>
      <c r="F16" s="19">
        <v>0.58460692205878095</v>
      </c>
      <c r="G16" s="19">
        <v>0.44438434220577</v>
      </c>
      <c r="H16" s="19">
        <v>0.511633212304337</v>
      </c>
      <c r="I16" s="19"/>
      <c r="J16" s="19">
        <v>0.51696290209992501</v>
      </c>
      <c r="K16" s="19">
        <v>0.44096693782369001</v>
      </c>
      <c r="L16" s="19">
        <v>0.59312448810184504</v>
      </c>
      <c r="M16" s="19">
        <v>0.41502538578028902</v>
      </c>
      <c r="N16" s="19">
        <v>0.42913185760054101</v>
      </c>
      <c r="O16" s="19">
        <v>0.38858116990199298</v>
      </c>
      <c r="P16" s="19">
        <v>0.23060323138584701</v>
      </c>
      <c r="Q16" s="19">
        <v>0.51189019731984098</v>
      </c>
      <c r="R16" s="19">
        <v>0.54678784967496996</v>
      </c>
      <c r="S16" s="19">
        <v>0.32886712330274398</v>
      </c>
      <c r="T16" s="19">
        <v>0.77825929899709301</v>
      </c>
      <c r="U16" s="19">
        <v>0.33350969928073898</v>
      </c>
      <c r="V16" s="19"/>
      <c r="W16" s="19">
        <v>0.35009280886999</v>
      </c>
      <c r="X16" s="19">
        <v>0.589437393989519</v>
      </c>
      <c r="Y16" s="19"/>
      <c r="Z16" s="19">
        <v>0.64949853248573397</v>
      </c>
      <c r="AA16" s="19">
        <v>0.283630610180095</v>
      </c>
    </row>
    <row r="17" spans="2:2" x14ac:dyDescent="0.35">
      <c r="B17" s="16"/>
    </row>
    <row r="18" spans="2:2" x14ac:dyDescent="0.35">
      <c r="B18" t="s">
        <v>52</v>
      </c>
    </row>
    <row r="19" spans="2:2" x14ac:dyDescent="0.35">
      <c r="B19" t="s">
        <v>53</v>
      </c>
    </row>
    <row r="21" spans="2:2" x14ac:dyDescent="0.35">
      <c r="B21"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A28"/>
  <sheetViews>
    <sheetView showGridLines="0" topLeftCell="A15" workbookViewId="0">
      <pane xSplit="2" topLeftCell="C1" activePane="topRight" state="frozen"/>
      <selection pane="topRight" activeCell="B28" sqref="B28"/>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172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399</v>
      </c>
      <c r="D7" s="10">
        <v>41</v>
      </c>
      <c r="E7" s="10">
        <v>68</v>
      </c>
      <c r="F7" s="10">
        <v>72</v>
      </c>
      <c r="G7" s="10">
        <v>70</v>
      </c>
      <c r="H7" s="10">
        <v>148</v>
      </c>
      <c r="I7" s="10"/>
      <c r="J7" s="10">
        <v>72</v>
      </c>
      <c r="K7" s="10">
        <v>44</v>
      </c>
      <c r="L7" s="10">
        <v>27</v>
      </c>
      <c r="M7" s="10">
        <v>31</v>
      </c>
      <c r="N7" s="10">
        <v>27</v>
      </c>
      <c r="O7" s="10">
        <v>31</v>
      </c>
      <c r="P7" s="10">
        <v>21</v>
      </c>
      <c r="Q7" s="10">
        <v>15</v>
      </c>
      <c r="R7" s="10">
        <v>34</v>
      </c>
      <c r="S7" s="10">
        <v>68</v>
      </c>
      <c r="T7" s="10">
        <v>19</v>
      </c>
      <c r="U7" s="10">
        <v>10</v>
      </c>
      <c r="V7" s="10"/>
      <c r="W7" s="10">
        <v>227</v>
      </c>
      <c r="X7" s="10">
        <v>172</v>
      </c>
      <c r="Y7" s="10"/>
      <c r="Z7" s="10">
        <v>210</v>
      </c>
      <c r="AA7" s="10">
        <v>176</v>
      </c>
    </row>
    <row r="8" spans="2:27" ht="30" customHeight="1" x14ac:dyDescent="0.35">
      <c r="B8" s="11" t="s">
        <v>23</v>
      </c>
      <c r="C8" s="11">
        <v>405</v>
      </c>
      <c r="D8" s="11">
        <v>38</v>
      </c>
      <c r="E8" s="11">
        <v>63</v>
      </c>
      <c r="F8" s="11">
        <v>74</v>
      </c>
      <c r="G8" s="11">
        <v>77</v>
      </c>
      <c r="H8" s="11">
        <v>152</v>
      </c>
      <c r="I8" s="11"/>
      <c r="J8" s="11">
        <v>81</v>
      </c>
      <c r="K8" s="11">
        <v>60</v>
      </c>
      <c r="L8" s="11">
        <v>38</v>
      </c>
      <c r="M8" s="11">
        <v>38</v>
      </c>
      <c r="N8" s="11">
        <v>27</v>
      </c>
      <c r="O8" s="11">
        <v>31</v>
      </c>
      <c r="P8" s="11">
        <v>23</v>
      </c>
      <c r="Q8" s="11">
        <v>11</v>
      </c>
      <c r="R8" s="11">
        <v>43</v>
      </c>
      <c r="S8" s="11">
        <v>24</v>
      </c>
      <c r="T8" s="11">
        <v>19</v>
      </c>
      <c r="U8" s="11">
        <v>10</v>
      </c>
      <c r="V8" s="11"/>
      <c r="W8" s="11">
        <v>201</v>
      </c>
      <c r="X8" s="11">
        <v>204</v>
      </c>
      <c r="Y8" s="11"/>
      <c r="Z8" s="11">
        <v>220</v>
      </c>
      <c r="AA8" s="11">
        <v>173</v>
      </c>
    </row>
    <row r="9" spans="2:27" ht="43.5" x14ac:dyDescent="0.35">
      <c r="B9" s="21" t="s">
        <v>158</v>
      </c>
      <c r="C9" s="17">
        <v>0.47283433110079498</v>
      </c>
      <c r="D9" s="17">
        <v>0.54134057081478404</v>
      </c>
      <c r="E9" s="17">
        <v>0.46214275907057301</v>
      </c>
      <c r="F9" s="17">
        <v>0.46711893737160098</v>
      </c>
      <c r="G9" s="17">
        <v>0.47520599324896301</v>
      </c>
      <c r="H9" s="17">
        <v>0.46197625807326398</v>
      </c>
      <c r="I9" s="17"/>
      <c r="J9" s="17">
        <v>0.41690614852918501</v>
      </c>
      <c r="K9" s="17">
        <v>0.36059737935239899</v>
      </c>
      <c r="L9" s="17">
        <v>0.62586882040434999</v>
      </c>
      <c r="M9" s="17">
        <v>0.45754733060849001</v>
      </c>
      <c r="N9" s="17">
        <v>0.58887412578146803</v>
      </c>
      <c r="O9" s="17">
        <v>0.496596515344988</v>
      </c>
      <c r="P9" s="17">
        <v>0.54688828675780399</v>
      </c>
      <c r="Q9" s="17">
        <v>0.26499633063817901</v>
      </c>
      <c r="R9" s="17">
        <v>0.51421709382178105</v>
      </c>
      <c r="S9" s="17">
        <v>0.43619968913089502</v>
      </c>
      <c r="T9" s="17">
        <v>0.56356367721247902</v>
      </c>
      <c r="U9" s="17">
        <v>0.49475130233303499</v>
      </c>
      <c r="V9" s="17"/>
      <c r="W9" s="17">
        <v>0.46096476836892403</v>
      </c>
      <c r="X9" s="17">
        <v>0.48450814492675698</v>
      </c>
      <c r="Y9" s="17"/>
      <c r="Z9" s="17">
        <v>0.44258672941159999</v>
      </c>
      <c r="AA9" s="17">
        <v>0.50439640938151398</v>
      </c>
    </row>
    <row r="10" spans="2:27" ht="43.5" x14ac:dyDescent="0.35">
      <c r="B10" s="21" t="s">
        <v>159</v>
      </c>
      <c r="C10" s="17">
        <v>0.45849167403271401</v>
      </c>
      <c r="D10" s="17">
        <v>0.40645408879346501</v>
      </c>
      <c r="E10" s="17">
        <v>0.454397786656559</v>
      </c>
      <c r="F10" s="17">
        <v>0.452802753230866</v>
      </c>
      <c r="G10" s="17">
        <v>0.47443035506825199</v>
      </c>
      <c r="H10" s="17">
        <v>0.46772190245207901</v>
      </c>
      <c r="I10" s="17"/>
      <c r="J10" s="17">
        <v>0.49910810726664301</v>
      </c>
      <c r="K10" s="17">
        <v>0.46808493207896101</v>
      </c>
      <c r="L10" s="17">
        <v>0.464611174643489</v>
      </c>
      <c r="M10" s="17">
        <v>0.429593923030335</v>
      </c>
      <c r="N10" s="17">
        <v>0.49619276398337703</v>
      </c>
      <c r="O10" s="17">
        <v>0.39152198069678801</v>
      </c>
      <c r="P10" s="17">
        <v>0.56018714213360699</v>
      </c>
      <c r="Q10" s="17">
        <v>0.416515665236808</v>
      </c>
      <c r="R10" s="17">
        <v>0.34903875125615003</v>
      </c>
      <c r="S10" s="17">
        <v>0.55392589875874598</v>
      </c>
      <c r="T10" s="17">
        <v>0.35753830659459002</v>
      </c>
      <c r="U10" s="17">
        <v>0.52175954208341402</v>
      </c>
      <c r="V10" s="17"/>
      <c r="W10" s="17">
        <v>0.41428716551700601</v>
      </c>
      <c r="X10" s="17">
        <v>0.50196717640273103</v>
      </c>
      <c r="Y10" s="17"/>
      <c r="Z10" s="17">
        <v>0.45799651945356501</v>
      </c>
      <c r="AA10" s="17">
        <v>0.48030306407398499</v>
      </c>
    </row>
    <row r="11" spans="2:27" ht="43.5" x14ac:dyDescent="0.35">
      <c r="B11" s="21" t="s">
        <v>160</v>
      </c>
      <c r="C11" s="17">
        <v>0.426362314885674</v>
      </c>
      <c r="D11" s="17">
        <v>0.46926675273840401</v>
      </c>
      <c r="E11" s="17">
        <v>0.45300965032767998</v>
      </c>
      <c r="F11" s="17">
        <v>0.48023834554226702</v>
      </c>
      <c r="G11" s="17">
        <v>0.35797399784335399</v>
      </c>
      <c r="H11" s="17">
        <v>0.41305547237589901</v>
      </c>
      <c r="I11" s="17"/>
      <c r="J11" s="17">
        <v>0.48353399928082003</v>
      </c>
      <c r="K11" s="17">
        <v>0.456825221929967</v>
      </c>
      <c r="L11" s="17">
        <v>0.55918568801549395</v>
      </c>
      <c r="M11" s="17">
        <v>0.42494194512532801</v>
      </c>
      <c r="N11" s="17">
        <v>0.45000758899604898</v>
      </c>
      <c r="O11" s="17">
        <v>0.258399771501373</v>
      </c>
      <c r="P11" s="17">
        <v>0.34983881759680902</v>
      </c>
      <c r="Q11" s="17">
        <v>0.54409628358083095</v>
      </c>
      <c r="R11" s="17">
        <v>0.391976178272128</v>
      </c>
      <c r="S11" s="17">
        <v>0.36966529035391199</v>
      </c>
      <c r="T11" s="17">
        <v>0.423806548309622</v>
      </c>
      <c r="U11" s="17">
        <v>8.2745316616379794E-2</v>
      </c>
      <c r="V11" s="17"/>
      <c r="W11" s="17">
        <v>0.39350429662347403</v>
      </c>
      <c r="X11" s="17">
        <v>0.45867844956964399</v>
      </c>
      <c r="Y11" s="17"/>
      <c r="Z11" s="17">
        <v>0.41673983229293998</v>
      </c>
      <c r="AA11" s="17">
        <v>0.45908095468360099</v>
      </c>
    </row>
    <row r="12" spans="2:27" ht="58" x14ac:dyDescent="0.35">
      <c r="B12" s="21" t="s">
        <v>161</v>
      </c>
      <c r="C12" s="17">
        <v>0.41531237111229002</v>
      </c>
      <c r="D12" s="17">
        <v>0.42880796162248103</v>
      </c>
      <c r="E12" s="17">
        <v>0.428556592931293</v>
      </c>
      <c r="F12" s="17">
        <v>0.38666016586572699</v>
      </c>
      <c r="G12" s="17">
        <v>0.47365557408296599</v>
      </c>
      <c r="H12" s="17">
        <v>0.39088006854042101</v>
      </c>
      <c r="I12" s="17"/>
      <c r="J12" s="17">
        <v>0.37046770462345002</v>
      </c>
      <c r="K12" s="17">
        <v>0.38630612403605902</v>
      </c>
      <c r="L12" s="17">
        <v>0.63720988596042005</v>
      </c>
      <c r="M12" s="17">
        <v>0.29858975864563098</v>
      </c>
      <c r="N12" s="17">
        <v>0.54220218177161195</v>
      </c>
      <c r="O12" s="17">
        <v>0.32260388211241903</v>
      </c>
      <c r="P12" s="17">
        <v>0.33742738409276302</v>
      </c>
      <c r="Q12" s="17">
        <v>0.30113379347066699</v>
      </c>
      <c r="R12" s="17">
        <v>0.43774277042690501</v>
      </c>
      <c r="S12" s="17">
        <v>0.38809716697163499</v>
      </c>
      <c r="T12" s="17">
        <v>0.448358201127663</v>
      </c>
      <c r="U12" s="17">
        <v>0.71425841506655297</v>
      </c>
      <c r="V12" s="17"/>
      <c r="W12" s="17">
        <v>0.41953467208723899</v>
      </c>
      <c r="X12" s="17">
        <v>0.411159702929631</v>
      </c>
      <c r="Y12" s="17"/>
      <c r="Z12" s="17">
        <v>0.34714144694585403</v>
      </c>
      <c r="AA12" s="17">
        <v>0.49107877462336302</v>
      </c>
    </row>
    <row r="13" spans="2:27" ht="43.5" x14ac:dyDescent="0.35">
      <c r="B13" s="21" t="s">
        <v>162</v>
      </c>
      <c r="C13" s="17">
        <v>0.35059522141828398</v>
      </c>
      <c r="D13" s="17">
        <v>0.36663020247728401</v>
      </c>
      <c r="E13" s="17">
        <v>0.40116718148550801</v>
      </c>
      <c r="F13" s="17">
        <v>0.39188504984213202</v>
      </c>
      <c r="G13" s="17">
        <v>0.34347662661656603</v>
      </c>
      <c r="H13" s="17">
        <v>0.30902649771078899</v>
      </c>
      <c r="I13" s="17"/>
      <c r="J13" s="17">
        <v>0.37371819009145602</v>
      </c>
      <c r="K13" s="17">
        <v>0.25593100399302698</v>
      </c>
      <c r="L13" s="17">
        <v>0.47723423650737501</v>
      </c>
      <c r="M13" s="17">
        <v>0.18669753962556801</v>
      </c>
      <c r="N13" s="17">
        <v>0.255557413775297</v>
      </c>
      <c r="O13" s="17">
        <v>0.31436209806979099</v>
      </c>
      <c r="P13" s="17">
        <v>0.28781772725092802</v>
      </c>
      <c r="Q13" s="17">
        <v>0.416515665236808</v>
      </c>
      <c r="R13" s="17">
        <v>0.56086984384194105</v>
      </c>
      <c r="S13" s="17">
        <v>0.32764308522478702</v>
      </c>
      <c r="T13" s="17">
        <v>0.443490896994016</v>
      </c>
      <c r="U13" s="17">
        <v>0.27524418959951802</v>
      </c>
      <c r="V13" s="17"/>
      <c r="W13" s="17">
        <v>0.33877188738250802</v>
      </c>
      <c r="X13" s="17">
        <v>0.36222356893653002</v>
      </c>
      <c r="Y13" s="17"/>
      <c r="Z13" s="17">
        <v>0.34888995339179601</v>
      </c>
      <c r="AA13" s="17">
        <v>0.36187804134680901</v>
      </c>
    </row>
    <row r="14" spans="2:27" ht="58" x14ac:dyDescent="0.35">
      <c r="B14" s="21" t="s">
        <v>163</v>
      </c>
      <c r="C14" s="17">
        <v>0.33464076508164903</v>
      </c>
      <c r="D14" s="17">
        <v>0.42565717748903098</v>
      </c>
      <c r="E14" s="17">
        <v>0.239782589088506</v>
      </c>
      <c r="F14" s="17">
        <v>0.36556806293217903</v>
      </c>
      <c r="G14" s="17">
        <v>0.39416149500752401</v>
      </c>
      <c r="H14" s="17">
        <v>0.30630553645818398</v>
      </c>
      <c r="I14" s="17"/>
      <c r="J14" s="17">
        <v>0.28854627746140799</v>
      </c>
      <c r="K14" s="17">
        <v>0.29690373906503598</v>
      </c>
      <c r="L14" s="17">
        <v>0.50628780363375103</v>
      </c>
      <c r="M14" s="17">
        <v>0.32797218716139898</v>
      </c>
      <c r="N14" s="17">
        <v>0.37703333542664402</v>
      </c>
      <c r="O14" s="17">
        <v>0.33980927338005701</v>
      </c>
      <c r="P14" s="17">
        <v>0.35135725702891102</v>
      </c>
      <c r="Q14" s="17">
        <v>0.27260630387676699</v>
      </c>
      <c r="R14" s="17">
        <v>0.266190631260944</v>
      </c>
      <c r="S14" s="17">
        <v>0.38811662652839402</v>
      </c>
      <c r="T14" s="17">
        <v>0.42065046714288301</v>
      </c>
      <c r="U14" s="17">
        <v>0.219507112733517</v>
      </c>
      <c r="V14" s="17"/>
      <c r="W14" s="17">
        <v>0.33541195196909601</v>
      </c>
      <c r="X14" s="17">
        <v>0.33388229635348798</v>
      </c>
      <c r="Y14" s="17"/>
      <c r="Z14" s="17">
        <v>0.33719094115083198</v>
      </c>
      <c r="AA14" s="17">
        <v>0.34649000818160602</v>
      </c>
    </row>
    <row r="15" spans="2:27" ht="58" x14ac:dyDescent="0.35">
      <c r="B15" s="21" t="s">
        <v>164</v>
      </c>
      <c r="C15" s="17">
        <v>0.33374108580680201</v>
      </c>
      <c r="D15" s="17">
        <v>0.41819999555928</v>
      </c>
      <c r="E15" s="17">
        <v>0.32292067398137603</v>
      </c>
      <c r="F15" s="17">
        <v>0.37709139129543001</v>
      </c>
      <c r="G15" s="17">
        <v>0.270064560908026</v>
      </c>
      <c r="H15" s="17">
        <v>0.32852385698842201</v>
      </c>
      <c r="I15" s="17"/>
      <c r="J15" s="17">
        <v>0.32446606861189198</v>
      </c>
      <c r="K15" s="17">
        <v>0.27116482783497398</v>
      </c>
      <c r="L15" s="17">
        <v>0.34391542632604599</v>
      </c>
      <c r="M15" s="17">
        <v>0.28467679987244299</v>
      </c>
      <c r="N15" s="17">
        <v>0.26090525669541498</v>
      </c>
      <c r="O15" s="17">
        <v>0.38951385710638903</v>
      </c>
      <c r="P15" s="17">
        <v>0.49179981257355798</v>
      </c>
      <c r="Q15" s="17">
        <v>0.26713059481534901</v>
      </c>
      <c r="R15" s="17">
        <v>0.41195038682048302</v>
      </c>
      <c r="S15" s="17">
        <v>0.27045900663384498</v>
      </c>
      <c r="T15" s="17">
        <v>0.471198630978796</v>
      </c>
      <c r="U15" s="17">
        <v>0.219507112733517</v>
      </c>
      <c r="V15" s="17"/>
      <c r="W15" s="17">
        <v>0.34897785791088798</v>
      </c>
      <c r="X15" s="17">
        <v>0.31875559351279298</v>
      </c>
      <c r="Y15" s="17"/>
      <c r="Z15" s="17">
        <v>0.33866027177887198</v>
      </c>
      <c r="AA15" s="17">
        <v>0.341661756746169</v>
      </c>
    </row>
    <row r="16" spans="2:27" ht="43.5" x14ac:dyDescent="0.35">
      <c r="B16" s="21" t="s">
        <v>165</v>
      </c>
      <c r="C16" s="17">
        <v>0.224342308151884</v>
      </c>
      <c r="D16" s="17">
        <v>0.31641282452695502</v>
      </c>
      <c r="E16" s="17">
        <v>0.33798682281095499</v>
      </c>
      <c r="F16" s="17">
        <v>0.21448659758719099</v>
      </c>
      <c r="G16" s="17">
        <v>0.15191232505141999</v>
      </c>
      <c r="H16" s="17">
        <v>0.19595418921043001</v>
      </c>
      <c r="I16" s="17"/>
      <c r="J16" s="17">
        <v>0.14791116302643501</v>
      </c>
      <c r="K16" s="17">
        <v>0.209597068083724</v>
      </c>
      <c r="L16" s="17">
        <v>0.166347085467283</v>
      </c>
      <c r="M16" s="17">
        <v>0.34866462864037601</v>
      </c>
      <c r="N16" s="17">
        <v>0.219631019587163</v>
      </c>
      <c r="O16" s="17">
        <v>0.31898978768589298</v>
      </c>
      <c r="P16" s="17">
        <v>0.25517482220944498</v>
      </c>
      <c r="Q16" s="17">
        <v>0.12758061834402401</v>
      </c>
      <c r="R16" s="17">
        <v>0.31423076701225799</v>
      </c>
      <c r="S16" s="17">
        <v>0.21063254273997101</v>
      </c>
      <c r="T16" s="17">
        <v>0.106539972412192</v>
      </c>
      <c r="U16" s="17">
        <v>0.30225242934989699</v>
      </c>
      <c r="V16" s="17"/>
      <c r="W16" s="17">
        <v>0.26114952444848999</v>
      </c>
      <c r="X16" s="17">
        <v>0.188142104302357</v>
      </c>
      <c r="Y16" s="17"/>
      <c r="Z16" s="17">
        <v>0.186333338396377</v>
      </c>
      <c r="AA16" s="17">
        <v>0.277649027648185</v>
      </c>
    </row>
    <row r="17" spans="2:27" ht="29" x14ac:dyDescent="0.35">
      <c r="B17" s="21" t="s">
        <v>166</v>
      </c>
      <c r="C17" s="17">
        <v>0.19242993491265301</v>
      </c>
      <c r="D17" s="17">
        <v>0.19001091667610401</v>
      </c>
      <c r="E17" s="17">
        <v>0.154298630702007</v>
      </c>
      <c r="F17" s="17">
        <v>0.186803021710374</v>
      </c>
      <c r="G17" s="17">
        <v>0.18535888867893699</v>
      </c>
      <c r="H17" s="17">
        <v>0.215224902958112</v>
      </c>
      <c r="I17" s="17"/>
      <c r="J17" s="17">
        <v>0.13378591922237101</v>
      </c>
      <c r="K17" s="17">
        <v>0.32187369035692298</v>
      </c>
      <c r="L17" s="17">
        <v>0.19528084242907001</v>
      </c>
      <c r="M17" s="17">
        <v>0.129951687159925</v>
      </c>
      <c r="N17" s="17">
        <v>0.14543557286164799</v>
      </c>
      <c r="O17" s="17">
        <v>0.207700659374219</v>
      </c>
      <c r="P17" s="17">
        <v>0.24514068657072799</v>
      </c>
      <c r="Q17" s="17">
        <v>0.147159949709914</v>
      </c>
      <c r="R17" s="17">
        <v>0.14714714129069301</v>
      </c>
      <c r="S17" s="17">
        <v>0.23541350014218501</v>
      </c>
      <c r="T17" s="17">
        <v>9.9485398205696698E-2</v>
      </c>
      <c r="U17" s="17">
        <v>0.39549514130020602</v>
      </c>
      <c r="V17" s="17"/>
      <c r="W17" s="17">
        <v>0.20603926441770901</v>
      </c>
      <c r="X17" s="17">
        <v>0.17904504597217</v>
      </c>
      <c r="Y17" s="17"/>
      <c r="Z17" s="17">
        <v>0.19242227087098199</v>
      </c>
      <c r="AA17" s="17">
        <v>0.203207572231837</v>
      </c>
    </row>
    <row r="18" spans="2:27" ht="58" x14ac:dyDescent="0.35">
      <c r="B18" s="21" t="s">
        <v>167</v>
      </c>
      <c r="C18" s="17">
        <v>0.180885512858912</v>
      </c>
      <c r="D18" s="17">
        <v>0.256691410502219</v>
      </c>
      <c r="E18" s="17">
        <v>0.16034965303502399</v>
      </c>
      <c r="F18" s="17">
        <v>0.17990734450155299</v>
      </c>
      <c r="G18" s="17">
        <v>0.132429589277404</v>
      </c>
      <c r="H18" s="17">
        <v>0.19579995678113099</v>
      </c>
      <c r="I18" s="17"/>
      <c r="J18" s="17">
        <v>0.19733739664429401</v>
      </c>
      <c r="K18" s="17">
        <v>0.207070374627917</v>
      </c>
      <c r="L18" s="17">
        <v>0.14863458389697601</v>
      </c>
      <c r="M18" s="17">
        <v>0.120690706291744</v>
      </c>
      <c r="N18" s="17">
        <v>0.29321380407254299</v>
      </c>
      <c r="O18" s="17">
        <v>0.17617191292649101</v>
      </c>
      <c r="P18" s="17">
        <v>0.183119596224847</v>
      </c>
      <c r="Q18" s="17">
        <v>0.26499633063817901</v>
      </c>
      <c r="R18" s="17">
        <v>0.10598203000548</v>
      </c>
      <c r="S18" s="17">
        <v>0.22767361644582601</v>
      </c>
      <c r="T18" s="17">
        <v>0.172808214127224</v>
      </c>
      <c r="U18" s="17">
        <v>8.2745316616379794E-2</v>
      </c>
      <c r="V18" s="17"/>
      <c r="W18" s="17">
        <v>0.201143613689268</v>
      </c>
      <c r="X18" s="17">
        <v>0.160961501932532</v>
      </c>
      <c r="Y18" s="17"/>
      <c r="Z18" s="17">
        <v>0.169876499947853</v>
      </c>
      <c r="AA18" s="17">
        <v>0.193073444176106</v>
      </c>
    </row>
    <row r="19" spans="2:27" ht="58" x14ac:dyDescent="0.35">
      <c r="B19" s="21" t="s">
        <v>168</v>
      </c>
      <c r="C19" s="17">
        <v>0.16856683620430801</v>
      </c>
      <c r="D19" s="17">
        <v>0.184292115631077</v>
      </c>
      <c r="E19" s="17">
        <v>0.13769010043582799</v>
      </c>
      <c r="F19" s="17">
        <v>0.23296243012215501</v>
      </c>
      <c r="G19" s="17">
        <v>0.115759522906986</v>
      </c>
      <c r="H19" s="17">
        <v>0.17283246965287599</v>
      </c>
      <c r="I19" s="17"/>
      <c r="J19" s="17">
        <v>0.19542452971358901</v>
      </c>
      <c r="K19" s="17">
        <v>0.20888844123835301</v>
      </c>
      <c r="L19" s="17">
        <v>7.1772572095277404E-2</v>
      </c>
      <c r="M19" s="17">
        <v>0.17684657512910801</v>
      </c>
      <c r="N19" s="17">
        <v>0.18788113914452401</v>
      </c>
      <c r="O19" s="17">
        <v>6.5260854979233202E-2</v>
      </c>
      <c r="P19" s="17">
        <v>0.20398208532263001</v>
      </c>
      <c r="Q19" s="17">
        <v>0.40241204293233501</v>
      </c>
      <c r="R19" s="17">
        <v>0.190084568306671</v>
      </c>
      <c r="S19" s="17">
        <v>0.178656865383162</v>
      </c>
      <c r="T19" s="17">
        <v>4.8937234369783998E-2</v>
      </c>
      <c r="U19" s="17">
        <v>8.2745316616379794E-2</v>
      </c>
      <c r="V19" s="17"/>
      <c r="W19" s="17">
        <v>0.149727967593904</v>
      </c>
      <c r="X19" s="17">
        <v>0.18709502041947701</v>
      </c>
      <c r="Y19" s="17"/>
      <c r="Z19" s="17">
        <v>0.16900257457425899</v>
      </c>
      <c r="AA19" s="17">
        <v>0.16749413122576201</v>
      </c>
    </row>
    <row r="20" spans="2:27" ht="43.5" x14ac:dyDescent="0.35">
      <c r="B20" s="21" t="s">
        <v>169</v>
      </c>
      <c r="C20" s="17">
        <v>0.16545354184730199</v>
      </c>
      <c r="D20" s="17">
        <v>0.14176627292027399</v>
      </c>
      <c r="E20" s="17">
        <v>0.24069614752818899</v>
      </c>
      <c r="F20" s="17">
        <v>0.22395594421839801</v>
      </c>
      <c r="G20" s="17">
        <v>0.13691441104636601</v>
      </c>
      <c r="H20" s="17">
        <v>0.12587451524495</v>
      </c>
      <c r="I20" s="17"/>
      <c r="J20" s="17">
        <v>0.18389382067075599</v>
      </c>
      <c r="K20" s="17">
        <v>0.120903309958073</v>
      </c>
      <c r="L20" s="17">
        <v>0.185054508419844</v>
      </c>
      <c r="M20" s="17">
        <v>9.6969757963928996E-2</v>
      </c>
      <c r="N20" s="17">
        <v>0.111293170088273</v>
      </c>
      <c r="O20" s="17">
        <v>0.23092540581195301</v>
      </c>
      <c r="P20" s="17">
        <v>9.6182434819466103E-2</v>
      </c>
      <c r="Q20" s="17">
        <v>0.185431676719571</v>
      </c>
      <c r="R20" s="17">
        <v>0.18208809295975301</v>
      </c>
      <c r="S20" s="17">
        <v>0.20296124877691399</v>
      </c>
      <c r="T20" s="17">
        <v>0.26362810866029701</v>
      </c>
      <c r="U20" s="17">
        <v>0.192498872983138</v>
      </c>
      <c r="V20" s="17"/>
      <c r="W20" s="17">
        <v>0.20097606054915801</v>
      </c>
      <c r="X20" s="17">
        <v>0.13051684878436001</v>
      </c>
      <c r="Y20" s="17"/>
      <c r="Z20" s="17">
        <v>0.14937539050490001</v>
      </c>
      <c r="AA20" s="17">
        <v>0.19233701888943799</v>
      </c>
    </row>
    <row r="21" spans="2:27" ht="43.5" x14ac:dyDescent="0.35">
      <c r="B21" s="21" t="s">
        <v>170</v>
      </c>
      <c r="C21" s="17">
        <v>0.155504547367215</v>
      </c>
      <c r="D21" s="17">
        <v>0.136521611768808</v>
      </c>
      <c r="E21" s="17">
        <v>0.12583302648941599</v>
      </c>
      <c r="F21" s="17">
        <v>0.139792687570096</v>
      </c>
      <c r="G21" s="17">
        <v>0.16964138677940399</v>
      </c>
      <c r="H21" s="17">
        <v>0.17303598400926101</v>
      </c>
      <c r="I21" s="17"/>
      <c r="J21" s="17">
        <v>0.123923217173894</v>
      </c>
      <c r="K21" s="17">
        <v>0.13687592719179301</v>
      </c>
      <c r="L21" s="17">
        <v>4.15568188256734E-2</v>
      </c>
      <c r="M21" s="17">
        <v>0.169647573768652</v>
      </c>
      <c r="N21" s="17">
        <v>0.19027366147525801</v>
      </c>
      <c r="O21" s="17">
        <v>0.19780975531685399</v>
      </c>
      <c r="P21" s="17">
        <v>0.184638035656948</v>
      </c>
      <c r="Q21" s="17">
        <v>0.19740103484687399</v>
      </c>
      <c r="R21" s="17">
        <v>0.25030000615737402</v>
      </c>
      <c r="S21" s="17">
        <v>0.16981278982536699</v>
      </c>
      <c r="T21" s="17">
        <v>4.1882660163288697E-2</v>
      </c>
      <c r="U21" s="17">
        <v>0.32926066910027602</v>
      </c>
      <c r="V21" s="17"/>
      <c r="W21" s="17">
        <v>0.13003438569199899</v>
      </c>
      <c r="X21" s="17">
        <v>0.18055466355348801</v>
      </c>
      <c r="Y21" s="17"/>
      <c r="Z21" s="17">
        <v>0.16612623862840301</v>
      </c>
      <c r="AA21" s="17">
        <v>0.147015792346881</v>
      </c>
    </row>
    <row r="22" spans="2:27" x14ac:dyDescent="0.35">
      <c r="B22" s="21" t="s">
        <v>47</v>
      </c>
      <c r="C22" s="17">
        <v>1.7233043340863102E-2</v>
      </c>
      <c r="D22" s="17">
        <v>0</v>
      </c>
      <c r="E22" s="17">
        <v>1.46917955094112E-2</v>
      </c>
      <c r="F22" s="17">
        <v>0</v>
      </c>
      <c r="G22" s="17">
        <v>1.63639800902186E-2</v>
      </c>
      <c r="H22" s="17">
        <v>3.1410274687706401E-2</v>
      </c>
      <c r="I22" s="17"/>
      <c r="J22" s="17">
        <v>1.56191386601262E-2</v>
      </c>
      <c r="K22" s="17">
        <v>1.9207937534899602E-2</v>
      </c>
      <c r="L22" s="17">
        <v>4.15568188256734E-2</v>
      </c>
      <c r="M22" s="17">
        <v>3.7633907101002798E-2</v>
      </c>
      <c r="N22" s="17">
        <v>0</v>
      </c>
      <c r="O22" s="17">
        <v>0</v>
      </c>
      <c r="P22" s="17">
        <v>0</v>
      </c>
      <c r="Q22" s="17">
        <v>0</v>
      </c>
      <c r="R22" s="17">
        <v>0</v>
      </c>
      <c r="S22" s="17">
        <v>2.6867967900357701E-2</v>
      </c>
      <c r="T22" s="17">
        <v>4.8937234369783998E-2</v>
      </c>
      <c r="U22" s="17">
        <v>0</v>
      </c>
      <c r="V22" s="17"/>
      <c r="W22" s="17">
        <v>1.35569319244592E-2</v>
      </c>
      <c r="X22" s="17">
        <v>2.08485295426727E-2</v>
      </c>
      <c r="Y22" s="17"/>
      <c r="Z22" s="17">
        <v>1.52000150022114E-2</v>
      </c>
      <c r="AA22" s="17">
        <v>1.27781520423558E-2</v>
      </c>
    </row>
    <row r="23" spans="2:27" x14ac:dyDescent="0.35">
      <c r="B23" s="21" t="s">
        <v>171</v>
      </c>
      <c r="C23" s="23">
        <v>3.6928602211873901E-3</v>
      </c>
      <c r="D23" s="23">
        <v>0</v>
      </c>
      <c r="E23" s="23">
        <v>5.4659967503414E-3</v>
      </c>
      <c r="F23" s="23">
        <v>1.54291658704297E-2</v>
      </c>
      <c r="G23" s="23">
        <v>0</v>
      </c>
      <c r="H23" s="23">
        <v>0</v>
      </c>
      <c r="I23" s="23"/>
      <c r="J23" s="23">
        <v>0</v>
      </c>
      <c r="K23" s="23">
        <v>1.9207937534899602E-2</v>
      </c>
      <c r="L23" s="23">
        <v>0</v>
      </c>
      <c r="M23" s="23">
        <v>0</v>
      </c>
      <c r="N23" s="23">
        <v>0</v>
      </c>
      <c r="O23" s="23">
        <v>0</v>
      </c>
      <c r="P23" s="23">
        <v>0</v>
      </c>
      <c r="Q23" s="23">
        <v>0</v>
      </c>
      <c r="R23" s="23">
        <v>0</v>
      </c>
      <c r="S23" s="23">
        <v>1.44774891992506E-2</v>
      </c>
      <c r="T23" s="23">
        <v>0</v>
      </c>
      <c r="U23" s="23">
        <v>0</v>
      </c>
      <c r="V23" s="23"/>
      <c r="W23" s="23">
        <v>7.4476430804046104E-3</v>
      </c>
      <c r="X23" s="23">
        <v>0</v>
      </c>
      <c r="Y23" s="23"/>
      <c r="Z23" s="23">
        <v>0</v>
      </c>
      <c r="AA23" s="23">
        <v>8.6382415467250694E-3</v>
      </c>
    </row>
    <row r="24" spans="2:27" x14ac:dyDescent="0.35">
      <c r="B24" s="16" t="s">
        <v>173</v>
      </c>
    </row>
    <row r="25" spans="2:27" x14ac:dyDescent="0.35">
      <c r="B25" t="s">
        <v>52</v>
      </c>
    </row>
    <row r="26" spans="2:27" x14ac:dyDescent="0.35">
      <c r="B26" t="s">
        <v>53</v>
      </c>
    </row>
    <row r="28" spans="2:27" x14ac:dyDescent="0.35">
      <c r="B2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A24"/>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183</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148</v>
      </c>
      <c r="D7" s="10">
        <v>25</v>
      </c>
      <c r="E7" s="10">
        <v>25</v>
      </c>
      <c r="F7" s="10">
        <v>17</v>
      </c>
      <c r="G7" s="10">
        <v>27</v>
      </c>
      <c r="H7" s="10">
        <v>54</v>
      </c>
      <c r="I7" s="10"/>
      <c r="J7" s="10">
        <v>22</v>
      </c>
      <c r="K7" s="10">
        <v>17</v>
      </c>
      <c r="L7" s="10">
        <v>6</v>
      </c>
      <c r="M7" s="10">
        <v>12</v>
      </c>
      <c r="N7" s="10">
        <v>10</v>
      </c>
      <c r="O7" s="10">
        <v>13</v>
      </c>
      <c r="P7" s="10">
        <v>12</v>
      </c>
      <c r="Q7" s="10">
        <v>5</v>
      </c>
      <c r="R7" s="10">
        <v>11</v>
      </c>
      <c r="S7" s="10">
        <v>33</v>
      </c>
      <c r="T7" s="10">
        <v>2</v>
      </c>
      <c r="U7" s="10">
        <v>5</v>
      </c>
      <c r="V7" s="10"/>
      <c r="W7" s="10">
        <v>103</v>
      </c>
      <c r="X7" s="10">
        <v>45</v>
      </c>
      <c r="Y7" s="10"/>
      <c r="Z7" s="10">
        <v>49</v>
      </c>
      <c r="AA7" s="10">
        <v>96</v>
      </c>
    </row>
    <row r="8" spans="2:27" ht="30" customHeight="1" x14ac:dyDescent="0.35">
      <c r="B8" s="11" t="s">
        <v>23</v>
      </c>
      <c r="C8" s="11">
        <v>140</v>
      </c>
      <c r="D8" s="11">
        <v>24</v>
      </c>
      <c r="E8" s="11">
        <v>24</v>
      </c>
      <c r="F8" s="11">
        <v>18</v>
      </c>
      <c r="G8" s="11">
        <v>28</v>
      </c>
      <c r="H8" s="11">
        <v>45</v>
      </c>
      <c r="I8" s="11"/>
      <c r="J8" s="11">
        <v>24</v>
      </c>
      <c r="K8" s="11">
        <v>21</v>
      </c>
      <c r="L8" s="11">
        <v>9</v>
      </c>
      <c r="M8" s="11">
        <v>14</v>
      </c>
      <c r="N8" s="11">
        <v>10</v>
      </c>
      <c r="O8" s="11">
        <v>14</v>
      </c>
      <c r="P8" s="11">
        <v>13</v>
      </c>
      <c r="Q8" s="11">
        <v>4</v>
      </c>
      <c r="R8" s="11">
        <v>13</v>
      </c>
      <c r="S8" s="11">
        <v>12</v>
      </c>
      <c r="T8" s="11">
        <v>2</v>
      </c>
      <c r="U8" s="11">
        <v>5</v>
      </c>
      <c r="V8" s="11"/>
      <c r="W8" s="11">
        <v>93</v>
      </c>
      <c r="X8" s="11">
        <v>47</v>
      </c>
      <c r="Y8" s="11"/>
      <c r="Z8" s="11">
        <v>45</v>
      </c>
      <c r="AA8" s="11">
        <v>92</v>
      </c>
    </row>
    <row r="9" spans="2:27" ht="29" x14ac:dyDescent="0.35">
      <c r="B9" s="21" t="s">
        <v>174</v>
      </c>
      <c r="C9" s="17">
        <v>0.66409273390124401</v>
      </c>
      <c r="D9" s="17">
        <v>0.73944558508583202</v>
      </c>
      <c r="E9" s="17">
        <v>0.78209159106321302</v>
      </c>
      <c r="F9" s="17">
        <v>0.75416337027348701</v>
      </c>
      <c r="G9" s="17">
        <v>0.54363296374414405</v>
      </c>
      <c r="H9" s="17">
        <v>0.59835427066446101</v>
      </c>
      <c r="I9" s="17"/>
      <c r="J9" s="17">
        <v>0.62512787674196202</v>
      </c>
      <c r="K9" s="17">
        <v>0.75282189972191205</v>
      </c>
      <c r="L9" s="17">
        <v>0.66666666666666696</v>
      </c>
      <c r="M9" s="17">
        <v>0.91449464589903495</v>
      </c>
      <c r="N9" s="17">
        <v>0.620387564824882</v>
      </c>
      <c r="O9" s="17">
        <v>0.62062640423746096</v>
      </c>
      <c r="P9" s="17">
        <v>0.80921046600490798</v>
      </c>
      <c r="Q9" s="17">
        <v>0.18580086007809499</v>
      </c>
      <c r="R9" s="17">
        <v>0.54250178126278503</v>
      </c>
      <c r="S9" s="17">
        <v>0.54446059962658899</v>
      </c>
      <c r="T9" s="17">
        <v>0.42099303936736299</v>
      </c>
      <c r="U9" s="17">
        <v>0.59870038137848702</v>
      </c>
      <c r="V9" s="17"/>
      <c r="W9" s="17">
        <v>0.67918746292718901</v>
      </c>
      <c r="X9" s="17">
        <v>0.63406056597211302</v>
      </c>
      <c r="Y9" s="17"/>
      <c r="Z9" s="17">
        <v>0.60325568593060697</v>
      </c>
      <c r="AA9" s="17">
        <v>0.71050545413536204</v>
      </c>
    </row>
    <row r="10" spans="2:27" ht="29" x14ac:dyDescent="0.35">
      <c r="B10" s="21" t="s">
        <v>175</v>
      </c>
      <c r="C10" s="17">
        <v>0.52244832298326804</v>
      </c>
      <c r="D10" s="17">
        <v>0.56441009774821604</v>
      </c>
      <c r="E10" s="17">
        <v>0.61441686173185295</v>
      </c>
      <c r="F10" s="17">
        <v>0.60130382336761601</v>
      </c>
      <c r="G10" s="17">
        <v>0.38720536926149501</v>
      </c>
      <c r="H10" s="17">
        <v>0.50216598645660604</v>
      </c>
      <c r="I10" s="17"/>
      <c r="J10" s="17">
        <v>0.50184466458557897</v>
      </c>
      <c r="K10" s="17">
        <v>0.53475198675198798</v>
      </c>
      <c r="L10" s="17">
        <v>0.51355595068596704</v>
      </c>
      <c r="M10" s="17">
        <v>0.56965854051230003</v>
      </c>
      <c r="N10" s="17">
        <v>0.47536521762892903</v>
      </c>
      <c r="O10" s="17">
        <v>0.31567757381498501</v>
      </c>
      <c r="P10" s="17">
        <v>0.72816647002727097</v>
      </c>
      <c r="Q10" s="17">
        <v>0</v>
      </c>
      <c r="R10" s="17">
        <v>0.53947737377925997</v>
      </c>
      <c r="S10" s="17">
        <v>0.61288861461607902</v>
      </c>
      <c r="T10" s="17">
        <v>0.57900696063263701</v>
      </c>
      <c r="U10" s="17">
        <v>0.66211130771913096</v>
      </c>
      <c r="V10" s="17"/>
      <c r="W10" s="17">
        <v>0.54504909059498796</v>
      </c>
      <c r="X10" s="17">
        <v>0.47748229231946498</v>
      </c>
      <c r="Y10" s="17"/>
      <c r="Z10" s="17">
        <v>0.49647521331073702</v>
      </c>
      <c r="AA10" s="17">
        <v>0.53339963829105097</v>
      </c>
    </row>
    <row r="11" spans="2:27" ht="58" x14ac:dyDescent="0.35">
      <c r="B11" s="21" t="s">
        <v>176</v>
      </c>
      <c r="C11" s="17">
        <v>0.504976203777877</v>
      </c>
      <c r="D11" s="17">
        <v>0.55044006819049796</v>
      </c>
      <c r="E11" s="17">
        <v>0.71785125788780402</v>
      </c>
      <c r="F11" s="17">
        <v>0.67843800506883101</v>
      </c>
      <c r="G11" s="17">
        <v>0.47422358740881398</v>
      </c>
      <c r="H11" s="17">
        <v>0.31555610070337198</v>
      </c>
      <c r="I11" s="17"/>
      <c r="J11" s="17">
        <v>0.45624025181316902</v>
      </c>
      <c r="K11" s="17">
        <v>0.343162860956505</v>
      </c>
      <c r="L11" s="17">
        <v>0.63955476529473199</v>
      </c>
      <c r="M11" s="17">
        <v>0.503405811874305</v>
      </c>
      <c r="N11" s="17">
        <v>0.50400478243017099</v>
      </c>
      <c r="O11" s="17">
        <v>0.533022960418854</v>
      </c>
      <c r="P11" s="17">
        <v>0.57520252484652501</v>
      </c>
      <c r="Q11" s="17">
        <v>0.17919010759937701</v>
      </c>
      <c r="R11" s="17">
        <v>0.82999287494885798</v>
      </c>
      <c r="S11" s="17">
        <v>0.48356136430914198</v>
      </c>
      <c r="T11" s="17">
        <v>0.57900696063263701</v>
      </c>
      <c r="U11" s="17">
        <v>0.36634510889740901</v>
      </c>
      <c r="V11" s="17"/>
      <c r="W11" s="17">
        <v>0.54555632516045405</v>
      </c>
      <c r="X11" s="17">
        <v>0.424238814067112</v>
      </c>
      <c r="Y11" s="17"/>
      <c r="Z11" s="17">
        <v>0.30063606618739402</v>
      </c>
      <c r="AA11" s="17">
        <v>0.61712309193442805</v>
      </c>
    </row>
    <row r="12" spans="2:27" ht="43.5" x14ac:dyDescent="0.35">
      <c r="B12" s="21" t="s">
        <v>177</v>
      </c>
      <c r="C12" s="17">
        <v>0.50212773881198203</v>
      </c>
      <c r="D12" s="17">
        <v>0.547419371043947</v>
      </c>
      <c r="E12" s="17">
        <v>0.64106629490491496</v>
      </c>
      <c r="F12" s="17">
        <v>0.48742031002923702</v>
      </c>
      <c r="G12" s="17">
        <v>0.613292078756696</v>
      </c>
      <c r="H12" s="17">
        <v>0.340432250535111</v>
      </c>
      <c r="I12" s="17"/>
      <c r="J12" s="17">
        <v>0.59443026222339501</v>
      </c>
      <c r="K12" s="17">
        <v>0.54582733065072597</v>
      </c>
      <c r="L12" s="17">
        <v>0.48644404931403301</v>
      </c>
      <c r="M12" s="17">
        <v>0.49107974005340999</v>
      </c>
      <c r="N12" s="17">
        <v>0.76723443521057799</v>
      </c>
      <c r="O12" s="17">
        <v>0.22807412999637799</v>
      </c>
      <c r="P12" s="17">
        <v>0.40788780864587199</v>
      </c>
      <c r="Q12" s="17">
        <v>0.18580086007809499</v>
      </c>
      <c r="R12" s="17">
        <v>0.50870763048451695</v>
      </c>
      <c r="S12" s="17">
        <v>0.52455101573834295</v>
      </c>
      <c r="T12" s="17">
        <v>0.42099303936736299</v>
      </c>
      <c r="U12" s="17">
        <v>0.59870038137848702</v>
      </c>
      <c r="V12" s="17"/>
      <c r="W12" s="17">
        <v>0.57142576574523296</v>
      </c>
      <c r="X12" s="17">
        <v>0.36425378437134798</v>
      </c>
      <c r="Y12" s="17"/>
      <c r="Z12" s="17">
        <v>0.42914380191307</v>
      </c>
      <c r="AA12" s="17">
        <v>0.54957450395813201</v>
      </c>
    </row>
    <row r="13" spans="2:27" ht="29" x14ac:dyDescent="0.35">
      <c r="B13" s="21" t="s">
        <v>178</v>
      </c>
      <c r="C13" s="17">
        <v>0.41876457005268503</v>
      </c>
      <c r="D13" s="17">
        <v>0.52504243421522501</v>
      </c>
      <c r="E13" s="17">
        <v>0.70083289589657904</v>
      </c>
      <c r="F13" s="17">
        <v>0.57128665624423203</v>
      </c>
      <c r="G13" s="17">
        <v>0.21530427532764901</v>
      </c>
      <c r="H13" s="17">
        <v>0.27413907513504199</v>
      </c>
      <c r="I13" s="17"/>
      <c r="J13" s="17">
        <v>0.331303282645387</v>
      </c>
      <c r="K13" s="17">
        <v>0.54187762683511398</v>
      </c>
      <c r="L13" s="17">
        <v>0.66666666666666696</v>
      </c>
      <c r="M13" s="17">
        <v>0.50622050085717996</v>
      </c>
      <c r="N13" s="17">
        <v>0.29987878244199101</v>
      </c>
      <c r="O13" s="17">
        <v>7.4424765340063398E-2</v>
      </c>
      <c r="P13" s="17">
        <v>0.33852675493045897</v>
      </c>
      <c r="Q13" s="17">
        <v>0.604826854156163</v>
      </c>
      <c r="R13" s="17">
        <v>0.54250178126278503</v>
      </c>
      <c r="S13" s="17">
        <v>0.47413139856950798</v>
      </c>
      <c r="T13" s="17">
        <v>0</v>
      </c>
      <c r="U13" s="17">
        <v>0.59870038137848702</v>
      </c>
      <c r="V13" s="17"/>
      <c r="W13" s="17">
        <v>0.43707379652646999</v>
      </c>
      <c r="X13" s="17">
        <v>0.38233690294000799</v>
      </c>
      <c r="Y13" s="17"/>
      <c r="Z13" s="17">
        <v>0.30147641056218299</v>
      </c>
      <c r="AA13" s="17">
        <v>0.485461193924135</v>
      </c>
    </row>
    <row r="14" spans="2:27" ht="29" x14ac:dyDescent="0.35">
      <c r="B14" s="21" t="s">
        <v>179</v>
      </c>
      <c r="C14" s="17">
        <v>0.373358028902461</v>
      </c>
      <c r="D14" s="17">
        <v>0.43925493563495299</v>
      </c>
      <c r="E14" s="17">
        <v>0.423539035519578</v>
      </c>
      <c r="F14" s="17">
        <v>0.42636538588362999</v>
      </c>
      <c r="G14" s="17">
        <v>0.27254755847862999</v>
      </c>
      <c r="H14" s="17">
        <v>0.35195686878260901</v>
      </c>
      <c r="I14" s="17"/>
      <c r="J14" s="17">
        <v>0.41582437181429399</v>
      </c>
      <c r="K14" s="17">
        <v>0.18059785218296401</v>
      </c>
      <c r="L14" s="17">
        <v>0.51355595068596704</v>
      </c>
      <c r="M14" s="17">
        <v>0.42341490584562502</v>
      </c>
      <c r="N14" s="17">
        <v>0.28874733379191397</v>
      </c>
      <c r="O14" s="17">
        <v>8.7603443818606699E-2</v>
      </c>
      <c r="P14" s="17">
        <v>0.43392152192800498</v>
      </c>
      <c r="Q14" s="17">
        <v>0.42563674655678602</v>
      </c>
      <c r="R14" s="17">
        <v>0.53947737377925997</v>
      </c>
      <c r="S14" s="17">
        <v>0.51401098196786499</v>
      </c>
      <c r="T14" s="17">
        <v>0.42099303936736299</v>
      </c>
      <c r="U14" s="17">
        <v>0.59870038137848702</v>
      </c>
      <c r="V14" s="17"/>
      <c r="W14" s="17">
        <v>0.35487941611839202</v>
      </c>
      <c r="X14" s="17">
        <v>0.41012270359617198</v>
      </c>
      <c r="Y14" s="17"/>
      <c r="Z14" s="17">
        <v>0.40028985964658897</v>
      </c>
      <c r="AA14" s="17">
        <v>0.36772863577883103</v>
      </c>
    </row>
    <row r="15" spans="2:27" ht="43.5" x14ac:dyDescent="0.35">
      <c r="B15" s="21" t="s">
        <v>180</v>
      </c>
      <c r="C15" s="17">
        <v>0.35792230402587599</v>
      </c>
      <c r="D15" s="17">
        <v>0.52789572115178296</v>
      </c>
      <c r="E15" s="17">
        <v>0.396261053217774</v>
      </c>
      <c r="F15" s="17">
        <v>0.401314014956142</v>
      </c>
      <c r="G15" s="17">
        <v>0.252750399106554</v>
      </c>
      <c r="H15" s="17">
        <v>0.29381867294463998</v>
      </c>
      <c r="I15" s="17"/>
      <c r="J15" s="17">
        <v>0.308608960841038</v>
      </c>
      <c r="K15" s="17">
        <v>0.47220551275869699</v>
      </c>
      <c r="L15" s="17">
        <v>0.18022261735263401</v>
      </c>
      <c r="M15" s="17">
        <v>0.43034145948769997</v>
      </c>
      <c r="N15" s="17">
        <v>0.38762200003545999</v>
      </c>
      <c r="O15" s="17">
        <v>8.7603443818606699E-2</v>
      </c>
      <c r="P15" s="17">
        <v>0.33852675493045897</v>
      </c>
      <c r="Q15" s="17">
        <v>0.17919010759937701</v>
      </c>
      <c r="R15" s="17">
        <v>0.33094102765170602</v>
      </c>
      <c r="S15" s="17">
        <v>0.55295978420746394</v>
      </c>
      <c r="T15" s="17">
        <v>0.57900696063263701</v>
      </c>
      <c r="U15" s="17">
        <v>0.59870038137848702</v>
      </c>
      <c r="V15" s="17"/>
      <c r="W15" s="17">
        <v>0.39850441844054302</v>
      </c>
      <c r="X15" s="17">
        <v>0.27718094901873003</v>
      </c>
      <c r="Y15" s="17"/>
      <c r="Z15" s="17">
        <v>0.34385227619334902</v>
      </c>
      <c r="AA15" s="17">
        <v>0.35924698455778298</v>
      </c>
    </row>
    <row r="16" spans="2:27" ht="43.5" x14ac:dyDescent="0.35">
      <c r="B16" s="21" t="s">
        <v>181</v>
      </c>
      <c r="C16" s="17">
        <v>0.31355653840020298</v>
      </c>
      <c r="D16" s="17">
        <v>0.40832004211802803</v>
      </c>
      <c r="E16" s="17">
        <v>0.41205091704584901</v>
      </c>
      <c r="F16" s="17">
        <v>0.26724890435195597</v>
      </c>
      <c r="G16" s="17">
        <v>0.27987975775997398</v>
      </c>
      <c r="H16" s="17">
        <v>0.24897515233592599</v>
      </c>
      <c r="I16" s="17"/>
      <c r="J16" s="17">
        <v>0.25793844680447398</v>
      </c>
      <c r="K16" s="17">
        <v>0.47623928686053002</v>
      </c>
      <c r="L16" s="17">
        <v>0.33333333333333298</v>
      </c>
      <c r="M16" s="17">
        <v>0.17101070820193001</v>
      </c>
      <c r="N16" s="17">
        <v>0.18349600004728001</v>
      </c>
      <c r="O16" s="17">
        <v>0.21969528549402301</v>
      </c>
      <c r="P16" s="17">
        <v>0.41044670413356699</v>
      </c>
      <c r="Q16" s="17">
        <v>0.36499096767747202</v>
      </c>
      <c r="R16" s="17">
        <v>0.36171077094644899</v>
      </c>
      <c r="S16" s="17">
        <v>0.354273737752277</v>
      </c>
      <c r="T16" s="17">
        <v>0</v>
      </c>
      <c r="U16" s="17">
        <v>0.36634510889740901</v>
      </c>
      <c r="V16" s="17"/>
      <c r="W16" s="17">
        <v>0.36856553100508899</v>
      </c>
      <c r="X16" s="17">
        <v>0.20411175799488901</v>
      </c>
      <c r="Y16" s="17"/>
      <c r="Z16" s="17">
        <v>0.25757428503125601</v>
      </c>
      <c r="AA16" s="17">
        <v>0.346887709909947</v>
      </c>
    </row>
    <row r="17" spans="2:27" ht="43.5" x14ac:dyDescent="0.35">
      <c r="B17" s="21" t="s">
        <v>182</v>
      </c>
      <c r="C17" s="17">
        <v>0.268155468650986</v>
      </c>
      <c r="D17" s="17">
        <v>0.42807569753186703</v>
      </c>
      <c r="E17" s="17">
        <v>0.42855686649066799</v>
      </c>
      <c r="F17" s="17">
        <v>0.115900540587835</v>
      </c>
      <c r="G17" s="17">
        <v>0.18902395782925299</v>
      </c>
      <c r="H17" s="17">
        <v>0.205590839793134</v>
      </c>
      <c r="I17" s="17"/>
      <c r="J17" s="17">
        <v>0.37978367111317002</v>
      </c>
      <c r="K17" s="17">
        <v>0.118051378189674</v>
      </c>
      <c r="L17" s="17">
        <v>0.30622143196139801</v>
      </c>
      <c r="M17" s="17">
        <v>0.25651606230289498</v>
      </c>
      <c r="N17" s="17">
        <v>0.47536521762892903</v>
      </c>
      <c r="O17" s="17">
        <v>0.22807412999637799</v>
      </c>
      <c r="P17" s="17">
        <v>0.24313198793291299</v>
      </c>
      <c r="Q17" s="17">
        <v>0.17919010759937701</v>
      </c>
      <c r="R17" s="17">
        <v>0.26277016535838199</v>
      </c>
      <c r="S17" s="17">
        <v>0.199756490735958</v>
      </c>
      <c r="T17" s="17">
        <v>0.57900696063263701</v>
      </c>
      <c r="U17" s="17">
        <v>0.23235527248107801</v>
      </c>
      <c r="V17" s="17"/>
      <c r="W17" s="17">
        <v>0.29508775940391002</v>
      </c>
      <c r="X17" s="17">
        <v>0.21457152705006</v>
      </c>
      <c r="Y17" s="17"/>
      <c r="Z17" s="17">
        <v>0.20469902204631801</v>
      </c>
      <c r="AA17" s="17">
        <v>0.30377813367240702</v>
      </c>
    </row>
    <row r="18" spans="2:27" x14ac:dyDescent="0.35">
      <c r="B18" s="21" t="s">
        <v>47</v>
      </c>
      <c r="C18" s="17">
        <v>2.47735375672354E-3</v>
      </c>
      <c r="D18" s="17">
        <v>1.43175153670126E-2</v>
      </c>
      <c r="E18" s="17">
        <v>0</v>
      </c>
      <c r="F18" s="17">
        <v>0</v>
      </c>
      <c r="G18" s="17">
        <v>0</v>
      </c>
      <c r="H18" s="17">
        <v>0</v>
      </c>
      <c r="I18" s="17"/>
      <c r="J18" s="17">
        <v>0</v>
      </c>
      <c r="K18" s="17">
        <v>0</v>
      </c>
      <c r="L18" s="17">
        <v>0</v>
      </c>
      <c r="M18" s="17">
        <v>0</v>
      </c>
      <c r="N18" s="17">
        <v>0</v>
      </c>
      <c r="O18" s="17">
        <v>0</v>
      </c>
      <c r="P18" s="17">
        <v>0</v>
      </c>
      <c r="Q18" s="17">
        <v>0</v>
      </c>
      <c r="R18" s="17">
        <v>0</v>
      </c>
      <c r="S18" s="17">
        <v>2.94792127498919E-2</v>
      </c>
      <c r="T18" s="17">
        <v>0</v>
      </c>
      <c r="U18" s="17">
        <v>0</v>
      </c>
      <c r="V18" s="17"/>
      <c r="W18" s="17">
        <v>3.7225180667857299E-3</v>
      </c>
      <c r="X18" s="17">
        <v>0</v>
      </c>
      <c r="Y18" s="17"/>
      <c r="Z18" s="17">
        <v>0</v>
      </c>
      <c r="AA18" s="17">
        <v>3.7715218393669101E-3</v>
      </c>
    </row>
    <row r="19" spans="2:27" x14ac:dyDescent="0.35">
      <c r="B19" s="21" t="s">
        <v>171</v>
      </c>
      <c r="C19" s="23">
        <v>3.5759213083328599E-2</v>
      </c>
      <c r="D19" s="23">
        <v>8.7641257856700003E-2</v>
      </c>
      <c r="E19" s="23">
        <v>8.0208332992392398E-2</v>
      </c>
      <c r="F19" s="23">
        <v>0</v>
      </c>
      <c r="G19" s="23">
        <v>0</v>
      </c>
      <c r="H19" s="23">
        <v>2.0323193968164299E-2</v>
      </c>
      <c r="I19" s="23"/>
      <c r="J19" s="23">
        <v>3.8977892151188E-2</v>
      </c>
      <c r="K19" s="23">
        <v>5.5504904196384201E-2</v>
      </c>
      <c r="L19" s="23">
        <v>0</v>
      </c>
      <c r="M19" s="23">
        <v>0</v>
      </c>
      <c r="N19" s="23">
        <v>0</v>
      </c>
      <c r="O19" s="23">
        <v>0</v>
      </c>
      <c r="P19" s="23">
        <v>0</v>
      </c>
      <c r="Q19" s="23">
        <v>0.20937228576574199</v>
      </c>
      <c r="R19" s="23">
        <v>0.16698271756761601</v>
      </c>
      <c r="S19" s="23">
        <v>0</v>
      </c>
      <c r="T19" s="23">
        <v>0</v>
      </c>
      <c r="U19" s="23">
        <v>0</v>
      </c>
      <c r="V19" s="23"/>
      <c r="W19" s="23">
        <v>5.3732462065806598E-2</v>
      </c>
      <c r="X19" s="23">
        <v>0</v>
      </c>
      <c r="Y19" s="23"/>
      <c r="Z19" s="23">
        <v>0</v>
      </c>
      <c r="AA19" s="23">
        <v>5.4439804059601998E-2</v>
      </c>
    </row>
    <row r="20" spans="2:27" x14ac:dyDescent="0.35">
      <c r="B20" s="16" t="s">
        <v>184</v>
      </c>
    </row>
    <row r="21" spans="2:27" x14ac:dyDescent="0.35">
      <c r="B21" t="s">
        <v>52</v>
      </c>
    </row>
    <row r="22" spans="2:27" x14ac:dyDescent="0.35">
      <c r="B22" t="s">
        <v>53</v>
      </c>
    </row>
    <row r="24" spans="2:27" x14ac:dyDescent="0.35">
      <c r="B24"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F19"/>
  <sheetViews>
    <sheetView showGridLines="0" topLeftCell="A10" workbookViewId="0">
      <pane xSplit="2" topLeftCell="C1" activePane="topRight" state="frozen"/>
      <selection pane="topRight" activeCell="B19" sqref="B19"/>
    </sheetView>
  </sheetViews>
  <sheetFormatPr defaultColWidth="10.90625" defaultRowHeight="14.5" x14ac:dyDescent="0.35"/>
  <cols>
    <col min="2" max="2" width="25.7265625" customWidth="1"/>
    <col min="3" max="6" width="20.7265625" customWidth="1"/>
  </cols>
  <sheetData>
    <row r="2" spans="2:6" ht="40" customHeight="1" x14ac:dyDescent="0.35">
      <c r="D2" s="30" t="s">
        <v>193</v>
      </c>
      <c r="E2" s="26"/>
      <c r="F2" s="26"/>
    </row>
    <row r="6" spans="2:6" ht="50" customHeight="1" x14ac:dyDescent="0.35">
      <c r="B6" s="22" t="s">
        <v>15</v>
      </c>
      <c r="C6" s="22" t="s">
        <v>185</v>
      </c>
      <c r="D6" s="22" t="s">
        <v>186</v>
      </c>
      <c r="E6" s="22" t="s">
        <v>187</v>
      </c>
    </row>
    <row r="7" spans="2:6" x14ac:dyDescent="0.35">
      <c r="B7" s="21" t="s">
        <v>188</v>
      </c>
      <c r="C7" s="17">
        <v>0.158355602345223</v>
      </c>
      <c r="D7" s="17">
        <v>0.19984960978696301</v>
      </c>
      <c r="E7" s="17">
        <v>0.28726857941767198</v>
      </c>
    </row>
    <row r="8" spans="2:6" x14ac:dyDescent="0.35">
      <c r="B8" s="21" t="s">
        <v>189</v>
      </c>
      <c r="C8" s="17">
        <v>0.214058460220898</v>
      </c>
      <c r="D8" s="17">
        <v>0.28444190133128799</v>
      </c>
      <c r="E8" s="17">
        <v>0.255762693117774</v>
      </c>
    </row>
    <row r="9" spans="2:6" ht="29" x14ac:dyDescent="0.35">
      <c r="B9" s="21" t="s">
        <v>190</v>
      </c>
      <c r="C9" s="17">
        <v>0.37240678711240999</v>
      </c>
      <c r="D9" s="17">
        <v>0.27584102899894197</v>
      </c>
      <c r="E9" s="17">
        <v>0.22060626929201099</v>
      </c>
    </row>
    <row r="10" spans="2:6" x14ac:dyDescent="0.35">
      <c r="B10" s="21" t="s">
        <v>191</v>
      </c>
      <c r="C10" s="17">
        <v>0.13054642544535999</v>
      </c>
      <c r="D10" s="17">
        <v>0.109797364330849</v>
      </c>
      <c r="E10" s="17">
        <v>9.5149907274633294E-2</v>
      </c>
    </row>
    <row r="11" spans="2:6" x14ac:dyDescent="0.35">
      <c r="B11" s="21" t="s">
        <v>192</v>
      </c>
      <c r="C11" s="17">
        <v>7.4524556621966401E-2</v>
      </c>
      <c r="D11" s="17">
        <v>7.5688057952394694E-2</v>
      </c>
      <c r="E11" s="17">
        <v>7.5464167437384405E-2</v>
      </c>
    </row>
    <row r="12" spans="2:6" x14ac:dyDescent="0.35">
      <c r="B12" s="21" t="s">
        <v>47</v>
      </c>
      <c r="C12" s="17">
        <v>5.0108168254142799E-2</v>
      </c>
      <c r="D12" s="17">
        <v>5.4382037599563803E-2</v>
      </c>
      <c r="E12" s="17">
        <v>6.5748383460525403E-2</v>
      </c>
    </row>
    <row r="13" spans="2:6" x14ac:dyDescent="0.35">
      <c r="B13" s="16"/>
      <c r="C13" s="16"/>
      <c r="D13" s="16"/>
      <c r="E13" s="16"/>
    </row>
    <row r="14" spans="2:6" x14ac:dyDescent="0.35">
      <c r="B14" t="s">
        <v>52</v>
      </c>
    </row>
    <row r="15" spans="2:6" x14ac:dyDescent="0.35">
      <c r="B15" t="s">
        <v>53</v>
      </c>
    </row>
    <row r="19" spans="2:2" x14ac:dyDescent="0.3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A19"/>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194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188</v>
      </c>
      <c r="C9" s="17">
        <v>0.158355602345223</v>
      </c>
      <c r="D9" s="17">
        <v>0.12908500898124001</v>
      </c>
      <c r="E9" s="17">
        <v>0.107338569946893</v>
      </c>
      <c r="F9" s="17">
        <v>0.248265291894054</v>
      </c>
      <c r="G9" s="17">
        <v>0.19398138177768401</v>
      </c>
      <c r="H9" s="17">
        <v>0.12988555438374699</v>
      </c>
      <c r="I9" s="17"/>
      <c r="J9" s="17">
        <v>0.19612162801703301</v>
      </c>
      <c r="K9" s="17">
        <v>0.145145532124106</v>
      </c>
      <c r="L9" s="17">
        <v>0.15143365746482801</v>
      </c>
      <c r="M9" s="17">
        <v>0.10803692401945</v>
      </c>
      <c r="N9" s="17">
        <v>0.104401353892164</v>
      </c>
      <c r="O9" s="17">
        <v>0.122747907966723</v>
      </c>
      <c r="P9" s="17">
        <v>0.16323441772730499</v>
      </c>
      <c r="Q9" s="17">
        <v>0.10549212073160601</v>
      </c>
      <c r="R9" s="17">
        <v>0.19045146112441499</v>
      </c>
      <c r="S9" s="17">
        <v>0.14202022979026599</v>
      </c>
      <c r="T9" s="17">
        <v>0.28510909414820201</v>
      </c>
      <c r="U9" s="17">
        <v>0.19104437338329</v>
      </c>
      <c r="V9" s="17"/>
      <c r="W9" s="17">
        <v>9.6012059619640405E-2</v>
      </c>
      <c r="X9" s="17">
        <v>0.230235521900028</v>
      </c>
      <c r="Y9" s="17"/>
      <c r="Z9" s="17">
        <v>0.25153694191949599</v>
      </c>
      <c r="AA9" s="17">
        <v>7.4673175082424895E-2</v>
      </c>
    </row>
    <row r="10" spans="2:27" x14ac:dyDescent="0.35">
      <c r="B10" s="21" t="s">
        <v>189</v>
      </c>
      <c r="C10" s="17">
        <v>0.214058460220898</v>
      </c>
      <c r="D10" s="17">
        <v>0.114114449784607</v>
      </c>
      <c r="E10" s="17">
        <v>0.21012360734513499</v>
      </c>
      <c r="F10" s="17">
        <v>0.24070893832003101</v>
      </c>
      <c r="G10" s="17">
        <v>0.255822948522899</v>
      </c>
      <c r="H10" s="17">
        <v>0.21146598240529799</v>
      </c>
      <c r="I10" s="17"/>
      <c r="J10" s="17">
        <v>0.26497219378709902</v>
      </c>
      <c r="K10" s="17">
        <v>0.18551849185857</v>
      </c>
      <c r="L10" s="17">
        <v>0.233977577275854</v>
      </c>
      <c r="M10" s="17">
        <v>0.151792749201869</v>
      </c>
      <c r="N10" s="17">
        <v>0.15084921412473501</v>
      </c>
      <c r="O10" s="17">
        <v>0.234668933381325</v>
      </c>
      <c r="P10" s="17">
        <v>0.111755643647088</v>
      </c>
      <c r="Q10" s="17">
        <v>0.34793363552770901</v>
      </c>
      <c r="R10" s="17">
        <v>0.29208018167336203</v>
      </c>
      <c r="S10" s="17">
        <v>0.16633737971725401</v>
      </c>
      <c r="T10" s="17">
        <v>0.236661975397537</v>
      </c>
      <c r="U10" s="17">
        <v>0.20811544292074399</v>
      </c>
      <c r="V10" s="17"/>
      <c r="W10" s="17">
        <v>0.19709390951693401</v>
      </c>
      <c r="X10" s="17">
        <v>0.23361799255693699</v>
      </c>
      <c r="Y10" s="17"/>
      <c r="Z10" s="17">
        <v>0.31261760423741303</v>
      </c>
      <c r="AA10" s="17">
        <v>0.13051732478223599</v>
      </c>
    </row>
    <row r="11" spans="2:27" ht="29" x14ac:dyDescent="0.35">
      <c r="B11" s="21" t="s">
        <v>190</v>
      </c>
      <c r="C11" s="17">
        <v>0.37240678711240999</v>
      </c>
      <c r="D11" s="17">
        <v>0.409368873394238</v>
      </c>
      <c r="E11" s="17">
        <v>0.40929891541256203</v>
      </c>
      <c r="F11" s="17">
        <v>0.260902405402965</v>
      </c>
      <c r="G11" s="17">
        <v>0.26010351181302799</v>
      </c>
      <c r="H11" s="17">
        <v>0.45571147200628598</v>
      </c>
      <c r="I11" s="17"/>
      <c r="J11" s="17">
        <v>0.328101955279543</v>
      </c>
      <c r="K11" s="17">
        <v>0.448191103334378</v>
      </c>
      <c r="L11" s="17">
        <v>0.29503983383084498</v>
      </c>
      <c r="M11" s="17">
        <v>0.48717742857820701</v>
      </c>
      <c r="N11" s="17">
        <v>0.40239247410421097</v>
      </c>
      <c r="O11" s="17">
        <v>0.51129959306171002</v>
      </c>
      <c r="P11" s="17">
        <v>0.28375149625328799</v>
      </c>
      <c r="Q11" s="17">
        <v>0.198709290764818</v>
      </c>
      <c r="R11" s="17">
        <v>0.27131514797343598</v>
      </c>
      <c r="S11" s="17">
        <v>0.48111244382801899</v>
      </c>
      <c r="T11" s="17">
        <v>0.220348473897932</v>
      </c>
      <c r="U11" s="17">
        <v>0.319352010027248</v>
      </c>
      <c r="V11" s="17"/>
      <c r="W11" s="17">
        <v>0.42400534730791301</v>
      </c>
      <c r="X11" s="17">
        <v>0.31291545579166702</v>
      </c>
      <c r="Y11" s="17"/>
      <c r="Z11" s="17">
        <v>0.23650349134472301</v>
      </c>
      <c r="AA11" s="17">
        <v>0.493101280635237</v>
      </c>
    </row>
    <row r="12" spans="2:27" x14ac:dyDescent="0.35">
      <c r="B12" s="21" t="s">
        <v>191</v>
      </c>
      <c r="C12" s="17">
        <v>0.13054642544535999</v>
      </c>
      <c r="D12" s="17">
        <v>0.119635913985961</v>
      </c>
      <c r="E12" s="17">
        <v>6.8503640469003396E-2</v>
      </c>
      <c r="F12" s="17">
        <v>0.13018847886774401</v>
      </c>
      <c r="G12" s="17">
        <v>0.17924852397364299</v>
      </c>
      <c r="H12" s="17">
        <v>0.136240113130075</v>
      </c>
      <c r="I12" s="17"/>
      <c r="J12" s="17">
        <v>0.106986340344443</v>
      </c>
      <c r="K12" s="17">
        <v>9.0640008500976796E-2</v>
      </c>
      <c r="L12" s="17">
        <v>0.20586566799446901</v>
      </c>
      <c r="M12" s="17">
        <v>0.130598278084162</v>
      </c>
      <c r="N12" s="17">
        <v>0.182484119208599</v>
      </c>
      <c r="O12" s="17">
        <v>8.35271466822608E-2</v>
      </c>
      <c r="P12" s="17">
        <v>0.187438492828223</v>
      </c>
      <c r="Q12" s="17">
        <v>0.20032267730879499</v>
      </c>
      <c r="R12" s="17">
        <v>0.13306502881017601</v>
      </c>
      <c r="S12" s="17">
        <v>8.84284175505584E-2</v>
      </c>
      <c r="T12" s="17">
        <v>9.2075935336828604E-2</v>
      </c>
      <c r="U12" s="17">
        <v>0.222552351331674</v>
      </c>
      <c r="V12" s="17"/>
      <c r="W12" s="17">
        <v>0.125807307399107</v>
      </c>
      <c r="X12" s="17">
        <v>0.136010462441539</v>
      </c>
      <c r="Y12" s="17"/>
      <c r="Z12" s="17">
        <v>0.12102125225893801</v>
      </c>
      <c r="AA12" s="17">
        <v>0.13725063749878999</v>
      </c>
    </row>
    <row r="13" spans="2:27" x14ac:dyDescent="0.35">
      <c r="B13" s="21" t="s">
        <v>192</v>
      </c>
      <c r="C13" s="17">
        <v>7.4524556621966401E-2</v>
      </c>
      <c r="D13" s="17">
        <v>0.169916520324118</v>
      </c>
      <c r="E13" s="17">
        <v>0.12523716595996301</v>
      </c>
      <c r="F13" s="17">
        <v>9.4717621538238997E-2</v>
      </c>
      <c r="G13" s="17">
        <v>4.0433803461521999E-2</v>
      </c>
      <c r="H13" s="17">
        <v>3.1574768434193101E-2</v>
      </c>
      <c r="I13" s="17"/>
      <c r="J13" s="17">
        <v>5.2453849963984903E-2</v>
      </c>
      <c r="K13" s="17">
        <v>5.7778452064860701E-2</v>
      </c>
      <c r="L13" s="17">
        <v>5.9251252904361597E-2</v>
      </c>
      <c r="M13" s="17">
        <v>0.103586252293571</v>
      </c>
      <c r="N13" s="17">
        <v>5.2602929063759997E-2</v>
      </c>
      <c r="O13" s="17">
        <v>2.1936058475025302E-2</v>
      </c>
      <c r="P13" s="17">
        <v>0.16540720549313501</v>
      </c>
      <c r="Q13" s="17">
        <v>0.14754227566707201</v>
      </c>
      <c r="R13" s="17">
        <v>8.7538595087613497E-2</v>
      </c>
      <c r="S13" s="17">
        <v>9.6435665339744001E-2</v>
      </c>
      <c r="T13" s="17">
        <v>8.5979101409060593E-2</v>
      </c>
      <c r="U13" s="17">
        <v>5.89358223370436E-2</v>
      </c>
      <c r="V13" s="17"/>
      <c r="W13" s="17">
        <v>0.100276710272271</v>
      </c>
      <c r="X13" s="17">
        <v>4.4833226103669098E-2</v>
      </c>
      <c r="Y13" s="17"/>
      <c r="Z13" s="17">
        <v>4.7804542906275602E-2</v>
      </c>
      <c r="AA13" s="17">
        <v>9.6645980584506505E-2</v>
      </c>
    </row>
    <row r="14" spans="2:27" x14ac:dyDescent="0.35">
      <c r="B14" s="21" t="s">
        <v>47</v>
      </c>
      <c r="C14" s="23">
        <v>5.0108168254142799E-2</v>
      </c>
      <c r="D14" s="23">
        <v>5.7879233529837502E-2</v>
      </c>
      <c r="E14" s="23">
        <v>7.9498100866443905E-2</v>
      </c>
      <c r="F14" s="23">
        <v>2.5217263976966001E-2</v>
      </c>
      <c r="G14" s="23">
        <v>7.0409830451223801E-2</v>
      </c>
      <c r="H14" s="23">
        <v>3.5122109640401203E-2</v>
      </c>
      <c r="I14" s="23"/>
      <c r="J14" s="23">
        <v>5.1364032607896501E-2</v>
      </c>
      <c r="K14" s="23">
        <v>7.2726412117107994E-2</v>
      </c>
      <c r="L14" s="23">
        <v>5.4432010529641701E-2</v>
      </c>
      <c r="M14" s="23">
        <v>1.8808367822741999E-2</v>
      </c>
      <c r="N14" s="23">
        <v>0.107269909606531</v>
      </c>
      <c r="O14" s="23">
        <v>2.58203604329552E-2</v>
      </c>
      <c r="P14" s="23">
        <v>8.8412744050961695E-2</v>
      </c>
      <c r="Q14" s="23">
        <v>0</v>
      </c>
      <c r="R14" s="23">
        <v>2.55495853309969E-2</v>
      </c>
      <c r="S14" s="23">
        <v>2.5665863774159501E-2</v>
      </c>
      <c r="T14" s="23">
        <v>7.9825419810438697E-2</v>
      </c>
      <c r="U14" s="23">
        <v>0</v>
      </c>
      <c r="V14" s="23"/>
      <c r="W14" s="23">
        <v>5.6804665884135103E-2</v>
      </c>
      <c r="X14" s="23">
        <v>4.2387341206159501E-2</v>
      </c>
      <c r="Y14" s="23"/>
      <c r="Z14" s="23">
        <v>3.0516167333155E-2</v>
      </c>
      <c r="AA14" s="23">
        <v>6.7811601416805201E-2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A19"/>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195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188</v>
      </c>
      <c r="C9" s="17">
        <v>0.19984960978696301</v>
      </c>
      <c r="D9" s="17">
        <v>0.120491985090764</v>
      </c>
      <c r="E9" s="17">
        <v>0.122932521687537</v>
      </c>
      <c r="F9" s="17">
        <v>0.34163897558741302</v>
      </c>
      <c r="G9" s="17">
        <v>0.22150494481444699</v>
      </c>
      <c r="H9" s="17">
        <v>0.18171998958729199</v>
      </c>
      <c r="I9" s="17"/>
      <c r="J9" s="17">
        <v>0.26777613204997702</v>
      </c>
      <c r="K9" s="17">
        <v>0.19147223044665901</v>
      </c>
      <c r="L9" s="17">
        <v>0.21550415274390899</v>
      </c>
      <c r="M9" s="17">
        <v>0.10870612148254399</v>
      </c>
      <c r="N9" s="17">
        <v>0.13274974585920499</v>
      </c>
      <c r="O9" s="17">
        <v>0.16029561552572599</v>
      </c>
      <c r="P9" s="17">
        <v>0.179034936475513</v>
      </c>
      <c r="Q9" s="17">
        <v>0.14922434476289001</v>
      </c>
      <c r="R9" s="17">
        <v>0.23526337013416301</v>
      </c>
      <c r="S9" s="17">
        <v>0.18336085701664601</v>
      </c>
      <c r="T9" s="17">
        <v>0.27285857862181201</v>
      </c>
      <c r="U9" s="17">
        <v>0.24148426951093899</v>
      </c>
      <c r="V9" s="17"/>
      <c r="W9" s="17">
        <v>0.128336404742634</v>
      </c>
      <c r="X9" s="17">
        <v>0.28230182858881803</v>
      </c>
      <c r="Y9" s="17"/>
      <c r="Z9" s="17">
        <v>0.31986027559722602</v>
      </c>
      <c r="AA9" s="17">
        <v>8.9982091045883297E-2</v>
      </c>
    </row>
    <row r="10" spans="2:27" x14ac:dyDescent="0.35">
      <c r="B10" s="21" t="s">
        <v>189</v>
      </c>
      <c r="C10" s="17">
        <v>0.28444190133128799</v>
      </c>
      <c r="D10" s="17">
        <v>0.21521116295991799</v>
      </c>
      <c r="E10" s="17">
        <v>0.23888613760367799</v>
      </c>
      <c r="F10" s="17">
        <v>0.27553107329659998</v>
      </c>
      <c r="G10" s="17">
        <v>0.36592392022628001</v>
      </c>
      <c r="H10" s="17">
        <v>0.28675308628615498</v>
      </c>
      <c r="I10" s="17"/>
      <c r="J10" s="17">
        <v>0.29189221530996401</v>
      </c>
      <c r="K10" s="17">
        <v>0.232077635746785</v>
      </c>
      <c r="L10" s="17">
        <v>0.189239828829218</v>
      </c>
      <c r="M10" s="17">
        <v>0.28382983486674801</v>
      </c>
      <c r="N10" s="17">
        <v>0.25318651653788798</v>
      </c>
      <c r="O10" s="17">
        <v>0.30646873293753901</v>
      </c>
      <c r="P10" s="17">
        <v>0.231914843646886</v>
      </c>
      <c r="Q10" s="17">
        <v>0.459178478229958</v>
      </c>
      <c r="R10" s="17">
        <v>0.41354084667610103</v>
      </c>
      <c r="S10" s="17">
        <v>0.25914507211764198</v>
      </c>
      <c r="T10" s="17">
        <v>0.38467409051777302</v>
      </c>
      <c r="U10" s="17">
        <v>0.26041618769020403</v>
      </c>
      <c r="V10" s="17"/>
      <c r="W10" s="17">
        <v>0.28500400314321001</v>
      </c>
      <c r="X10" s="17">
        <v>0.28379381764441097</v>
      </c>
      <c r="Y10" s="17"/>
      <c r="Z10" s="17">
        <v>0.32152805395933198</v>
      </c>
      <c r="AA10" s="17">
        <v>0.25048227005059398</v>
      </c>
    </row>
    <row r="11" spans="2:27" ht="29" x14ac:dyDescent="0.35">
      <c r="B11" s="21" t="s">
        <v>190</v>
      </c>
      <c r="C11" s="17">
        <v>0.27584102899894197</v>
      </c>
      <c r="D11" s="17">
        <v>0.30385834406793599</v>
      </c>
      <c r="E11" s="17">
        <v>0.32480757057995802</v>
      </c>
      <c r="F11" s="17">
        <v>0.22626941171100401</v>
      </c>
      <c r="G11" s="17">
        <v>0.17597173555734</v>
      </c>
      <c r="H11" s="17">
        <v>0.32117435325893501</v>
      </c>
      <c r="I11" s="17"/>
      <c r="J11" s="17">
        <v>0.228131966333181</v>
      </c>
      <c r="K11" s="17">
        <v>0.34860925398884501</v>
      </c>
      <c r="L11" s="17">
        <v>0.30774233463794098</v>
      </c>
      <c r="M11" s="17">
        <v>0.39208788109571802</v>
      </c>
      <c r="N11" s="17">
        <v>0.27621859199679499</v>
      </c>
      <c r="O11" s="17">
        <v>0.39490557929304099</v>
      </c>
      <c r="P11" s="17">
        <v>0.13989151813117801</v>
      </c>
      <c r="Q11" s="17">
        <v>4.3732224031284302E-2</v>
      </c>
      <c r="R11" s="17">
        <v>0.20655556617540299</v>
      </c>
      <c r="S11" s="17">
        <v>0.319346157878095</v>
      </c>
      <c r="T11" s="17">
        <v>0.13436937248887201</v>
      </c>
      <c r="U11" s="17">
        <v>0.249980195720333</v>
      </c>
      <c r="V11" s="17"/>
      <c r="W11" s="17">
        <v>0.31941258553972302</v>
      </c>
      <c r="X11" s="17">
        <v>0.22560455153703801</v>
      </c>
      <c r="Y11" s="17"/>
      <c r="Z11" s="17">
        <v>0.19350402666852401</v>
      </c>
      <c r="AA11" s="17">
        <v>0.35056189173705998</v>
      </c>
    </row>
    <row r="12" spans="2:27" x14ac:dyDescent="0.35">
      <c r="B12" s="21" t="s">
        <v>191</v>
      </c>
      <c r="C12" s="17">
        <v>0.109797364330849</v>
      </c>
      <c r="D12" s="17">
        <v>0.117366721710599</v>
      </c>
      <c r="E12" s="17">
        <v>0.10423211389293301</v>
      </c>
      <c r="F12" s="17">
        <v>8.0151508471791505E-2</v>
      </c>
      <c r="G12" s="17">
        <v>0.10938847651681501</v>
      </c>
      <c r="H12" s="17">
        <v>0.123936754192741</v>
      </c>
      <c r="I12" s="17"/>
      <c r="J12" s="17">
        <v>8.2789101818657507E-2</v>
      </c>
      <c r="K12" s="17">
        <v>0.11228397568799001</v>
      </c>
      <c r="L12" s="17">
        <v>0.17383042035492899</v>
      </c>
      <c r="M12" s="17">
        <v>0.13298438137912699</v>
      </c>
      <c r="N12" s="17">
        <v>0.182484119208599</v>
      </c>
      <c r="O12" s="17">
        <v>9.0573653335714599E-2</v>
      </c>
      <c r="P12" s="17">
        <v>0.139030342626387</v>
      </c>
      <c r="Q12" s="17">
        <v>0.14922434476289001</v>
      </c>
      <c r="R12" s="17">
        <v>2.1706017593699799E-2</v>
      </c>
      <c r="S12" s="17">
        <v>0.103685012400621</v>
      </c>
      <c r="T12" s="17">
        <v>9.2075935336828604E-2</v>
      </c>
      <c r="U12" s="17">
        <v>0.119811710434565</v>
      </c>
      <c r="V12" s="17"/>
      <c r="W12" s="17">
        <v>0.109430928075676</v>
      </c>
      <c r="X12" s="17">
        <v>0.110219852489082</v>
      </c>
      <c r="Y12" s="17"/>
      <c r="Z12" s="17">
        <v>9.0754774721588605E-2</v>
      </c>
      <c r="AA12" s="17">
        <v>0.12583639021374099</v>
      </c>
    </row>
    <row r="13" spans="2:27" x14ac:dyDescent="0.35">
      <c r="B13" s="21" t="s">
        <v>192</v>
      </c>
      <c r="C13" s="17">
        <v>7.5688057952394694E-2</v>
      </c>
      <c r="D13" s="17">
        <v>0.185192552640945</v>
      </c>
      <c r="E13" s="17">
        <v>0.13288074104879</v>
      </c>
      <c r="F13" s="17">
        <v>6.3307841313621799E-2</v>
      </c>
      <c r="G13" s="17">
        <v>4.5434676308210201E-2</v>
      </c>
      <c r="H13" s="17">
        <v>3.85336397423073E-2</v>
      </c>
      <c r="I13" s="17"/>
      <c r="J13" s="17">
        <v>4.3863406400132497E-2</v>
      </c>
      <c r="K13" s="17">
        <v>5.6040722408542201E-2</v>
      </c>
      <c r="L13" s="17">
        <v>5.9251252904361597E-2</v>
      </c>
      <c r="M13" s="17">
        <v>6.3583413353121496E-2</v>
      </c>
      <c r="N13" s="17">
        <v>5.5471484778126703E-2</v>
      </c>
      <c r="O13" s="17">
        <v>2.1936058475025302E-2</v>
      </c>
      <c r="P13" s="17">
        <v>0.221715615069075</v>
      </c>
      <c r="Q13" s="17">
        <v>0.19864060821297699</v>
      </c>
      <c r="R13" s="17">
        <v>9.7384614089636001E-2</v>
      </c>
      <c r="S13" s="17">
        <v>0.106087033535532</v>
      </c>
      <c r="T13" s="17">
        <v>3.6196603224275203E-2</v>
      </c>
      <c r="U13" s="17">
        <v>0.128307636643958</v>
      </c>
      <c r="V13" s="17"/>
      <c r="W13" s="17">
        <v>0.10287759956069301</v>
      </c>
      <c r="X13" s="17">
        <v>4.4339469500514803E-2</v>
      </c>
      <c r="Y13" s="17"/>
      <c r="Z13" s="17">
        <v>4.2586731218569998E-2</v>
      </c>
      <c r="AA13" s="17">
        <v>0.10392204417972301</v>
      </c>
    </row>
    <row r="14" spans="2:27" x14ac:dyDescent="0.35">
      <c r="B14" s="21" t="s">
        <v>47</v>
      </c>
      <c r="C14" s="23">
        <v>5.4382037599563803E-2</v>
      </c>
      <c r="D14" s="23">
        <v>5.7879233529837502E-2</v>
      </c>
      <c r="E14" s="23">
        <v>7.6260915187104997E-2</v>
      </c>
      <c r="F14" s="23">
        <v>1.31011896195708E-2</v>
      </c>
      <c r="G14" s="23">
        <v>8.1776246576907394E-2</v>
      </c>
      <c r="H14" s="23">
        <v>4.7882176932568798E-2</v>
      </c>
      <c r="I14" s="23"/>
      <c r="J14" s="23">
        <v>8.5547178088087997E-2</v>
      </c>
      <c r="K14" s="23">
        <v>5.9516181721179201E-2</v>
      </c>
      <c r="L14" s="23">
        <v>5.4432010529641701E-2</v>
      </c>
      <c r="M14" s="23">
        <v>1.8808367822741999E-2</v>
      </c>
      <c r="N14" s="23">
        <v>9.9889541619386096E-2</v>
      </c>
      <c r="O14" s="23">
        <v>2.58203604329552E-2</v>
      </c>
      <c r="P14" s="23">
        <v>8.8412744050961695E-2</v>
      </c>
      <c r="Q14" s="23">
        <v>0</v>
      </c>
      <c r="R14" s="23">
        <v>2.55495853309969E-2</v>
      </c>
      <c r="S14" s="23">
        <v>2.8375867051463801E-2</v>
      </c>
      <c r="T14" s="23">
        <v>7.9825419810438697E-2</v>
      </c>
      <c r="U14" s="23">
        <v>0</v>
      </c>
      <c r="V14" s="23"/>
      <c r="W14" s="23">
        <v>5.4938478938064403E-2</v>
      </c>
      <c r="X14" s="23">
        <v>5.3740480240136203E-2</v>
      </c>
      <c r="Y14" s="23"/>
      <c r="Z14" s="23">
        <v>3.17661378347594E-2</v>
      </c>
      <c r="AA14" s="23">
        <v>7.9215312772997995E-2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A19"/>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196</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188</v>
      </c>
      <c r="C9" s="17">
        <v>0.28726857941767198</v>
      </c>
      <c r="D9" s="17">
        <v>0.20100315737142699</v>
      </c>
      <c r="E9" s="17">
        <v>0.195433994538145</v>
      </c>
      <c r="F9" s="17">
        <v>0.435902918944503</v>
      </c>
      <c r="G9" s="17">
        <v>0.39224691318419802</v>
      </c>
      <c r="H9" s="17">
        <v>0.23051293703355599</v>
      </c>
      <c r="I9" s="17"/>
      <c r="J9" s="17">
        <v>0.37067707651846399</v>
      </c>
      <c r="K9" s="17">
        <v>0.25967534152188698</v>
      </c>
      <c r="L9" s="17">
        <v>0.330083320194476</v>
      </c>
      <c r="M9" s="17">
        <v>0.21810992844899799</v>
      </c>
      <c r="N9" s="17">
        <v>0.21083251117564</v>
      </c>
      <c r="O9" s="17">
        <v>0.19316248261213501</v>
      </c>
      <c r="P9" s="17">
        <v>0.17113467710140901</v>
      </c>
      <c r="Q9" s="17">
        <v>0.21512357688987899</v>
      </c>
      <c r="R9" s="17">
        <v>0.40685304630184099</v>
      </c>
      <c r="S9" s="17">
        <v>0.210375434637977</v>
      </c>
      <c r="T9" s="17">
        <v>0.45840267640044402</v>
      </c>
      <c r="U9" s="17">
        <v>0.31271693245966398</v>
      </c>
      <c r="V9" s="17"/>
      <c r="W9" s="17">
        <v>0.188996031304315</v>
      </c>
      <c r="X9" s="17">
        <v>0.40057338283454802</v>
      </c>
      <c r="Y9" s="17"/>
      <c r="Z9" s="17">
        <v>0.41412758369376801</v>
      </c>
      <c r="AA9" s="17">
        <v>0.17533326013659201</v>
      </c>
    </row>
    <row r="10" spans="2:27" x14ac:dyDescent="0.35">
      <c r="B10" s="21" t="s">
        <v>189</v>
      </c>
      <c r="C10" s="17">
        <v>0.255762693117774</v>
      </c>
      <c r="D10" s="17">
        <v>0.213190139245892</v>
      </c>
      <c r="E10" s="17">
        <v>0.21756514361756599</v>
      </c>
      <c r="F10" s="17">
        <v>0.22610930662788101</v>
      </c>
      <c r="G10" s="17">
        <v>0.21312486444158599</v>
      </c>
      <c r="H10" s="17">
        <v>0.32228523601363401</v>
      </c>
      <c r="I10" s="17"/>
      <c r="J10" s="17">
        <v>0.21830484912408901</v>
      </c>
      <c r="K10" s="17">
        <v>0.26248165990475097</v>
      </c>
      <c r="L10" s="17">
        <v>0.21163659171931901</v>
      </c>
      <c r="M10" s="17">
        <v>0.25232370073738097</v>
      </c>
      <c r="N10" s="17">
        <v>0.22319486801243599</v>
      </c>
      <c r="O10" s="17">
        <v>0.38541896520646901</v>
      </c>
      <c r="P10" s="17">
        <v>0.30488494747582501</v>
      </c>
      <c r="Q10" s="17">
        <v>0.289400511915341</v>
      </c>
      <c r="R10" s="17">
        <v>0.26121349418717399</v>
      </c>
      <c r="S10" s="17">
        <v>0.30547496171351102</v>
      </c>
      <c r="T10" s="17">
        <v>0.149347494554356</v>
      </c>
      <c r="U10" s="17">
        <v>0.19104437338329</v>
      </c>
      <c r="V10" s="17"/>
      <c r="W10" s="17">
        <v>0.26722474208344699</v>
      </c>
      <c r="X10" s="17">
        <v>0.24254735241741801</v>
      </c>
      <c r="Y10" s="17"/>
      <c r="Z10" s="17">
        <v>0.29117135905293701</v>
      </c>
      <c r="AA10" s="17">
        <v>0.22792812094808201</v>
      </c>
    </row>
    <row r="11" spans="2:27" ht="29" x14ac:dyDescent="0.35">
      <c r="B11" s="21" t="s">
        <v>190</v>
      </c>
      <c r="C11" s="17">
        <v>0.22060626929201099</v>
      </c>
      <c r="D11" s="17">
        <v>0.20947626459534199</v>
      </c>
      <c r="E11" s="17">
        <v>0.29252428252165003</v>
      </c>
      <c r="F11" s="17">
        <v>0.16646574450819099</v>
      </c>
      <c r="G11" s="17">
        <v>0.15712838014312</v>
      </c>
      <c r="H11" s="17">
        <v>0.25008502129874199</v>
      </c>
      <c r="I11" s="17"/>
      <c r="J11" s="17">
        <v>0.19742292466001601</v>
      </c>
      <c r="K11" s="17">
        <v>0.255723411778078</v>
      </c>
      <c r="L11" s="17">
        <v>0.20672499029496999</v>
      </c>
      <c r="M11" s="17">
        <v>0.32032929779556502</v>
      </c>
      <c r="N11" s="17">
        <v>0.28073040426957302</v>
      </c>
      <c r="O11" s="17">
        <v>0.28378109239310201</v>
      </c>
      <c r="P11" s="17">
        <v>0.10692600815136501</v>
      </c>
      <c r="Q11" s="17">
        <v>0.14761095821891301</v>
      </c>
      <c r="R11" s="17">
        <v>9.5225730562207705E-2</v>
      </c>
      <c r="S11" s="17">
        <v>0.25730975484624702</v>
      </c>
      <c r="T11" s="17">
        <v>0.22644530782569999</v>
      </c>
      <c r="U11" s="17">
        <v>0.24811934707852301</v>
      </c>
      <c r="V11" s="17"/>
      <c r="W11" s="17">
        <v>0.26822900710112502</v>
      </c>
      <c r="X11" s="17">
        <v>0.165698921825951</v>
      </c>
      <c r="Y11" s="17"/>
      <c r="Z11" s="17">
        <v>0.15716955661315701</v>
      </c>
      <c r="AA11" s="17">
        <v>0.272661428232226</v>
      </c>
    </row>
    <row r="12" spans="2:27" x14ac:dyDescent="0.35">
      <c r="B12" s="21" t="s">
        <v>191</v>
      </c>
      <c r="C12" s="17">
        <v>9.5149907274633294E-2</v>
      </c>
      <c r="D12" s="17">
        <v>0.145391977228916</v>
      </c>
      <c r="E12" s="17">
        <v>4.5786678690099697E-2</v>
      </c>
      <c r="F12" s="17">
        <v>0.11615653624627099</v>
      </c>
      <c r="G12" s="17">
        <v>0.102933883600106</v>
      </c>
      <c r="H12" s="17">
        <v>8.8559104629805596E-2</v>
      </c>
      <c r="I12" s="17"/>
      <c r="J12" s="17">
        <v>8.5898686116000406E-2</v>
      </c>
      <c r="K12" s="17">
        <v>7.4696587339088197E-2</v>
      </c>
      <c r="L12" s="17">
        <v>0.11065582909241101</v>
      </c>
      <c r="M12" s="17">
        <v>0.12923139513715801</v>
      </c>
      <c r="N12" s="17">
        <v>0.13726155813198301</v>
      </c>
      <c r="O12" s="17">
        <v>2.58203604329552E-2</v>
      </c>
      <c r="P12" s="17">
        <v>0.11568744303026</v>
      </c>
      <c r="Q12" s="17">
        <v>0.20032267730879499</v>
      </c>
      <c r="R12" s="17">
        <v>0.111329835613196</v>
      </c>
      <c r="S12" s="17">
        <v>9.6743647482136694E-2</v>
      </c>
      <c r="T12" s="17">
        <v>4.9782498184785397E-2</v>
      </c>
      <c r="U12" s="17">
        <v>5.0439896127649798E-2</v>
      </c>
      <c r="V12" s="17"/>
      <c r="W12" s="17">
        <v>9.4799681064216004E-2</v>
      </c>
      <c r="X12" s="17">
        <v>9.5553705819441601E-2</v>
      </c>
      <c r="Y12" s="17"/>
      <c r="Z12" s="17">
        <v>6.2485591197806001E-2</v>
      </c>
      <c r="AA12" s="17">
        <v>0.124534611919141</v>
      </c>
    </row>
    <row r="13" spans="2:27" x14ac:dyDescent="0.35">
      <c r="B13" s="21" t="s">
        <v>192</v>
      </c>
      <c r="C13" s="17">
        <v>7.5464167437384405E-2</v>
      </c>
      <c r="D13" s="17">
        <v>0.136788375547509</v>
      </c>
      <c r="E13" s="17">
        <v>0.14914839933603899</v>
      </c>
      <c r="F13" s="17">
        <v>4.2264304053583397E-2</v>
      </c>
      <c r="G13" s="17">
        <v>6.3301455411353902E-2</v>
      </c>
      <c r="H13" s="17">
        <v>4.5341044719280098E-2</v>
      </c>
      <c r="I13" s="17"/>
      <c r="J13" s="17">
        <v>3.0754903666612401E-2</v>
      </c>
      <c r="K13" s="17">
        <v>7.4209230282918703E-2</v>
      </c>
      <c r="L13" s="17">
        <v>8.6467258169182395E-2</v>
      </c>
      <c r="M13" s="17">
        <v>4.0002838940449197E-2</v>
      </c>
      <c r="N13" s="17">
        <v>5.5471484778126703E-2</v>
      </c>
      <c r="O13" s="17">
        <v>8.5996738922384006E-2</v>
      </c>
      <c r="P13" s="17">
        <v>0.18961128059405299</v>
      </c>
      <c r="Q13" s="17">
        <v>0.14754227566707201</v>
      </c>
      <c r="R13" s="17">
        <v>7.8122290410885004E-2</v>
      </c>
      <c r="S13" s="17">
        <v>0.104430337545968</v>
      </c>
      <c r="T13" s="17">
        <v>3.6196603224275203E-2</v>
      </c>
      <c r="U13" s="17">
        <v>0.128307636643958</v>
      </c>
      <c r="V13" s="17"/>
      <c r="W13" s="17">
        <v>0.107177524694375</v>
      </c>
      <c r="X13" s="17">
        <v>3.8899778107134103E-2</v>
      </c>
      <c r="Y13" s="17"/>
      <c r="Z13" s="17">
        <v>3.9083750734391201E-2</v>
      </c>
      <c r="AA13" s="17">
        <v>0.101476281926503</v>
      </c>
    </row>
    <row r="14" spans="2:27" x14ac:dyDescent="0.35">
      <c r="B14" s="21" t="s">
        <v>47</v>
      </c>
      <c r="C14" s="23">
        <v>6.5748383460525403E-2</v>
      </c>
      <c r="D14" s="23">
        <v>9.4150086010915596E-2</v>
      </c>
      <c r="E14" s="23">
        <v>9.9541501296500107E-2</v>
      </c>
      <c r="F14" s="23">
        <v>1.31011896195708E-2</v>
      </c>
      <c r="G14" s="23">
        <v>7.1264503219635802E-2</v>
      </c>
      <c r="H14" s="23">
        <v>6.3216656304982397E-2</v>
      </c>
      <c r="I14" s="23"/>
      <c r="J14" s="23">
        <v>9.6941559914818495E-2</v>
      </c>
      <c r="K14" s="23">
        <v>7.3213769173277404E-2</v>
      </c>
      <c r="L14" s="23">
        <v>5.4432010529641701E-2</v>
      </c>
      <c r="M14" s="23">
        <v>4.0002838940449197E-2</v>
      </c>
      <c r="N14" s="23">
        <v>9.2509173632241398E-2</v>
      </c>
      <c r="O14" s="23">
        <v>2.58203604329552E-2</v>
      </c>
      <c r="P14" s="23">
        <v>0.111755643647088</v>
      </c>
      <c r="Q14" s="23">
        <v>0</v>
      </c>
      <c r="R14" s="23">
        <v>4.7255602924696702E-2</v>
      </c>
      <c r="S14" s="23">
        <v>2.5665863774159501E-2</v>
      </c>
      <c r="T14" s="23">
        <v>7.9825419810438697E-2</v>
      </c>
      <c r="U14" s="23">
        <v>6.9371814306914803E-2</v>
      </c>
      <c r="V14" s="23"/>
      <c r="W14" s="23">
        <v>7.3573013752521801E-2</v>
      </c>
      <c r="X14" s="23">
        <v>5.6726858995506599E-2</v>
      </c>
      <c r="Y14" s="23"/>
      <c r="Z14" s="23">
        <v>3.5962158707940901E-2</v>
      </c>
      <c r="AA14" s="23">
        <v>9.80662968374552E-2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A22"/>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204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197</v>
      </c>
      <c r="C9" s="17">
        <v>0.41143299424320501</v>
      </c>
      <c r="D9" s="17">
        <v>0.45279209759564298</v>
      </c>
      <c r="E9" s="17">
        <v>0.40662437579490501</v>
      </c>
      <c r="F9" s="17">
        <v>0.49501938322558597</v>
      </c>
      <c r="G9" s="17">
        <v>0.32013436773953502</v>
      </c>
      <c r="H9" s="17">
        <v>0.41113279163739602</v>
      </c>
      <c r="I9" s="17"/>
      <c r="J9" s="17">
        <v>0.39306602738988999</v>
      </c>
      <c r="K9" s="17">
        <v>0.36432022958507199</v>
      </c>
      <c r="L9" s="17">
        <v>0.335854243919326</v>
      </c>
      <c r="M9" s="17">
        <v>0.45678856716550698</v>
      </c>
      <c r="N9" s="17">
        <v>0.41837567171631301</v>
      </c>
      <c r="O9" s="17">
        <v>0.418978444748279</v>
      </c>
      <c r="P9" s="17">
        <v>0.47029215296895999</v>
      </c>
      <c r="Q9" s="17">
        <v>0.30420141149642399</v>
      </c>
      <c r="R9" s="17">
        <v>0.52378479445774895</v>
      </c>
      <c r="S9" s="17">
        <v>0.384226859902358</v>
      </c>
      <c r="T9" s="17">
        <v>0.47065319192683402</v>
      </c>
      <c r="U9" s="17">
        <v>0.36793105751308802</v>
      </c>
      <c r="V9" s="17"/>
      <c r="W9" s="17">
        <v>0.41376011289216202</v>
      </c>
      <c r="X9" s="17">
        <v>0.408749908008952</v>
      </c>
      <c r="Y9" s="17"/>
      <c r="Z9" s="17">
        <v>0.445019693846472</v>
      </c>
      <c r="AA9" s="17">
        <v>0.37322214817729299</v>
      </c>
    </row>
    <row r="10" spans="2:27" ht="29" x14ac:dyDescent="0.35">
      <c r="B10" s="21" t="s">
        <v>198</v>
      </c>
      <c r="C10" s="17">
        <v>0.39746950474991399</v>
      </c>
      <c r="D10" s="17">
        <v>0.39786974216591298</v>
      </c>
      <c r="E10" s="17">
        <v>0.33958507457631798</v>
      </c>
      <c r="F10" s="17">
        <v>0.49090061509260502</v>
      </c>
      <c r="G10" s="17">
        <v>0.400757551967448</v>
      </c>
      <c r="H10" s="17">
        <v>0.378742998776746</v>
      </c>
      <c r="I10" s="17"/>
      <c r="J10" s="17">
        <v>0.42989324336203699</v>
      </c>
      <c r="K10" s="17">
        <v>0.30025999982471002</v>
      </c>
      <c r="L10" s="17">
        <v>0.37487684597467802</v>
      </c>
      <c r="M10" s="17">
        <v>0.42973310476201898</v>
      </c>
      <c r="N10" s="17">
        <v>0.23508704827235899</v>
      </c>
      <c r="O10" s="17">
        <v>0.33933560002394803</v>
      </c>
      <c r="P10" s="17">
        <v>0.44350455135366801</v>
      </c>
      <c r="Q10" s="17">
        <v>0.52093837493027995</v>
      </c>
      <c r="R10" s="17">
        <v>0.48428998760319197</v>
      </c>
      <c r="S10" s="17">
        <v>0.464056174634292</v>
      </c>
      <c r="T10" s="17">
        <v>0.45706729696632398</v>
      </c>
      <c r="U10" s="17">
        <v>0.447659646671207</v>
      </c>
      <c r="V10" s="17"/>
      <c r="W10" s="17">
        <v>0.35271306503330602</v>
      </c>
      <c r="X10" s="17">
        <v>0.44907211098212602</v>
      </c>
      <c r="Y10" s="17"/>
      <c r="Z10" s="17">
        <v>0.452822574291665</v>
      </c>
      <c r="AA10" s="17">
        <v>0.33544787263199199</v>
      </c>
    </row>
    <row r="11" spans="2:27" x14ac:dyDescent="0.35">
      <c r="B11" s="21" t="s">
        <v>199</v>
      </c>
      <c r="C11" s="17">
        <v>0.346205575213829</v>
      </c>
      <c r="D11" s="17">
        <v>0.28406465218788701</v>
      </c>
      <c r="E11" s="17">
        <v>0.30491903697350398</v>
      </c>
      <c r="F11" s="17">
        <v>0.42237634199342899</v>
      </c>
      <c r="G11" s="17">
        <v>0.315349970544685</v>
      </c>
      <c r="H11" s="17">
        <v>0.36493119177</v>
      </c>
      <c r="I11" s="17"/>
      <c r="J11" s="17">
        <v>0.33123756254042902</v>
      </c>
      <c r="K11" s="17">
        <v>0.33171186571192002</v>
      </c>
      <c r="L11" s="17">
        <v>0.40866731993128302</v>
      </c>
      <c r="M11" s="17">
        <v>0.27794035556015101</v>
      </c>
      <c r="N11" s="17">
        <v>0.36867554645461897</v>
      </c>
      <c r="O11" s="17">
        <v>0.30469175315281599</v>
      </c>
      <c r="P11" s="17">
        <v>0.30529872362431298</v>
      </c>
      <c r="Q11" s="17">
        <v>0.378478346521887</v>
      </c>
      <c r="R11" s="17">
        <v>0.42090110402422698</v>
      </c>
      <c r="S11" s="17">
        <v>0.30986083538117598</v>
      </c>
      <c r="T11" s="17">
        <v>0.420870693742048</v>
      </c>
      <c r="U11" s="17">
        <v>0.43730287182000299</v>
      </c>
      <c r="V11" s="17"/>
      <c r="W11" s="17">
        <v>0.34191598342261098</v>
      </c>
      <c r="X11" s="17">
        <v>0.35115132419432799</v>
      </c>
      <c r="Y11" s="17"/>
      <c r="Z11" s="17">
        <v>0.43536558129131198</v>
      </c>
      <c r="AA11" s="17">
        <v>0.27704035353545498</v>
      </c>
    </row>
    <row r="12" spans="2:27" ht="43.5" x14ac:dyDescent="0.35">
      <c r="B12" s="21" t="s">
        <v>200</v>
      </c>
      <c r="C12" s="17">
        <v>0.247447799162367</v>
      </c>
      <c r="D12" s="17">
        <v>0.255776931843821</v>
      </c>
      <c r="E12" s="17">
        <v>0.168685104264959</v>
      </c>
      <c r="F12" s="17">
        <v>0.33771535488738602</v>
      </c>
      <c r="G12" s="17">
        <v>0.24385390981340299</v>
      </c>
      <c r="H12" s="17">
        <v>0.24092091486275499</v>
      </c>
      <c r="I12" s="17"/>
      <c r="J12" s="17">
        <v>0.185019880742996</v>
      </c>
      <c r="K12" s="17">
        <v>0.16407705554246299</v>
      </c>
      <c r="L12" s="17">
        <v>0.33589082563538902</v>
      </c>
      <c r="M12" s="17">
        <v>0.245515413737353</v>
      </c>
      <c r="N12" s="17">
        <v>0.29136303728584101</v>
      </c>
      <c r="O12" s="17">
        <v>0.17410080001797501</v>
      </c>
      <c r="P12" s="17">
        <v>0.287683295636461</v>
      </c>
      <c r="Q12" s="17">
        <v>0.35691313058630703</v>
      </c>
      <c r="R12" s="17">
        <v>0.38593521401650199</v>
      </c>
      <c r="S12" s="17">
        <v>0.20207278028935999</v>
      </c>
      <c r="T12" s="17">
        <v>0.248912490923927</v>
      </c>
      <c r="U12" s="17">
        <v>0.38872382433416303</v>
      </c>
      <c r="V12" s="17"/>
      <c r="W12" s="17">
        <v>0.216457601121505</v>
      </c>
      <c r="X12" s="17">
        <v>0.28317841126392401</v>
      </c>
      <c r="Y12" s="17"/>
      <c r="Z12" s="17">
        <v>0.33638555441282902</v>
      </c>
      <c r="AA12" s="17">
        <v>0.16125914234049399</v>
      </c>
    </row>
    <row r="13" spans="2:27" ht="29" x14ac:dyDescent="0.35">
      <c r="B13" s="21" t="s">
        <v>201</v>
      </c>
      <c r="C13" s="17">
        <v>0.21355190982112901</v>
      </c>
      <c r="D13" s="17">
        <v>0.119161578243101</v>
      </c>
      <c r="E13" s="17">
        <v>0.16902507592264701</v>
      </c>
      <c r="F13" s="17">
        <v>0.355971976017392</v>
      </c>
      <c r="G13" s="17">
        <v>0.22880997175932</v>
      </c>
      <c r="H13" s="17">
        <v>0.18837428256951899</v>
      </c>
      <c r="I13" s="17"/>
      <c r="J13" s="17">
        <v>0.32229561094866399</v>
      </c>
      <c r="K13" s="17">
        <v>9.9581849345533296E-2</v>
      </c>
      <c r="L13" s="17">
        <v>0.187392243462525</v>
      </c>
      <c r="M13" s="17">
        <v>0.20101846645812799</v>
      </c>
      <c r="N13" s="17">
        <v>0.12617388210741601</v>
      </c>
      <c r="O13" s="17">
        <v>0.24629235444811001</v>
      </c>
      <c r="P13" s="17">
        <v>0.17113467710140901</v>
      </c>
      <c r="Q13" s="17">
        <v>0.25310307895051898</v>
      </c>
      <c r="R13" s="17">
        <v>0.23223716330850699</v>
      </c>
      <c r="S13" s="17">
        <v>0.20978462151911501</v>
      </c>
      <c r="T13" s="17">
        <v>0.199129992739142</v>
      </c>
      <c r="U13" s="17">
        <v>0.35458168525925299</v>
      </c>
      <c r="V13" s="17"/>
      <c r="W13" s="17">
        <v>0.166447201494346</v>
      </c>
      <c r="X13" s="17">
        <v>0.26786198745154799</v>
      </c>
      <c r="Y13" s="17"/>
      <c r="Z13" s="17">
        <v>0.27070864512904003</v>
      </c>
      <c r="AA13" s="17">
        <v>0.16628124080258899</v>
      </c>
    </row>
    <row r="14" spans="2:27" ht="43.5" x14ac:dyDescent="0.35">
      <c r="B14" s="21" t="s">
        <v>202</v>
      </c>
      <c r="C14" s="17">
        <v>0.18253200491279101</v>
      </c>
      <c r="D14" s="17">
        <v>0.14592959397688701</v>
      </c>
      <c r="E14" s="17">
        <v>0.167453377192507</v>
      </c>
      <c r="F14" s="17">
        <v>0.25805724486706799</v>
      </c>
      <c r="G14" s="17">
        <v>0.219034413364602</v>
      </c>
      <c r="H14" s="17">
        <v>0.14614255254460401</v>
      </c>
      <c r="I14" s="17"/>
      <c r="J14" s="17">
        <v>0.20750299836199201</v>
      </c>
      <c r="K14" s="17">
        <v>9.6848658579573504E-2</v>
      </c>
      <c r="L14" s="17">
        <v>0.16684306593911699</v>
      </c>
      <c r="M14" s="17">
        <v>0.175373323614541</v>
      </c>
      <c r="N14" s="17">
        <v>0.24246741625950299</v>
      </c>
      <c r="O14" s="17">
        <v>0.15957351826332</v>
      </c>
      <c r="P14" s="17">
        <v>0.114826267525469</v>
      </c>
      <c r="Q14" s="17">
        <v>0.266221909435784</v>
      </c>
      <c r="R14" s="17">
        <v>0.222003497720138</v>
      </c>
      <c r="S14" s="17">
        <v>0.20977204593615301</v>
      </c>
      <c r="T14" s="17">
        <v>0.248912490923927</v>
      </c>
      <c r="U14" s="17">
        <v>0.267051265257788</v>
      </c>
      <c r="V14" s="17"/>
      <c r="W14" s="17">
        <v>0.13983057930458101</v>
      </c>
      <c r="X14" s="17">
        <v>0.23176525190846001</v>
      </c>
      <c r="Y14" s="17"/>
      <c r="Z14" s="17">
        <v>0.24950344664993401</v>
      </c>
      <c r="AA14" s="17">
        <v>0.12555831662925199</v>
      </c>
    </row>
    <row r="15" spans="2:27" ht="43.5" x14ac:dyDescent="0.35">
      <c r="B15" s="21" t="s">
        <v>203</v>
      </c>
      <c r="C15" s="17">
        <v>0.173216302910082</v>
      </c>
      <c r="D15" s="17">
        <v>0.213946906691665</v>
      </c>
      <c r="E15" s="17">
        <v>0.25154239647547599</v>
      </c>
      <c r="F15" s="17">
        <v>0.14293428615332501</v>
      </c>
      <c r="G15" s="17">
        <v>0.15848059932556699</v>
      </c>
      <c r="H15" s="17">
        <v>0.14721878322323301</v>
      </c>
      <c r="I15" s="17"/>
      <c r="J15" s="17">
        <v>0.20500470613357899</v>
      </c>
      <c r="K15" s="17">
        <v>0.144150071014465</v>
      </c>
      <c r="L15" s="17">
        <v>0.23394099555979</v>
      </c>
      <c r="M15" s="17">
        <v>0.17365641778266899</v>
      </c>
      <c r="N15" s="17">
        <v>0.23015727859712401</v>
      </c>
      <c r="O15" s="17">
        <v>0.22926599564632599</v>
      </c>
      <c r="P15" s="17">
        <v>8.3583108555238594E-2</v>
      </c>
      <c r="Q15" s="17">
        <v>0.20032267730879499</v>
      </c>
      <c r="R15" s="17">
        <v>0.124304897639701</v>
      </c>
      <c r="S15" s="17">
        <v>0.16617133401838499</v>
      </c>
      <c r="T15" s="17">
        <v>0.129607917995224</v>
      </c>
      <c r="U15" s="17">
        <v>6.9371814306914803E-2</v>
      </c>
      <c r="V15" s="17"/>
      <c r="W15" s="17">
        <v>0.181387252535677</v>
      </c>
      <c r="X15" s="17">
        <v>0.163795484392286</v>
      </c>
      <c r="Y15" s="17"/>
      <c r="Z15" s="17">
        <v>0.118134799705641</v>
      </c>
      <c r="AA15" s="17">
        <v>0.22781555698266301</v>
      </c>
    </row>
    <row r="16" spans="2:27" x14ac:dyDescent="0.35">
      <c r="B16" s="21" t="s">
        <v>47</v>
      </c>
      <c r="C16" s="17">
        <v>6.8864869112430699E-2</v>
      </c>
      <c r="D16" s="17">
        <v>8.5784083020267493E-2</v>
      </c>
      <c r="E16" s="17">
        <v>9.1319086518765094E-2</v>
      </c>
      <c r="F16" s="17">
        <v>0</v>
      </c>
      <c r="G16" s="17">
        <v>7.6382098419322003E-2</v>
      </c>
      <c r="H16" s="17">
        <v>8.1357493422901897E-2</v>
      </c>
      <c r="I16" s="17"/>
      <c r="J16" s="17">
        <v>4.5577527306922001E-2</v>
      </c>
      <c r="K16" s="17">
        <v>0.10111704813094601</v>
      </c>
      <c r="L16" s="17">
        <v>8.16480157944625E-2</v>
      </c>
      <c r="M16" s="17">
        <v>1.8808367822741999E-2</v>
      </c>
      <c r="N16" s="17">
        <v>9.4573225111252199E-2</v>
      </c>
      <c r="O16" s="17">
        <v>8.6689351377784704E-2</v>
      </c>
      <c r="P16" s="17">
        <v>0.12051707852598401</v>
      </c>
      <c r="Q16" s="17">
        <v>5.1098332545905102E-2</v>
      </c>
      <c r="R16" s="17">
        <v>2.55495853309969E-2</v>
      </c>
      <c r="S16" s="17">
        <v>6.3705674604373097E-2</v>
      </c>
      <c r="T16" s="17">
        <v>0.16441229411452499</v>
      </c>
      <c r="U16" s="17">
        <v>0</v>
      </c>
      <c r="V16" s="17"/>
      <c r="W16" s="17">
        <v>8.3369142780594097E-2</v>
      </c>
      <c r="X16" s="17">
        <v>5.2141949963329499E-2</v>
      </c>
      <c r="Y16" s="17"/>
      <c r="Z16" s="17">
        <v>1.8915344254137201E-2</v>
      </c>
      <c r="AA16" s="17">
        <v>0.10669973197435501</v>
      </c>
    </row>
    <row r="17" spans="2:27" x14ac:dyDescent="0.35">
      <c r="B17" s="21" t="s">
        <v>171</v>
      </c>
      <c r="C17" s="23">
        <v>1.4503461567920799E-2</v>
      </c>
      <c r="D17" s="23">
        <v>1.2151180367125401E-2</v>
      </c>
      <c r="E17" s="23">
        <v>1.2557762434933201E-2</v>
      </c>
      <c r="F17" s="23">
        <v>1.2344125245977699E-2</v>
      </c>
      <c r="G17" s="23">
        <v>2.4145830394492501E-2</v>
      </c>
      <c r="H17" s="23">
        <v>1.1963188943204099E-2</v>
      </c>
      <c r="I17" s="23"/>
      <c r="J17" s="23">
        <v>1.13943818267305E-2</v>
      </c>
      <c r="K17" s="23">
        <v>2.7395174904196601E-2</v>
      </c>
      <c r="L17" s="23">
        <v>0</v>
      </c>
      <c r="M17" s="23">
        <v>4.3755825182418301E-2</v>
      </c>
      <c r="N17" s="23">
        <v>0</v>
      </c>
      <c r="O17" s="23">
        <v>0</v>
      </c>
      <c r="P17" s="23">
        <v>0</v>
      </c>
      <c r="Q17" s="23">
        <v>5.1098332545905102E-2</v>
      </c>
      <c r="R17" s="23">
        <v>2.55495853309969E-2</v>
      </c>
      <c r="S17" s="23">
        <v>0</v>
      </c>
      <c r="T17" s="23">
        <v>0</v>
      </c>
      <c r="U17" s="23">
        <v>0</v>
      </c>
      <c r="V17" s="23"/>
      <c r="W17" s="23">
        <v>1.3710846281961399E-2</v>
      </c>
      <c r="X17" s="23">
        <v>1.54173192106192E-2</v>
      </c>
      <c r="Y17" s="23"/>
      <c r="Z17" s="23">
        <v>4.6971894237014204E-3</v>
      </c>
      <c r="AA17" s="23">
        <v>2.4670699844243801E-2</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A23"/>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213</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205</v>
      </c>
      <c r="C9" s="17">
        <v>0.40086166581271299</v>
      </c>
      <c r="D9" s="17">
        <v>0.227120830973779</v>
      </c>
      <c r="E9" s="17">
        <v>0.25122004866062803</v>
      </c>
      <c r="F9" s="17">
        <v>0.53836907200445405</v>
      </c>
      <c r="G9" s="17">
        <v>0.50739744508269902</v>
      </c>
      <c r="H9" s="17">
        <v>0.40100677366656301</v>
      </c>
      <c r="I9" s="17"/>
      <c r="J9" s="17">
        <v>0.42130279979818502</v>
      </c>
      <c r="K9" s="17">
        <v>0.340113968880705</v>
      </c>
      <c r="L9" s="17">
        <v>0.43591990691216798</v>
      </c>
      <c r="M9" s="17">
        <v>0.382921978821542</v>
      </c>
      <c r="N9" s="17">
        <v>0.29342708876485202</v>
      </c>
      <c r="O9" s="17">
        <v>0.45336394761175702</v>
      </c>
      <c r="P9" s="17">
        <v>0.39636831540516798</v>
      </c>
      <c r="Q9" s="17">
        <v>0.29844868952578102</v>
      </c>
      <c r="R9" s="17">
        <v>0.44566250404686403</v>
      </c>
      <c r="S9" s="17">
        <v>0.34150576884504902</v>
      </c>
      <c r="T9" s="17">
        <v>0.60159648935617804</v>
      </c>
      <c r="U9" s="17">
        <v>0.46853163061094899</v>
      </c>
      <c r="V9" s="17"/>
      <c r="W9" s="17">
        <v>0.30540753045755697</v>
      </c>
      <c r="X9" s="17">
        <v>0.51091693810776095</v>
      </c>
      <c r="Y9" s="17"/>
      <c r="Z9" s="17">
        <v>0.52550739436302396</v>
      </c>
      <c r="AA9" s="17">
        <v>0.28862792754857097</v>
      </c>
    </row>
    <row r="10" spans="2:27" x14ac:dyDescent="0.35">
      <c r="B10" s="21" t="s">
        <v>206</v>
      </c>
      <c r="C10" s="17">
        <v>0.39561415994722798</v>
      </c>
      <c r="D10" s="17">
        <v>0.27789975895525298</v>
      </c>
      <c r="E10" s="17">
        <v>0.232422365802919</v>
      </c>
      <c r="F10" s="17">
        <v>0.48726130627866598</v>
      </c>
      <c r="G10" s="17">
        <v>0.43292720252182498</v>
      </c>
      <c r="H10" s="17">
        <v>0.44299226284142001</v>
      </c>
      <c r="I10" s="17"/>
      <c r="J10" s="17">
        <v>0.41958867889139501</v>
      </c>
      <c r="K10" s="17">
        <v>0.358567302940345</v>
      </c>
      <c r="L10" s="17">
        <v>0.37666865400780603</v>
      </c>
      <c r="M10" s="17">
        <v>0.29744640886680301</v>
      </c>
      <c r="N10" s="17">
        <v>0.36087722106501802</v>
      </c>
      <c r="O10" s="17">
        <v>0.46745696091866501</v>
      </c>
      <c r="P10" s="17">
        <v>0.27892186075756498</v>
      </c>
      <c r="Q10" s="17">
        <v>0.548256312836504</v>
      </c>
      <c r="R10" s="17">
        <v>0.52831371130458005</v>
      </c>
      <c r="S10" s="17">
        <v>0.41456740508577899</v>
      </c>
      <c r="T10" s="17">
        <v>0.366269893392762</v>
      </c>
      <c r="U10" s="17">
        <v>0.397298967662224</v>
      </c>
      <c r="V10" s="17"/>
      <c r="W10" s="17">
        <v>0.33590225490211101</v>
      </c>
      <c r="X10" s="17">
        <v>0.46445989349816902</v>
      </c>
      <c r="Y10" s="17"/>
      <c r="Z10" s="17">
        <v>0.48430329984452503</v>
      </c>
      <c r="AA10" s="17">
        <v>0.31702292898719597</v>
      </c>
    </row>
    <row r="11" spans="2:27" x14ac:dyDescent="0.35">
      <c r="B11" s="21" t="s">
        <v>207</v>
      </c>
      <c r="C11" s="17">
        <v>0.34240900738452201</v>
      </c>
      <c r="D11" s="17">
        <v>0.27597233040603603</v>
      </c>
      <c r="E11" s="17">
        <v>0.31234337164319897</v>
      </c>
      <c r="F11" s="17">
        <v>0.37224087487238799</v>
      </c>
      <c r="G11" s="17">
        <v>0.35640047112019302</v>
      </c>
      <c r="H11" s="17">
        <v>0.35487011076041097</v>
      </c>
      <c r="I11" s="17"/>
      <c r="J11" s="17">
        <v>0.33013473370256902</v>
      </c>
      <c r="K11" s="17">
        <v>0.37418440392236502</v>
      </c>
      <c r="L11" s="17">
        <v>0.49999040219124902</v>
      </c>
      <c r="M11" s="17">
        <v>0.183270395310419</v>
      </c>
      <c r="N11" s="17">
        <v>0.33455863248928902</v>
      </c>
      <c r="O11" s="17">
        <v>0.37906507100841602</v>
      </c>
      <c r="P11" s="17">
        <v>0.27892186075756498</v>
      </c>
      <c r="Q11" s="17">
        <v>0.39327924610296999</v>
      </c>
      <c r="R11" s="17">
        <v>0.38306180577625898</v>
      </c>
      <c r="S11" s="17">
        <v>0.37426750956417698</v>
      </c>
      <c r="T11" s="17">
        <v>0.260608063095423</v>
      </c>
      <c r="U11" s="17">
        <v>0.26041618769020403</v>
      </c>
      <c r="V11" s="17"/>
      <c r="W11" s="17">
        <v>0.32656691453967401</v>
      </c>
      <c r="X11" s="17">
        <v>0.36067438515234901</v>
      </c>
      <c r="Y11" s="17"/>
      <c r="Z11" s="17">
        <v>0.39884721480945201</v>
      </c>
      <c r="AA11" s="17">
        <v>0.29757139688943401</v>
      </c>
    </row>
    <row r="12" spans="2:27" ht="29" x14ac:dyDescent="0.35">
      <c r="B12" s="21" t="s">
        <v>208</v>
      </c>
      <c r="C12" s="17">
        <v>0.28186739861688798</v>
      </c>
      <c r="D12" s="17">
        <v>0.191914775181902</v>
      </c>
      <c r="E12" s="17">
        <v>0.229306352321691</v>
      </c>
      <c r="F12" s="17">
        <v>0.39251021206373798</v>
      </c>
      <c r="G12" s="17">
        <v>0.238268229787367</v>
      </c>
      <c r="H12" s="17">
        <v>0.30496341323927301</v>
      </c>
      <c r="I12" s="17"/>
      <c r="J12" s="17">
        <v>0.25734455032008902</v>
      </c>
      <c r="K12" s="17">
        <v>0.17603691333824201</v>
      </c>
      <c r="L12" s="17">
        <v>0.44159847158738802</v>
      </c>
      <c r="M12" s="17">
        <v>0.20379566896503201</v>
      </c>
      <c r="N12" s="17">
        <v>0.401501502606739</v>
      </c>
      <c r="O12" s="17">
        <v>0.36901077760782702</v>
      </c>
      <c r="P12" s="17">
        <v>0.190509116706603</v>
      </c>
      <c r="Q12" s="17">
        <v>0.424494431809113</v>
      </c>
      <c r="R12" s="17">
        <v>0.27310266838213099</v>
      </c>
      <c r="S12" s="17">
        <v>0.25913249653468101</v>
      </c>
      <c r="T12" s="17">
        <v>0.386009469951894</v>
      </c>
      <c r="U12" s="17">
        <v>0.30899523517604399</v>
      </c>
      <c r="V12" s="17"/>
      <c r="W12" s="17">
        <v>0.22441409811393301</v>
      </c>
      <c r="X12" s="17">
        <v>0.34810904029721801</v>
      </c>
      <c r="Y12" s="17"/>
      <c r="Z12" s="17">
        <v>0.36662041510552501</v>
      </c>
      <c r="AA12" s="17">
        <v>0.208035943924818</v>
      </c>
    </row>
    <row r="13" spans="2:27" ht="29" x14ac:dyDescent="0.35">
      <c r="B13" s="21" t="s">
        <v>209</v>
      </c>
      <c r="C13" s="17">
        <v>0.25250234135440203</v>
      </c>
      <c r="D13" s="17">
        <v>0.18488669143883801</v>
      </c>
      <c r="E13" s="17">
        <v>0.15318527852041</v>
      </c>
      <c r="F13" s="17">
        <v>0.53634037178792904</v>
      </c>
      <c r="G13" s="17">
        <v>0.236100697919435</v>
      </c>
      <c r="H13" s="17">
        <v>0.19568723146834499</v>
      </c>
      <c r="I13" s="17"/>
      <c r="J13" s="17">
        <v>0.35240637203467101</v>
      </c>
      <c r="K13" s="17">
        <v>0.216642318638368</v>
      </c>
      <c r="L13" s="17">
        <v>0.15143365746482801</v>
      </c>
      <c r="M13" s="17">
        <v>0.15246194666496199</v>
      </c>
      <c r="N13" s="17">
        <v>0.25976238028967702</v>
      </c>
      <c r="O13" s="17">
        <v>0.22751850066860799</v>
      </c>
      <c r="P13" s="17">
        <v>0.15930261834413201</v>
      </c>
      <c r="Q13" s="17">
        <v>0.32966387523192398</v>
      </c>
      <c r="R13" s="17">
        <v>0.30396935586832002</v>
      </c>
      <c r="S13" s="17">
        <v>0.23320297618484701</v>
      </c>
      <c r="T13" s="17">
        <v>0.46449951032821202</v>
      </c>
      <c r="U13" s="17">
        <v>0.20811544292074399</v>
      </c>
      <c r="V13" s="17"/>
      <c r="W13" s="17">
        <v>0.18738112666449999</v>
      </c>
      <c r="X13" s="17">
        <v>0.32758481932369599</v>
      </c>
      <c r="Y13" s="17"/>
      <c r="Z13" s="17">
        <v>0.36199904138994499</v>
      </c>
      <c r="AA13" s="17">
        <v>0.15770137607642301</v>
      </c>
    </row>
    <row r="14" spans="2:27" ht="43.5" x14ac:dyDescent="0.35">
      <c r="B14" s="21" t="s">
        <v>210</v>
      </c>
      <c r="C14" s="17">
        <v>0.192685511226203</v>
      </c>
      <c r="D14" s="17">
        <v>0.33993146247492301</v>
      </c>
      <c r="E14" s="17">
        <v>0.31754595701591698</v>
      </c>
      <c r="F14" s="17">
        <v>8.4276415562253695E-2</v>
      </c>
      <c r="G14" s="17">
        <v>0.14252566381513099</v>
      </c>
      <c r="H14" s="17">
        <v>0.16835764106571599</v>
      </c>
      <c r="I14" s="17"/>
      <c r="J14" s="17">
        <v>0.15912153279219199</v>
      </c>
      <c r="K14" s="17">
        <v>0.162858316564613</v>
      </c>
      <c r="L14" s="17">
        <v>0.21948326843563101</v>
      </c>
      <c r="M14" s="17">
        <v>0.32032929779556502</v>
      </c>
      <c r="N14" s="17">
        <v>0.24335838775697599</v>
      </c>
      <c r="O14" s="17">
        <v>0.22219000418586601</v>
      </c>
      <c r="P14" s="17">
        <v>0.22654525056479799</v>
      </c>
      <c r="Q14" s="17">
        <v>0.14754227566707201</v>
      </c>
      <c r="R14" s="17">
        <v>0.18316486437183499</v>
      </c>
      <c r="S14" s="17">
        <v>0.18020197706400301</v>
      </c>
      <c r="T14" s="17">
        <v>4.9782498184785397E-2</v>
      </c>
      <c r="U14" s="17">
        <v>5.89358223370436E-2</v>
      </c>
      <c r="V14" s="17"/>
      <c r="W14" s="17">
        <v>0.26218552624934099</v>
      </c>
      <c r="X14" s="17">
        <v>0.112554429954318</v>
      </c>
      <c r="Y14" s="17"/>
      <c r="Z14" s="17">
        <v>6.5654233740365303E-2</v>
      </c>
      <c r="AA14" s="17">
        <v>0.307693098300172</v>
      </c>
    </row>
    <row r="15" spans="2:27" ht="29" x14ac:dyDescent="0.35">
      <c r="B15" s="21" t="s">
        <v>211</v>
      </c>
      <c r="C15" s="17">
        <v>0.19200466477943601</v>
      </c>
      <c r="D15" s="17">
        <v>0.18217106554496099</v>
      </c>
      <c r="E15" s="17">
        <v>0.103198079578317</v>
      </c>
      <c r="F15" s="17">
        <v>0.32922419301058298</v>
      </c>
      <c r="G15" s="17">
        <v>0.223138417147563</v>
      </c>
      <c r="H15" s="17">
        <v>0.15537377900108801</v>
      </c>
      <c r="I15" s="17"/>
      <c r="J15" s="17">
        <v>0.21812622034887</v>
      </c>
      <c r="K15" s="17">
        <v>0.17330372257228299</v>
      </c>
      <c r="L15" s="17">
        <v>0.15143365746482801</v>
      </c>
      <c r="M15" s="17">
        <v>0.14873744844381001</v>
      </c>
      <c r="N15" s="17">
        <v>0.157004282955924</v>
      </c>
      <c r="O15" s="17">
        <v>0.16029561552572599</v>
      </c>
      <c r="P15" s="17">
        <v>0.19447757669753499</v>
      </c>
      <c r="Q15" s="17">
        <v>0.120293020312689</v>
      </c>
      <c r="R15" s="17">
        <v>0.25355553431585998</v>
      </c>
      <c r="S15" s="17">
        <v>0.16333196988051801</v>
      </c>
      <c r="T15" s="17">
        <v>0.36493451395864102</v>
      </c>
      <c r="U15" s="17">
        <v>0.24148426951093899</v>
      </c>
      <c r="V15" s="17"/>
      <c r="W15" s="17">
        <v>0.145730522636491</v>
      </c>
      <c r="X15" s="17">
        <v>0.24535712871212101</v>
      </c>
      <c r="Y15" s="17"/>
      <c r="Z15" s="17">
        <v>0.28752788745763003</v>
      </c>
      <c r="AA15" s="17">
        <v>0.11501453580365301</v>
      </c>
    </row>
    <row r="16" spans="2:27" ht="58" x14ac:dyDescent="0.35">
      <c r="B16" s="21" t="s">
        <v>212</v>
      </c>
      <c r="C16" s="17">
        <v>0.16810542258208799</v>
      </c>
      <c r="D16" s="17">
        <v>0.15203067867125</v>
      </c>
      <c r="E16" s="17">
        <v>0.17146425276734301</v>
      </c>
      <c r="F16" s="17">
        <v>0.28753222974121301</v>
      </c>
      <c r="G16" s="17">
        <v>0.138511970528473</v>
      </c>
      <c r="H16" s="17">
        <v>0.13205998902517399</v>
      </c>
      <c r="I16" s="17"/>
      <c r="J16" s="17">
        <v>0.18112612512402901</v>
      </c>
      <c r="K16" s="17">
        <v>0.148133634380574</v>
      </c>
      <c r="L16" s="17">
        <v>0.19887831357865801</v>
      </c>
      <c r="M16" s="17">
        <v>0.12923139513715801</v>
      </c>
      <c r="N16" s="17">
        <v>9.6216481669663595E-2</v>
      </c>
      <c r="O16" s="17">
        <v>0.18680858841408199</v>
      </c>
      <c r="P16" s="17">
        <v>8.2721933050447005E-2</v>
      </c>
      <c r="Q16" s="17">
        <v>0.40969353222803001</v>
      </c>
      <c r="R16" s="17">
        <v>0.234978559746643</v>
      </c>
      <c r="S16" s="17">
        <v>0.11274556747754599</v>
      </c>
      <c r="T16" s="17">
        <v>0.236661975397537</v>
      </c>
      <c r="U16" s="17">
        <v>0.13874362861382999</v>
      </c>
      <c r="V16" s="17"/>
      <c r="W16" s="17">
        <v>0.14028853187029</v>
      </c>
      <c r="X16" s="17">
        <v>0.20017732256104701</v>
      </c>
      <c r="Y16" s="17"/>
      <c r="Z16" s="17">
        <v>0.26811556379866902</v>
      </c>
      <c r="AA16" s="17">
        <v>8.5321125270883202E-2</v>
      </c>
    </row>
    <row r="17" spans="2:27" x14ac:dyDescent="0.35">
      <c r="B17" s="21" t="s">
        <v>47</v>
      </c>
      <c r="C17" s="17">
        <v>6.1170478236372498E-2</v>
      </c>
      <c r="D17" s="17">
        <v>8.1855924550646594E-2</v>
      </c>
      <c r="E17" s="17">
        <v>8.3300200740546101E-2</v>
      </c>
      <c r="F17" s="17">
        <v>4.2019511553633898E-2</v>
      </c>
      <c r="G17" s="17">
        <v>4.2363712186324003E-2</v>
      </c>
      <c r="H17" s="17">
        <v>6.3735637396147099E-2</v>
      </c>
      <c r="I17" s="17"/>
      <c r="J17" s="17">
        <v>6.3542585756250602E-2</v>
      </c>
      <c r="K17" s="17">
        <v>0.103829491899603</v>
      </c>
      <c r="L17" s="17">
        <v>5.4432010529641701E-2</v>
      </c>
      <c r="M17" s="17">
        <v>4.0002838940449197E-2</v>
      </c>
      <c r="N17" s="17">
        <v>2.1806776302951799E-2</v>
      </c>
      <c r="O17" s="17">
        <v>0</v>
      </c>
      <c r="P17" s="17">
        <v>0.14693060200049099</v>
      </c>
      <c r="Q17" s="17">
        <v>0</v>
      </c>
      <c r="R17" s="17">
        <v>0</v>
      </c>
      <c r="S17" s="17">
        <v>3.9388524677385003E-2</v>
      </c>
      <c r="T17" s="17">
        <v>0.12688031145612899</v>
      </c>
      <c r="U17" s="17">
        <v>0.197679450950873</v>
      </c>
      <c r="V17" s="17"/>
      <c r="W17" s="17">
        <v>7.0295697800255894E-2</v>
      </c>
      <c r="X17" s="17">
        <v>5.06494199279117E-2</v>
      </c>
      <c r="Y17" s="17"/>
      <c r="Z17" s="17">
        <v>1.5677109584770501E-2</v>
      </c>
      <c r="AA17" s="17">
        <v>0.100211168802155</v>
      </c>
    </row>
    <row r="18" spans="2:27" x14ac:dyDescent="0.35">
      <c r="B18" s="21" t="s">
        <v>171</v>
      </c>
      <c r="C18" s="23">
        <v>1.3512614989943401E-2</v>
      </c>
      <c r="D18" s="23">
        <v>1.9152166975346201E-2</v>
      </c>
      <c r="E18" s="23">
        <v>1.6205630183481E-2</v>
      </c>
      <c r="F18" s="23">
        <v>1.1904924068259E-2</v>
      </c>
      <c r="G18" s="23">
        <v>2.4145830394492501E-2</v>
      </c>
      <c r="H18" s="23">
        <v>5.6771663753422399E-3</v>
      </c>
      <c r="I18" s="23"/>
      <c r="J18" s="23">
        <v>1.13943818267305E-2</v>
      </c>
      <c r="K18" s="23">
        <v>2.6907817848027201E-2</v>
      </c>
      <c r="L18" s="23">
        <v>0</v>
      </c>
      <c r="M18" s="23">
        <v>4.6141928477383402E-2</v>
      </c>
      <c r="N18" s="23">
        <v>0</v>
      </c>
      <c r="O18" s="23">
        <v>2.58203604329552E-2</v>
      </c>
      <c r="P18" s="23">
        <v>0</v>
      </c>
      <c r="Q18" s="23">
        <v>0</v>
      </c>
      <c r="R18" s="23">
        <v>0</v>
      </c>
      <c r="S18" s="23">
        <v>9.3559616363570498E-3</v>
      </c>
      <c r="T18" s="23">
        <v>0</v>
      </c>
      <c r="U18" s="23">
        <v>0</v>
      </c>
      <c r="V18" s="23"/>
      <c r="W18" s="23">
        <v>1.26498897201246E-2</v>
      </c>
      <c r="X18" s="23">
        <v>1.45073069866019E-2</v>
      </c>
      <c r="Y18" s="23"/>
      <c r="Z18" s="23">
        <v>9.1838350276953196E-3</v>
      </c>
      <c r="AA18" s="23">
        <v>1.8471141269433999E-2</v>
      </c>
    </row>
    <row r="19" spans="2:27" x14ac:dyDescent="0.35">
      <c r="B19" s="16"/>
    </row>
    <row r="20" spans="2:27" x14ac:dyDescent="0.35">
      <c r="B20" t="s">
        <v>52</v>
      </c>
    </row>
    <row r="21" spans="2:27" x14ac:dyDescent="0.35">
      <c r="B21" t="s">
        <v>53</v>
      </c>
    </row>
    <row r="23" spans="2:27" x14ac:dyDescent="0.35">
      <c r="B23"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A22"/>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214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0.38806951704003501</v>
      </c>
      <c r="D9" s="17">
        <v>0.35117050835244001</v>
      </c>
      <c r="E9" s="17">
        <v>0.347839816350409</v>
      </c>
      <c r="F9" s="17">
        <v>0.46399331006233901</v>
      </c>
      <c r="G9" s="17">
        <v>0.42640372120938802</v>
      </c>
      <c r="H9" s="17">
        <v>0.362019564277613</v>
      </c>
      <c r="I9" s="17"/>
      <c r="J9" s="17">
        <v>0.45953956866826501</v>
      </c>
      <c r="K9" s="17">
        <v>0.27337292897398502</v>
      </c>
      <c r="L9" s="17">
        <v>0.41173133598893902</v>
      </c>
      <c r="M9" s="17">
        <v>0.32035778581638202</v>
      </c>
      <c r="N9" s="17">
        <v>0.261792183680988</v>
      </c>
      <c r="O9" s="17">
        <v>0.438732739797839</v>
      </c>
      <c r="P9" s="17">
        <v>0.34313052970760899</v>
      </c>
      <c r="Q9" s="17">
        <v>0.31486297565084098</v>
      </c>
      <c r="R9" s="17">
        <v>0.53212810343859596</v>
      </c>
      <c r="S9" s="17">
        <v>0.39189437556539403</v>
      </c>
      <c r="T9" s="17">
        <v>0.57303247233018395</v>
      </c>
      <c r="U9" s="17">
        <v>0.26041618769020403</v>
      </c>
      <c r="V9" s="17"/>
      <c r="W9" s="17">
        <v>0.305770575476221</v>
      </c>
      <c r="X9" s="17">
        <v>0.48295731199726699</v>
      </c>
      <c r="Y9" s="17"/>
      <c r="Z9" s="17">
        <v>0.45969715729322602</v>
      </c>
      <c r="AA9" s="17">
        <v>0.31894934531753899</v>
      </c>
    </row>
    <row r="10" spans="2:27" x14ac:dyDescent="0.35">
      <c r="B10" s="21" t="s">
        <v>61</v>
      </c>
      <c r="C10" s="17">
        <v>0.38009354182004401</v>
      </c>
      <c r="D10" s="17">
        <v>0.36773973733392401</v>
      </c>
      <c r="E10" s="17">
        <v>0.39665865652018201</v>
      </c>
      <c r="F10" s="17">
        <v>0.31966799677322899</v>
      </c>
      <c r="G10" s="17">
        <v>0.36017779316763998</v>
      </c>
      <c r="H10" s="17">
        <v>0.41477970363128902</v>
      </c>
      <c r="I10" s="17"/>
      <c r="J10" s="17">
        <v>0.39149768474664298</v>
      </c>
      <c r="K10" s="17">
        <v>0.46914518259431598</v>
      </c>
      <c r="L10" s="17">
        <v>0.41051490529797602</v>
      </c>
      <c r="M10" s="17">
        <v>0.389423679549599</v>
      </c>
      <c r="N10" s="17">
        <v>0.45583415549102702</v>
      </c>
      <c r="O10" s="17">
        <v>0.38858116990199298</v>
      </c>
      <c r="P10" s="17">
        <v>0.23412429202047499</v>
      </c>
      <c r="Q10" s="17">
        <v>0.30090595585662899</v>
      </c>
      <c r="R10" s="17">
        <v>0.31694441789482503</v>
      </c>
      <c r="S10" s="17">
        <v>0.30716340768683298</v>
      </c>
      <c r="T10" s="17">
        <v>0.298694989108713</v>
      </c>
      <c r="U10" s="17">
        <v>0.42209265092435799</v>
      </c>
      <c r="V10" s="17"/>
      <c r="W10" s="17">
        <v>0.44003328119687102</v>
      </c>
      <c r="X10" s="17">
        <v>0.310985123270479</v>
      </c>
      <c r="Y10" s="17"/>
      <c r="Z10" s="17">
        <v>0.39061914121011199</v>
      </c>
      <c r="AA10" s="17">
        <v>0.383133452335224</v>
      </c>
    </row>
    <row r="11" spans="2:27" x14ac:dyDescent="0.35">
      <c r="B11" s="21" t="s">
        <v>62</v>
      </c>
      <c r="C11" s="17">
        <v>0.13714441496399399</v>
      </c>
      <c r="D11" s="17">
        <v>0.154218131115473</v>
      </c>
      <c r="E11" s="17">
        <v>9.3975632653415006E-2</v>
      </c>
      <c r="F11" s="17">
        <v>0.123411478439618</v>
      </c>
      <c r="G11" s="17">
        <v>0.14136406107653099</v>
      </c>
      <c r="H11" s="17">
        <v>0.155670164732089</v>
      </c>
      <c r="I11" s="17"/>
      <c r="J11" s="17">
        <v>6.5129689403793697E-2</v>
      </c>
      <c r="K11" s="17">
        <v>0.170083174750153</v>
      </c>
      <c r="L11" s="17">
        <v>9.1286500543902305E-2</v>
      </c>
      <c r="M11" s="17">
        <v>0.160987139496861</v>
      </c>
      <c r="N11" s="17">
        <v>0.237955603986725</v>
      </c>
      <c r="O11" s="17">
        <v>0.146865729867213</v>
      </c>
      <c r="P11" s="17">
        <v>0.247678701787335</v>
      </c>
      <c r="Q11" s="17">
        <v>0.183908391183735</v>
      </c>
      <c r="R11" s="17">
        <v>6.9676145231210906E-2</v>
      </c>
      <c r="S11" s="17">
        <v>0.17478197050939401</v>
      </c>
      <c r="T11" s="17">
        <v>8.5979101409060593E-2</v>
      </c>
      <c r="U11" s="17">
        <v>0.13874362861382999</v>
      </c>
      <c r="V11" s="17"/>
      <c r="W11" s="17">
        <v>0.14176397413165101</v>
      </c>
      <c r="X11" s="17">
        <v>0.13181822516416999</v>
      </c>
      <c r="Y11" s="17"/>
      <c r="Z11" s="17">
        <v>9.3186135856965099E-2</v>
      </c>
      <c r="AA11" s="17">
        <v>0.165574521151612</v>
      </c>
    </row>
    <row r="12" spans="2:27" x14ac:dyDescent="0.35">
      <c r="B12" s="21" t="s">
        <v>63</v>
      </c>
      <c r="C12" s="17">
        <v>4.3191664085078602E-2</v>
      </c>
      <c r="D12" s="17">
        <v>7.8307052344076103E-2</v>
      </c>
      <c r="E12" s="17">
        <v>5.3200772103488302E-2</v>
      </c>
      <c r="F12" s="17">
        <v>5.2621153756270002E-2</v>
      </c>
      <c r="G12" s="17">
        <v>3.0609843098622299E-2</v>
      </c>
      <c r="H12" s="17">
        <v>3.0404960769913E-2</v>
      </c>
      <c r="I12" s="17"/>
      <c r="J12" s="17">
        <v>3.9969650781165898E-2</v>
      </c>
      <c r="K12" s="17">
        <v>2.9132904560515101E-2</v>
      </c>
      <c r="L12" s="17">
        <v>3.2035247639540701E-2</v>
      </c>
      <c r="M12" s="17">
        <v>4.6141928477383402E-2</v>
      </c>
      <c r="N12" s="17">
        <v>2.1806776302951799E-2</v>
      </c>
      <c r="O12" s="17">
        <v>2.58203604329552E-2</v>
      </c>
      <c r="P12" s="17">
        <v>0.11568744303026</v>
      </c>
      <c r="Q12" s="17">
        <v>0.103878734187629</v>
      </c>
      <c r="R12" s="17">
        <v>4.0968341272450803E-2</v>
      </c>
      <c r="S12" s="17">
        <v>3.7731828687820899E-2</v>
      </c>
      <c r="T12" s="17">
        <v>0</v>
      </c>
      <c r="U12" s="17">
        <v>0.109375718464693</v>
      </c>
      <c r="V12" s="17"/>
      <c r="W12" s="17">
        <v>4.6271350611229597E-2</v>
      </c>
      <c r="X12" s="17">
        <v>3.96408934667302E-2</v>
      </c>
      <c r="Y12" s="17"/>
      <c r="Z12" s="17">
        <v>2.42659053717834E-2</v>
      </c>
      <c r="AA12" s="17">
        <v>6.3819705240358501E-2</v>
      </c>
    </row>
    <row r="13" spans="2:27" x14ac:dyDescent="0.35">
      <c r="B13" s="21" t="s">
        <v>64</v>
      </c>
      <c r="C13" s="17">
        <v>3.8969984539003501E-2</v>
      </c>
      <c r="D13" s="17">
        <v>4.8564570854087198E-2</v>
      </c>
      <c r="E13" s="17">
        <v>7.6390238088923507E-2</v>
      </c>
      <c r="F13" s="17">
        <v>4.0306060968544E-2</v>
      </c>
      <c r="G13" s="17">
        <v>1.7298751053325599E-2</v>
      </c>
      <c r="H13" s="17">
        <v>3.0013434716744301E-2</v>
      </c>
      <c r="I13" s="17"/>
      <c r="J13" s="17">
        <v>3.2469024573401999E-2</v>
      </c>
      <c r="K13" s="17">
        <v>4.4568221668931797E-2</v>
      </c>
      <c r="L13" s="17">
        <v>2.7216005264820799E-2</v>
      </c>
      <c r="M13" s="17">
        <v>5.8142009300097899E-2</v>
      </c>
      <c r="N13" s="17">
        <v>2.2611280538307601E-2</v>
      </c>
      <c r="O13" s="17">
        <v>0</v>
      </c>
      <c r="P13" s="17">
        <v>5.9379033454320697E-2</v>
      </c>
      <c r="Q13" s="17">
        <v>4.5345610575261402E-2</v>
      </c>
      <c r="R13" s="17">
        <v>4.0282992162916899E-2</v>
      </c>
      <c r="S13" s="17">
        <v>8.0421169761372896E-2</v>
      </c>
      <c r="T13" s="17">
        <v>0</v>
      </c>
      <c r="U13" s="17">
        <v>6.9371814306914803E-2</v>
      </c>
      <c r="V13" s="17"/>
      <c r="W13" s="17">
        <v>5.1486946966312098E-2</v>
      </c>
      <c r="X13" s="17">
        <v>2.4538365593225302E-2</v>
      </c>
      <c r="Y13" s="17"/>
      <c r="Z13" s="17">
        <v>1.90692168052231E-2</v>
      </c>
      <c r="AA13" s="17">
        <v>5.5756100483296198E-2</v>
      </c>
    </row>
    <row r="14" spans="2:27" x14ac:dyDescent="0.35">
      <c r="B14" s="21" t="s">
        <v>47</v>
      </c>
      <c r="C14" s="17">
        <v>1.2530877551844901E-2</v>
      </c>
      <c r="D14" s="17">
        <v>0</v>
      </c>
      <c r="E14" s="17">
        <v>3.1934884283582099E-2</v>
      </c>
      <c r="F14" s="17">
        <v>0</v>
      </c>
      <c r="G14" s="17">
        <v>2.4145830394492501E-2</v>
      </c>
      <c r="H14" s="17">
        <v>7.1121718723522603E-3</v>
      </c>
      <c r="I14" s="17"/>
      <c r="J14" s="17">
        <v>1.13943818267305E-2</v>
      </c>
      <c r="K14" s="17">
        <v>1.36975874520983E-2</v>
      </c>
      <c r="L14" s="17">
        <v>2.7216005264820799E-2</v>
      </c>
      <c r="M14" s="17">
        <v>2.4947457359676298E-2</v>
      </c>
      <c r="N14" s="17">
        <v>0</v>
      </c>
      <c r="O14" s="17">
        <v>0</v>
      </c>
      <c r="P14" s="17">
        <v>0</v>
      </c>
      <c r="Q14" s="17">
        <v>5.1098332545905102E-2</v>
      </c>
      <c r="R14" s="17">
        <v>0</v>
      </c>
      <c r="S14" s="17">
        <v>8.0072477891855696E-3</v>
      </c>
      <c r="T14" s="17">
        <v>4.2293437152043201E-2</v>
      </c>
      <c r="U14" s="17">
        <v>0</v>
      </c>
      <c r="V14" s="17"/>
      <c r="W14" s="17">
        <v>1.46738716177158E-2</v>
      </c>
      <c r="X14" s="17">
        <v>1.00600805081276E-2</v>
      </c>
      <c r="Y14" s="17"/>
      <c r="Z14" s="17">
        <v>1.31624434626905E-2</v>
      </c>
      <c r="AA14" s="17">
        <v>1.276687547197E-2</v>
      </c>
    </row>
    <row r="15" spans="2:27" x14ac:dyDescent="0.35">
      <c r="B15" s="21" t="s">
        <v>65</v>
      </c>
      <c r="C15" s="18">
        <v>0.76816305886007896</v>
      </c>
      <c r="D15" s="18">
        <v>0.71891024568636397</v>
      </c>
      <c r="E15" s="18">
        <v>0.74449847287059101</v>
      </c>
      <c r="F15" s="18">
        <v>0.78366130683556801</v>
      </c>
      <c r="G15" s="18">
        <v>0.78658151437702795</v>
      </c>
      <c r="H15" s="18">
        <v>0.77679926790890097</v>
      </c>
      <c r="I15" s="18"/>
      <c r="J15" s="18">
        <v>0.85103725341490799</v>
      </c>
      <c r="K15" s="18">
        <v>0.74251811156830105</v>
      </c>
      <c r="L15" s="18">
        <v>0.82224624128691504</v>
      </c>
      <c r="M15" s="18">
        <v>0.70978146536598097</v>
      </c>
      <c r="N15" s="18">
        <v>0.71762633917201502</v>
      </c>
      <c r="O15" s="18">
        <v>0.82731390969983098</v>
      </c>
      <c r="P15" s="18">
        <v>0.57725482172808396</v>
      </c>
      <c r="Q15" s="18">
        <v>0.61576893150746903</v>
      </c>
      <c r="R15" s="18">
        <v>0.84907252133342104</v>
      </c>
      <c r="S15" s="18">
        <v>0.69905778325222601</v>
      </c>
      <c r="T15" s="18">
        <v>0.87172746143889601</v>
      </c>
      <c r="U15" s="18">
        <v>0.68250883861456202</v>
      </c>
      <c r="V15" s="18"/>
      <c r="W15" s="18">
        <v>0.74580385667309201</v>
      </c>
      <c r="X15" s="18">
        <v>0.79394243526774699</v>
      </c>
      <c r="Y15" s="18"/>
      <c r="Z15" s="18">
        <v>0.85031629850333801</v>
      </c>
      <c r="AA15" s="18">
        <v>0.70208279765276305</v>
      </c>
    </row>
    <row r="16" spans="2:27" x14ac:dyDescent="0.35">
      <c r="B16" s="21" t="s">
        <v>66</v>
      </c>
      <c r="C16" s="18">
        <v>8.2161648624082095E-2</v>
      </c>
      <c r="D16" s="18">
        <v>0.126871623198163</v>
      </c>
      <c r="E16" s="18">
        <v>0.12959101019241201</v>
      </c>
      <c r="F16" s="18">
        <v>9.2927214724813995E-2</v>
      </c>
      <c r="G16" s="18">
        <v>4.7908594151947897E-2</v>
      </c>
      <c r="H16" s="18">
        <v>6.0418395486657298E-2</v>
      </c>
      <c r="I16" s="18"/>
      <c r="J16" s="18">
        <v>7.2438675354567897E-2</v>
      </c>
      <c r="K16" s="18">
        <v>7.3701126229446898E-2</v>
      </c>
      <c r="L16" s="18">
        <v>5.9251252904361597E-2</v>
      </c>
      <c r="M16" s="18">
        <v>0.104283937777481</v>
      </c>
      <c r="N16" s="18">
        <v>4.44180568412594E-2</v>
      </c>
      <c r="O16" s="18">
        <v>2.58203604329552E-2</v>
      </c>
      <c r="P16" s="18">
        <v>0.17506647648458101</v>
      </c>
      <c r="Q16" s="18">
        <v>0.14922434476289001</v>
      </c>
      <c r="R16" s="18">
        <v>8.1251333435367695E-2</v>
      </c>
      <c r="S16" s="18">
        <v>0.118152998449194</v>
      </c>
      <c r="T16" s="18">
        <v>0</v>
      </c>
      <c r="U16" s="18">
        <v>0.17874753277160799</v>
      </c>
      <c r="V16" s="18"/>
      <c r="W16" s="18">
        <v>9.77582975775418E-2</v>
      </c>
      <c r="X16" s="18">
        <v>6.4179259059955404E-2</v>
      </c>
      <c r="Y16" s="18"/>
      <c r="Z16" s="18">
        <v>4.3335122177006399E-2</v>
      </c>
      <c r="AA16" s="18">
        <v>0.119575805723655</v>
      </c>
    </row>
    <row r="17" spans="2:27" x14ac:dyDescent="0.35">
      <c r="B17" s="21" t="s">
        <v>49</v>
      </c>
      <c r="C17" s="19">
        <v>0.68600141023599703</v>
      </c>
      <c r="D17" s="19">
        <v>0.59203862248820105</v>
      </c>
      <c r="E17" s="19">
        <v>0.61490746267817897</v>
      </c>
      <c r="F17" s="19">
        <v>0.69073409211075398</v>
      </c>
      <c r="G17" s="19">
        <v>0.73867292022508002</v>
      </c>
      <c r="H17" s="19">
        <v>0.71638087242224402</v>
      </c>
      <c r="I17" s="19"/>
      <c r="J17" s="19">
        <v>0.77859857806034005</v>
      </c>
      <c r="K17" s="19">
        <v>0.66881698533885503</v>
      </c>
      <c r="L17" s="19">
        <v>0.76299498838255397</v>
      </c>
      <c r="M17" s="19">
        <v>0.60549752758849995</v>
      </c>
      <c r="N17" s="19">
        <v>0.67320828233075602</v>
      </c>
      <c r="O17" s="19">
        <v>0.80149354926687599</v>
      </c>
      <c r="P17" s="19">
        <v>0.402188345243503</v>
      </c>
      <c r="Q17" s="19">
        <v>0.46654458674457899</v>
      </c>
      <c r="R17" s="19">
        <v>0.76782118789805398</v>
      </c>
      <c r="S17" s="19">
        <v>0.58090478480303298</v>
      </c>
      <c r="T17" s="19">
        <v>0.87172746143889601</v>
      </c>
      <c r="U17" s="19">
        <v>0.50376130584295398</v>
      </c>
      <c r="V17" s="19"/>
      <c r="W17" s="19">
        <v>0.64804555909554995</v>
      </c>
      <c r="X17" s="19">
        <v>0.72976317620779096</v>
      </c>
      <c r="Y17" s="19"/>
      <c r="Z17" s="19">
        <v>0.80698117632633104</v>
      </c>
      <c r="AA17" s="19">
        <v>0.58250699192910804</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A22"/>
  <sheetViews>
    <sheetView showGridLines="0" topLeftCell="A7" workbookViewId="0">
      <pane xSplit="2" topLeftCell="W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215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0.37715891214278402</v>
      </c>
      <c r="D9" s="17">
        <v>0.33782559298735498</v>
      </c>
      <c r="E9" s="17">
        <v>0.39090748357791999</v>
      </c>
      <c r="F9" s="17">
        <v>0.45188495732130102</v>
      </c>
      <c r="G9" s="17">
        <v>0.37036780831766303</v>
      </c>
      <c r="H9" s="17">
        <v>0.35191223196737198</v>
      </c>
      <c r="I9" s="17"/>
      <c r="J9" s="17">
        <v>0.44565990609489298</v>
      </c>
      <c r="K9" s="17">
        <v>0.29258927857760503</v>
      </c>
      <c r="L9" s="17">
        <v>0.44376658362847998</v>
      </c>
      <c r="M9" s="17">
        <v>0.34222145439718299</v>
      </c>
      <c r="N9" s="17">
        <v>0.309078796236614</v>
      </c>
      <c r="O9" s="17">
        <v>0.334758685610617</v>
      </c>
      <c r="P9" s="17">
        <v>0.335230270333505</v>
      </c>
      <c r="Q9" s="17">
        <v>0.46247393386975399</v>
      </c>
      <c r="R9" s="17">
        <v>0.43240263163283799</v>
      </c>
      <c r="S9" s="17">
        <v>0.37817171466216798</v>
      </c>
      <c r="T9" s="17">
        <v>0.48571799148700301</v>
      </c>
      <c r="U9" s="17">
        <v>0.249980195720333</v>
      </c>
      <c r="V9" s="17"/>
      <c r="W9" s="17">
        <v>0.33508967082408497</v>
      </c>
      <c r="X9" s="17">
        <v>0.425663272811382</v>
      </c>
      <c r="Y9" s="17"/>
      <c r="Z9" s="17">
        <v>0.446983144222938</v>
      </c>
      <c r="AA9" s="17">
        <v>0.31279488440356001</v>
      </c>
    </row>
    <row r="10" spans="2:27" x14ac:dyDescent="0.35">
      <c r="B10" s="21" t="s">
        <v>61</v>
      </c>
      <c r="C10" s="17">
        <v>0.374050687132709</v>
      </c>
      <c r="D10" s="17">
        <v>0.36123854053384302</v>
      </c>
      <c r="E10" s="17">
        <v>0.357991551602932</v>
      </c>
      <c r="F10" s="17">
        <v>0.28948381995238198</v>
      </c>
      <c r="G10" s="17">
        <v>0.37857368789412099</v>
      </c>
      <c r="H10" s="17">
        <v>0.42181467213322199</v>
      </c>
      <c r="I10" s="17"/>
      <c r="J10" s="17">
        <v>0.33950934858804499</v>
      </c>
      <c r="K10" s="17">
        <v>0.45613748306929303</v>
      </c>
      <c r="L10" s="17">
        <v>0.34063690457798201</v>
      </c>
      <c r="M10" s="17">
        <v>0.43864939680585802</v>
      </c>
      <c r="N10" s="17">
        <v>0.344856937847074</v>
      </c>
      <c r="O10" s="17">
        <v>0.44796100987675802</v>
      </c>
      <c r="P10" s="17">
        <v>0.28375149625328799</v>
      </c>
      <c r="Q10" s="17">
        <v>0.10219666509181</v>
      </c>
      <c r="R10" s="17">
        <v>0.39740756602183203</v>
      </c>
      <c r="S10" s="17">
        <v>0.33824927801560101</v>
      </c>
      <c r="T10" s="17">
        <v>0.37242357499138301</v>
      </c>
      <c r="U10" s="17">
        <v>0.382088746766579</v>
      </c>
      <c r="V10" s="17"/>
      <c r="W10" s="17">
        <v>0.39059533207205799</v>
      </c>
      <c r="X10" s="17">
        <v>0.35497529142512402</v>
      </c>
      <c r="Y10" s="17"/>
      <c r="Z10" s="17">
        <v>0.362794050488284</v>
      </c>
      <c r="AA10" s="17">
        <v>0.39704640118497098</v>
      </c>
    </row>
    <row r="11" spans="2:27" x14ac:dyDescent="0.35">
      <c r="B11" s="21" t="s">
        <v>62</v>
      </c>
      <c r="C11" s="17">
        <v>0.141006163005403</v>
      </c>
      <c r="D11" s="17">
        <v>0.163088330884754</v>
      </c>
      <c r="E11" s="17">
        <v>9.9467658186843902E-2</v>
      </c>
      <c r="F11" s="17">
        <v>0.13954346609487001</v>
      </c>
      <c r="G11" s="17">
        <v>0.13719014394906101</v>
      </c>
      <c r="H11" s="17">
        <v>0.155894297666575</v>
      </c>
      <c r="I11" s="17"/>
      <c r="J11" s="17">
        <v>7.9633655527867095E-2</v>
      </c>
      <c r="K11" s="17">
        <v>0.20844274634048801</v>
      </c>
      <c r="L11" s="17">
        <v>0.12912925362435601</v>
      </c>
      <c r="M11" s="17">
        <v>0.13298438137912699</v>
      </c>
      <c r="N11" s="17">
        <v>0.241662912024148</v>
      </c>
      <c r="O11" s="17">
        <v>0.17199347784476801</v>
      </c>
      <c r="P11" s="17">
        <v>0.16323441772730499</v>
      </c>
      <c r="Q11" s="17">
        <v>0.191274499698356</v>
      </c>
      <c r="R11" s="17">
        <v>8.8938468909961904E-2</v>
      </c>
      <c r="S11" s="17">
        <v>0.11003556420024201</v>
      </c>
      <c r="T11" s="17">
        <v>9.9564996369570904E-2</v>
      </c>
      <c r="U11" s="17">
        <v>0.13874362861382999</v>
      </c>
      <c r="V11" s="17"/>
      <c r="W11" s="17">
        <v>0.14989046231188799</v>
      </c>
      <c r="X11" s="17">
        <v>0.13076287730920999</v>
      </c>
      <c r="Y11" s="17"/>
      <c r="Z11" s="17">
        <v>0.111025809183926</v>
      </c>
      <c r="AA11" s="17">
        <v>0.161490642906083</v>
      </c>
    </row>
    <row r="12" spans="2:27" x14ac:dyDescent="0.35">
      <c r="B12" s="21" t="s">
        <v>63</v>
      </c>
      <c r="C12" s="17">
        <v>5.1660960016270803E-2</v>
      </c>
      <c r="D12" s="17">
        <v>6.1643673127106703E-2</v>
      </c>
      <c r="E12" s="17">
        <v>3.5402014934945297E-2</v>
      </c>
      <c r="F12" s="17">
        <v>8.9886807845859396E-2</v>
      </c>
      <c r="G12" s="17">
        <v>5.2488002581577403E-2</v>
      </c>
      <c r="H12" s="17">
        <v>3.7947245179285397E-2</v>
      </c>
      <c r="I12" s="17"/>
      <c r="J12" s="17">
        <v>7.1348857998479398E-2</v>
      </c>
      <c r="K12" s="17">
        <v>0</v>
      </c>
      <c r="L12" s="17">
        <v>3.2035247639540701E-2</v>
      </c>
      <c r="M12" s="17">
        <v>1.8808367822741999E-2</v>
      </c>
      <c r="N12" s="17">
        <v>0.104401353892164</v>
      </c>
      <c r="O12" s="17">
        <v>4.5286826667857299E-2</v>
      </c>
      <c r="P12" s="17">
        <v>0.107787183656156</v>
      </c>
      <c r="Q12" s="17">
        <v>0.14922434476289001</v>
      </c>
      <c r="R12" s="17">
        <v>1.9262323678751001E-2</v>
      </c>
      <c r="S12" s="17">
        <v>7.5759063935073104E-2</v>
      </c>
      <c r="T12" s="17">
        <v>0</v>
      </c>
      <c r="U12" s="17">
        <v>0.159815614592343</v>
      </c>
      <c r="V12" s="17"/>
      <c r="W12" s="17">
        <v>5.3739542948163903E-2</v>
      </c>
      <c r="X12" s="17">
        <v>4.9264426752350897E-2</v>
      </c>
      <c r="Y12" s="17"/>
      <c r="Z12" s="17">
        <v>3.6839921709409397E-2</v>
      </c>
      <c r="AA12" s="17">
        <v>6.1591134806916199E-2</v>
      </c>
    </row>
    <row r="13" spans="2:27" x14ac:dyDescent="0.35">
      <c r="B13" s="21" t="s">
        <v>64</v>
      </c>
      <c r="C13" s="17">
        <v>3.9291771913638002E-2</v>
      </c>
      <c r="D13" s="17">
        <v>5.7051695491595299E-2</v>
      </c>
      <c r="E13" s="17">
        <v>8.42964074137766E-2</v>
      </c>
      <c r="F13" s="17">
        <v>2.92009487855882E-2</v>
      </c>
      <c r="G13" s="17">
        <v>2.5868110737401199E-2</v>
      </c>
      <c r="H13" s="17">
        <v>2.5319381181193801E-2</v>
      </c>
      <c r="I13" s="17"/>
      <c r="J13" s="17">
        <v>4.1059468137254397E-2</v>
      </c>
      <c r="K13" s="17">
        <v>2.9132904560515101E-2</v>
      </c>
      <c r="L13" s="17">
        <v>2.7216005264820799E-2</v>
      </c>
      <c r="M13" s="17">
        <v>2.1194471117707201E-2</v>
      </c>
      <c r="N13" s="17">
        <v>0</v>
      </c>
      <c r="O13" s="17">
        <v>0</v>
      </c>
      <c r="P13" s="17">
        <v>0.10999663202974599</v>
      </c>
      <c r="Q13" s="17">
        <v>4.3732224031284302E-2</v>
      </c>
      <c r="R13" s="17">
        <v>6.1989009756616698E-2</v>
      </c>
      <c r="S13" s="17">
        <v>8.9777131397729901E-2</v>
      </c>
      <c r="T13" s="17">
        <v>0</v>
      </c>
      <c r="U13" s="17">
        <v>6.9371814306914803E-2</v>
      </c>
      <c r="V13" s="17"/>
      <c r="W13" s="17">
        <v>5.2087829880609601E-2</v>
      </c>
      <c r="X13" s="17">
        <v>2.4538365593225302E-2</v>
      </c>
      <c r="Y13" s="17"/>
      <c r="Z13" s="17">
        <v>2.0010795905056899E-2</v>
      </c>
      <c r="AA13" s="17">
        <v>5.4310061226499597E-2</v>
      </c>
    </row>
    <row r="14" spans="2:27" x14ac:dyDescent="0.35">
      <c r="B14" s="21" t="s">
        <v>47</v>
      </c>
      <c r="C14" s="17">
        <v>1.6831505789195102E-2</v>
      </c>
      <c r="D14" s="17">
        <v>1.9152166975346201E-2</v>
      </c>
      <c r="E14" s="17">
        <v>3.1934884283582099E-2</v>
      </c>
      <c r="F14" s="17">
        <v>0</v>
      </c>
      <c r="G14" s="17">
        <v>3.5512246520175997E-2</v>
      </c>
      <c r="H14" s="17">
        <v>7.1121718723522603E-3</v>
      </c>
      <c r="I14" s="17"/>
      <c r="J14" s="17">
        <v>2.2788763653461001E-2</v>
      </c>
      <c r="K14" s="17">
        <v>1.36975874520983E-2</v>
      </c>
      <c r="L14" s="17">
        <v>2.7216005264820799E-2</v>
      </c>
      <c r="M14" s="17">
        <v>4.6141928477383402E-2</v>
      </c>
      <c r="N14" s="17">
        <v>0</v>
      </c>
      <c r="O14" s="17">
        <v>0</v>
      </c>
      <c r="P14" s="17">
        <v>0</v>
      </c>
      <c r="Q14" s="17">
        <v>5.1098332545905102E-2</v>
      </c>
      <c r="R14" s="17">
        <v>0</v>
      </c>
      <c r="S14" s="17">
        <v>8.0072477891855696E-3</v>
      </c>
      <c r="T14" s="17">
        <v>4.2293437152043201E-2</v>
      </c>
      <c r="U14" s="17">
        <v>0</v>
      </c>
      <c r="V14" s="17"/>
      <c r="W14" s="17">
        <v>1.8597161963195701E-2</v>
      </c>
      <c r="X14" s="17">
        <v>1.47957661087081E-2</v>
      </c>
      <c r="Y14" s="17"/>
      <c r="Z14" s="17">
        <v>2.2346278490385799E-2</v>
      </c>
      <c r="AA14" s="17">
        <v>1.276687547197E-2</v>
      </c>
    </row>
    <row r="15" spans="2:27" x14ac:dyDescent="0.35">
      <c r="B15" s="21" t="s">
        <v>65</v>
      </c>
      <c r="C15" s="18">
        <v>0.75120959927549302</v>
      </c>
      <c r="D15" s="18">
        <v>0.69906413352119801</v>
      </c>
      <c r="E15" s="18">
        <v>0.74889903518085199</v>
      </c>
      <c r="F15" s="18">
        <v>0.741368777273682</v>
      </c>
      <c r="G15" s="18">
        <v>0.74894149621178396</v>
      </c>
      <c r="H15" s="18">
        <v>0.77372690410059397</v>
      </c>
      <c r="I15" s="18"/>
      <c r="J15" s="18">
        <v>0.78516925468293797</v>
      </c>
      <c r="K15" s="18">
        <v>0.748726761646898</v>
      </c>
      <c r="L15" s="18">
        <v>0.784403488206461</v>
      </c>
      <c r="M15" s="18">
        <v>0.78087085120304101</v>
      </c>
      <c r="N15" s="18">
        <v>0.65393573408368799</v>
      </c>
      <c r="O15" s="18">
        <v>0.78271969548737497</v>
      </c>
      <c r="P15" s="18">
        <v>0.61898176658679305</v>
      </c>
      <c r="Q15" s="18">
        <v>0.56467059896156402</v>
      </c>
      <c r="R15" s="18">
        <v>0.82981019765467001</v>
      </c>
      <c r="S15" s="18">
        <v>0.71642099267776904</v>
      </c>
      <c r="T15" s="18">
        <v>0.85814156647838602</v>
      </c>
      <c r="U15" s="18">
        <v>0.63206894248691203</v>
      </c>
      <c r="V15" s="18"/>
      <c r="W15" s="18">
        <v>0.72568500289614302</v>
      </c>
      <c r="X15" s="18">
        <v>0.78063856423650602</v>
      </c>
      <c r="Y15" s="18"/>
      <c r="Z15" s="18">
        <v>0.809777194711222</v>
      </c>
      <c r="AA15" s="18">
        <v>0.70984128558853199</v>
      </c>
    </row>
    <row r="16" spans="2:27" x14ac:dyDescent="0.35">
      <c r="B16" s="21" t="s">
        <v>66</v>
      </c>
      <c r="C16" s="18">
        <v>9.0952731929908798E-2</v>
      </c>
      <c r="D16" s="18">
        <v>0.118695368618702</v>
      </c>
      <c r="E16" s="18">
        <v>0.11969842234872199</v>
      </c>
      <c r="F16" s="18">
        <v>0.11908775663144799</v>
      </c>
      <c r="G16" s="18">
        <v>7.8356113318978599E-2</v>
      </c>
      <c r="H16" s="18">
        <v>6.3266626360479097E-2</v>
      </c>
      <c r="I16" s="18"/>
      <c r="J16" s="18">
        <v>0.112408326135734</v>
      </c>
      <c r="K16" s="18">
        <v>2.9132904560515101E-2</v>
      </c>
      <c r="L16" s="18">
        <v>5.9251252904361597E-2</v>
      </c>
      <c r="M16" s="18">
        <v>4.0002838940449197E-2</v>
      </c>
      <c r="N16" s="18">
        <v>0.104401353892164</v>
      </c>
      <c r="O16" s="18">
        <v>4.5286826667857299E-2</v>
      </c>
      <c r="P16" s="18">
        <v>0.21778381568590199</v>
      </c>
      <c r="Q16" s="18">
        <v>0.192956568794175</v>
      </c>
      <c r="R16" s="18">
        <v>8.1251333435367695E-2</v>
      </c>
      <c r="S16" s="18">
        <v>0.165536195332803</v>
      </c>
      <c r="T16" s="18">
        <v>0</v>
      </c>
      <c r="U16" s="18">
        <v>0.229187428899258</v>
      </c>
      <c r="V16" s="18"/>
      <c r="W16" s="18">
        <v>0.105827372828774</v>
      </c>
      <c r="X16" s="18">
        <v>7.3802792345576199E-2</v>
      </c>
      <c r="Y16" s="18"/>
      <c r="Z16" s="18">
        <v>5.6850717614466299E-2</v>
      </c>
      <c r="AA16" s="18">
        <v>0.115901196033416</v>
      </c>
    </row>
    <row r="17" spans="2:27" x14ac:dyDescent="0.35">
      <c r="B17" s="21" t="s">
        <v>49</v>
      </c>
      <c r="C17" s="19">
        <v>0.66025686734558398</v>
      </c>
      <c r="D17" s="19">
        <v>0.580368764902496</v>
      </c>
      <c r="E17" s="19">
        <v>0.62920061283213002</v>
      </c>
      <c r="F17" s="19">
        <v>0.62228102064223501</v>
      </c>
      <c r="G17" s="19">
        <v>0.670585382892806</v>
      </c>
      <c r="H17" s="19">
        <v>0.710460277740115</v>
      </c>
      <c r="I17" s="19"/>
      <c r="J17" s="19">
        <v>0.67276092854720404</v>
      </c>
      <c r="K17" s="19">
        <v>0.71959385708638302</v>
      </c>
      <c r="L17" s="19">
        <v>0.72515223530210005</v>
      </c>
      <c r="M17" s="19">
        <v>0.74086801226259102</v>
      </c>
      <c r="N17" s="19">
        <v>0.54953438019152401</v>
      </c>
      <c r="O17" s="19">
        <v>0.73743286881951697</v>
      </c>
      <c r="P17" s="19">
        <v>0.401197950900891</v>
      </c>
      <c r="Q17" s="19">
        <v>0.37171403016739002</v>
      </c>
      <c r="R17" s="19">
        <v>0.74855886421930296</v>
      </c>
      <c r="S17" s="19">
        <v>0.55088479734496598</v>
      </c>
      <c r="T17" s="19">
        <v>0.85814156647838602</v>
      </c>
      <c r="U17" s="19">
        <v>0.40288151358765401</v>
      </c>
      <c r="V17" s="19"/>
      <c r="W17" s="19">
        <v>0.61985763006736905</v>
      </c>
      <c r="X17" s="19">
        <v>0.70683577189093005</v>
      </c>
      <c r="Y17" s="19"/>
      <c r="Z17" s="19">
        <v>0.75292647709675598</v>
      </c>
      <c r="AA17" s="19">
        <v>0.59394008955511601</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219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58" x14ac:dyDescent="0.35">
      <c r="B9" s="21" t="s">
        <v>216</v>
      </c>
      <c r="C9" s="17">
        <v>0.31254036926565598</v>
      </c>
      <c r="D9" s="17">
        <v>0.40193742192562998</v>
      </c>
      <c r="E9" s="17">
        <v>0.37451237470126503</v>
      </c>
      <c r="F9" s="17">
        <v>0.30297316811768499</v>
      </c>
      <c r="G9" s="17">
        <v>0.272904115511717</v>
      </c>
      <c r="H9" s="17">
        <v>0.28297293685014502</v>
      </c>
      <c r="I9" s="17"/>
      <c r="J9" s="17">
        <v>0.31295384657486403</v>
      </c>
      <c r="K9" s="17">
        <v>0.28487706333589502</v>
      </c>
      <c r="L9" s="17">
        <v>0.16594716192255299</v>
      </c>
      <c r="M9" s="17">
        <v>0.36443514586285097</v>
      </c>
      <c r="N9" s="17">
        <v>0.35143280159886298</v>
      </c>
      <c r="O9" s="17">
        <v>0.26819892811613</v>
      </c>
      <c r="P9" s="17">
        <v>0.48966659257415501</v>
      </c>
      <c r="Q9" s="17">
        <v>0.57035463838036704</v>
      </c>
      <c r="R9" s="17">
        <v>0.221288973007323</v>
      </c>
      <c r="S9" s="17">
        <v>0.449453892870607</v>
      </c>
      <c r="T9" s="17">
        <v>9.9564996369570904E-2</v>
      </c>
      <c r="U9" s="17">
        <v>0.36793105751308802</v>
      </c>
      <c r="V9" s="17"/>
      <c r="W9" s="17">
        <v>0.36819073935089502</v>
      </c>
      <c r="X9" s="17">
        <v>0.248377443162315</v>
      </c>
      <c r="Y9" s="17"/>
      <c r="Z9" s="17">
        <v>0.24825210301550901</v>
      </c>
      <c r="AA9" s="17">
        <v>0.37956141657220099</v>
      </c>
    </row>
    <row r="10" spans="2:27" ht="87" x14ac:dyDescent="0.35">
      <c r="B10" s="21" t="s">
        <v>217</v>
      </c>
      <c r="C10" s="17">
        <v>0.582281741952835</v>
      </c>
      <c r="D10" s="17">
        <v>0.48165877306764698</v>
      </c>
      <c r="E10" s="17">
        <v>0.48978858972475797</v>
      </c>
      <c r="F10" s="17">
        <v>0.61167187617847196</v>
      </c>
      <c r="G10" s="17">
        <v>0.61309655679686703</v>
      </c>
      <c r="H10" s="17">
        <v>0.62462261363915905</v>
      </c>
      <c r="I10" s="17"/>
      <c r="J10" s="17">
        <v>0.63629341288616903</v>
      </c>
      <c r="K10" s="17">
        <v>0.58858088885094295</v>
      </c>
      <c r="L10" s="17">
        <v>0.60097116481815704</v>
      </c>
      <c r="M10" s="17">
        <v>0.46496373711253802</v>
      </c>
      <c r="N10" s="17">
        <v>0.53598097228647201</v>
      </c>
      <c r="O10" s="17">
        <v>0.712334605648968</v>
      </c>
      <c r="P10" s="17">
        <v>0.414020404000779</v>
      </c>
      <c r="Q10" s="17">
        <v>0.29844868952578102</v>
      </c>
      <c r="R10" s="17">
        <v>0.72160940506595705</v>
      </c>
      <c r="S10" s="17">
        <v>0.46376180998543698</v>
      </c>
      <c r="T10" s="17">
        <v>0.75857657010881496</v>
      </c>
      <c r="U10" s="17">
        <v>0.50376130584295398</v>
      </c>
      <c r="V10" s="17"/>
      <c r="W10" s="17">
        <v>0.52189262869132602</v>
      </c>
      <c r="X10" s="17">
        <v>0.65190827284040298</v>
      </c>
      <c r="Y10" s="17"/>
      <c r="Z10" s="17">
        <v>0.65727301704255703</v>
      </c>
      <c r="AA10" s="17">
        <v>0.51812888889102204</v>
      </c>
    </row>
    <row r="11" spans="2:27" ht="58" x14ac:dyDescent="0.35">
      <c r="B11" s="21" t="s">
        <v>218</v>
      </c>
      <c r="C11" s="17">
        <v>5.9453705465843103E-2</v>
      </c>
      <c r="D11" s="17">
        <v>1.8094049587547099E-2</v>
      </c>
      <c r="E11" s="17">
        <v>4.8280347654477598E-2</v>
      </c>
      <c r="F11" s="17">
        <v>6.7101092085491504E-2</v>
      </c>
      <c r="G11" s="17">
        <v>8.0580433259477793E-2</v>
      </c>
      <c r="H11" s="17">
        <v>6.2226482234706601E-2</v>
      </c>
      <c r="I11" s="17"/>
      <c r="J11" s="17">
        <v>3.1073561182848701E-2</v>
      </c>
      <c r="K11" s="17">
        <v>6.8763595748301695E-2</v>
      </c>
      <c r="L11" s="17">
        <v>0.15143365746482801</v>
      </c>
      <c r="M11" s="17">
        <v>0.11245910772451299</v>
      </c>
      <c r="N11" s="17">
        <v>5.2602929063759997E-2</v>
      </c>
      <c r="O11" s="17">
        <v>1.9466466234902099E-2</v>
      </c>
      <c r="P11" s="17">
        <v>0</v>
      </c>
      <c r="Q11" s="17">
        <v>0.131196672093853</v>
      </c>
      <c r="R11" s="17">
        <v>1.9262323678751001E-2</v>
      </c>
      <c r="S11" s="17">
        <v>4.4050630503684803E-2</v>
      </c>
      <c r="T11" s="17">
        <v>9.9564996369570904E-2</v>
      </c>
      <c r="U11" s="17">
        <v>6.9371814306914803E-2</v>
      </c>
      <c r="V11" s="17"/>
      <c r="W11" s="17">
        <v>4.8750205589292099E-2</v>
      </c>
      <c r="X11" s="17">
        <v>7.1794465654397996E-2</v>
      </c>
      <c r="Y11" s="17"/>
      <c r="Z11" s="17">
        <v>5.4476829422801701E-2</v>
      </c>
      <c r="AA11" s="17">
        <v>5.6400513517202697E-2</v>
      </c>
    </row>
    <row r="12" spans="2:27" x14ac:dyDescent="0.35">
      <c r="B12" s="21" t="s">
        <v>120</v>
      </c>
      <c r="C12" s="17">
        <v>1.7351946777187401E-2</v>
      </c>
      <c r="D12" s="17">
        <v>5.47773765673421E-2</v>
      </c>
      <c r="E12" s="17">
        <v>2.54200051088459E-2</v>
      </c>
      <c r="F12" s="17">
        <v>3.06889463047803E-3</v>
      </c>
      <c r="G12" s="17">
        <v>0</v>
      </c>
      <c r="H12" s="17">
        <v>1.8228160256855801E-2</v>
      </c>
      <c r="I12" s="17"/>
      <c r="J12" s="17">
        <v>0</v>
      </c>
      <c r="K12" s="17">
        <v>2.86455475043456E-2</v>
      </c>
      <c r="L12" s="17">
        <v>2.7216005264820799E-2</v>
      </c>
      <c r="M12" s="17">
        <v>3.6947538182390702E-2</v>
      </c>
      <c r="N12" s="17">
        <v>0</v>
      </c>
      <c r="O12" s="17">
        <v>0</v>
      </c>
      <c r="P12" s="17">
        <v>3.2104334475021902E-2</v>
      </c>
      <c r="Q12" s="17">
        <v>0</v>
      </c>
      <c r="R12" s="17">
        <v>3.7839298247968098E-2</v>
      </c>
      <c r="S12" s="17">
        <v>1.7363209425542599E-2</v>
      </c>
      <c r="T12" s="17">
        <v>0</v>
      </c>
      <c r="U12" s="17">
        <v>0</v>
      </c>
      <c r="V12" s="17"/>
      <c r="W12" s="17">
        <v>2.8231404361705799E-2</v>
      </c>
      <c r="X12" s="17">
        <v>4.8083135188516498E-3</v>
      </c>
      <c r="Y12" s="17"/>
      <c r="Z12" s="17">
        <v>9.3746790030891196E-3</v>
      </c>
      <c r="AA12" s="17">
        <v>1.7773632570808901E-2</v>
      </c>
    </row>
    <row r="13" spans="2:27" x14ac:dyDescent="0.35">
      <c r="B13" s="21" t="s">
        <v>47</v>
      </c>
      <c r="C13" s="23">
        <v>2.8372236538478798E-2</v>
      </c>
      <c r="D13" s="23">
        <v>4.3532378851833399E-2</v>
      </c>
      <c r="E13" s="23">
        <v>6.1998682810654002E-2</v>
      </c>
      <c r="F13" s="23">
        <v>1.5184968987873301E-2</v>
      </c>
      <c r="G13" s="23">
        <v>3.3418894431938698E-2</v>
      </c>
      <c r="H13" s="23">
        <v>1.1949807019133901E-2</v>
      </c>
      <c r="I13" s="23"/>
      <c r="J13" s="23">
        <v>1.9679179356118199E-2</v>
      </c>
      <c r="K13" s="23">
        <v>2.9132904560515101E-2</v>
      </c>
      <c r="L13" s="23">
        <v>5.4432010529641701E-2</v>
      </c>
      <c r="M13" s="23">
        <v>2.1194471117707201E-2</v>
      </c>
      <c r="N13" s="23">
        <v>5.9983297050904799E-2</v>
      </c>
      <c r="O13" s="23">
        <v>0</v>
      </c>
      <c r="P13" s="23">
        <v>6.4208668950043804E-2</v>
      </c>
      <c r="Q13" s="23">
        <v>0</v>
      </c>
      <c r="R13" s="23">
        <v>0</v>
      </c>
      <c r="S13" s="23">
        <v>2.53704572147282E-2</v>
      </c>
      <c r="T13" s="23">
        <v>4.2293437152043201E-2</v>
      </c>
      <c r="U13" s="23">
        <v>5.89358223370436E-2</v>
      </c>
      <c r="V13" s="23"/>
      <c r="W13" s="23">
        <v>3.2935022006781098E-2</v>
      </c>
      <c r="X13" s="23">
        <v>2.3111504824032701E-2</v>
      </c>
      <c r="Y13" s="23"/>
      <c r="Z13" s="23">
        <v>3.0623371516043101E-2</v>
      </c>
      <c r="AA13" s="23">
        <v>2.8135548448764501E-2</v>
      </c>
    </row>
    <row r="14" spans="2:27" x14ac:dyDescent="0.35">
      <c r="B14" s="16"/>
    </row>
    <row r="15" spans="2:27" x14ac:dyDescent="0.35">
      <c r="B15" t="s">
        <v>52</v>
      </c>
    </row>
    <row r="16" spans="2:27" x14ac:dyDescent="0.35">
      <c r="B16" t="s">
        <v>53</v>
      </c>
    </row>
    <row r="18" spans="2:2" x14ac:dyDescent="0.35">
      <c r="B18"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A22"/>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220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0.34571462590719498</v>
      </c>
      <c r="D9" s="17">
        <v>0.340798406477542</v>
      </c>
      <c r="E9" s="17">
        <v>0.37318462781251899</v>
      </c>
      <c r="F9" s="17">
        <v>0.47357843645643</v>
      </c>
      <c r="G9" s="17">
        <v>0.34974725132587797</v>
      </c>
      <c r="H9" s="17">
        <v>0.27359059591713503</v>
      </c>
      <c r="I9" s="17"/>
      <c r="J9" s="17">
        <v>0.387666323389179</v>
      </c>
      <c r="K9" s="17">
        <v>0.28433732566012399</v>
      </c>
      <c r="L9" s="17">
        <v>0.41839816373035199</v>
      </c>
      <c r="M9" s="17">
        <v>0.28134567920307701</v>
      </c>
      <c r="N9" s="17">
        <v>0.258923627966621</v>
      </c>
      <c r="O9" s="17">
        <v>0.28232142623004303</v>
      </c>
      <c r="P9" s="17">
        <v>0.37433702807008001</v>
      </c>
      <c r="Q9" s="17">
        <v>0.25310307895051898</v>
      </c>
      <c r="R9" s="17">
        <v>0.39769237640935301</v>
      </c>
      <c r="S9" s="17">
        <v>0.45800207130467901</v>
      </c>
      <c r="T9" s="17">
        <v>0.37718502948503102</v>
      </c>
      <c r="U9" s="17">
        <v>0.319352010027248</v>
      </c>
      <c r="V9" s="17"/>
      <c r="W9" s="17">
        <v>0.28114664188848598</v>
      </c>
      <c r="X9" s="17">
        <v>0.42015924830392898</v>
      </c>
      <c r="Y9" s="17"/>
      <c r="Z9" s="17">
        <v>0.40576224292441099</v>
      </c>
      <c r="AA9" s="17">
        <v>0.294483575619997</v>
      </c>
    </row>
    <row r="10" spans="2:27" x14ac:dyDescent="0.35">
      <c r="B10" s="21" t="s">
        <v>61</v>
      </c>
      <c r="C10" s="17">
        <v>0.413417180568662</v>
      </c>
      <c r="D10" s="17">
        <v>0.41596348869872601</v>
      </c>
      <c r="E10" s="17">
        <v>0.380944992498711</v>
      </c>
      <c r="F10" s="17">
        <v>0.308364669490376</v>
      </c>
      <c r="G10" s="17">
        <v>0.45061119387898002</v>
      </c>
      <c r="H10" s="17">
        <v>0.45607163349888102</v>
      </c>
      <c r="I10" s="17"/>
      <c r="J10" s="17">
        <v>0.39776271533477597</v>
      </c>
      <c r="K10" s="17">
        <v>0.47381863388750001</v>
      </c>
      <c r="L10" s="17">
        <v>0.37573616827517797</v>
      </c>
      <c r="M10" s="17">
        <v>0.423622503245902</v>
      </c>
      <c r="N10" s="17">
        <v>0.45132234321824899</v>
      </c>
      <c r="O10" s="17">
        <v>0.41054671318402303</v>
      </c>
      <c r="P10" s="17">
        <v>0.39031962587846702</v>
      </c>
      <c r="Q10" s="17">
        <v>0.51189019731984098</v>
      </c>
      <c r="R10" s="17">
        <v>0.38974960615051901</v>
      </c>
      <c r="S10" s="17">
        <v>0.36724770816968499</v>
      </c>
      <c r="T10" s="17">
        <v>0.44475993376908002</v>
      </c>
      <c r="U10" s="17">
        <v>0.30042009184798302</v>
      </c>
      <c r="V10" s="17"/>
      <c r="W10" s="17">
        <v>0.45136692384429999</v>
      </c>
      <c r="X10" s="17">
        <v>0.36966245675090598</v>
      </c>
      <c r="Y10" s="17"/>
      <c r="Z10" s="17">
        <v>0.39132907569482001</v>
      </c>
      <c r="AA10" s="17">
        <v>0.44568560603629698</v>
      </c>
    </row>
    <row r="11" spans="2:27" x14ac:dyDescent="0.35">
      <c r="B11" s="21" t="s">
        <v>62</v>
      </c>
      <c r="C11" s="17">
        <v>0.15507297180337201</v>
      </c>
      <c r="D11" s="17">
        <v>0.15426108852369</v>
      </c>
      <c r="E11" s="17">
        <v>0.149121116003535</v>
      </c>
      <c r="F11" s="17">
        <v>0.13720053955515599</v>
      </c>
      <c r="G11" s="17">
        <v>0.112897653412477</v>
      </c>
      <c r="H11" s="17">
        <v>0.18869608435683799</v>
      </c>
      <c r="I11" s="17"/>
      <c r="J11" s="17">
        <v>0.12836662912558</v>
      </c>
      <c r="K11" s="17">
        <v>0.20172599220842</v>
      </c>
      <c r="L11" s="17">
        <v>0.146614415090108</v>
      </c>
      <c r="M11" s="17">
        <v>0.18393959277351199</v>
      </c>
      <c r="N11" s="17">
        <v>0.13274974585920499</v>
      </c>
      <c r="O11" s="17">
        <v>0.22044250920814901</v>
      </c>
      <c r="P11" s="17">
        <v>0.15176023749621401</v>
      </c>
      <c r="Q11" s="17">
        <v>8.7464448062568603E-2</v>
      </c>
      <c r="R11" s="17">
        <v>8.9623818019495802E-2</v>
      </c>
      <c r="S11" s="17">
        <v>0.13006445133637001</v>
      </c>
      <c r="T11" s="17">
        <v>8.5979101409060593E-2</v>
      </c>
      <c r="U11" s="17">
        <v>0.329788001997119</v>
      </c>
      <c r="V11" s="17"/>
      <c r="W11" s="17">
        <v>0.16288420359685599</v>
      </c>
      <c r="X11" s="17">
        <v>0.146066895337507</v>
      </c>
      <c r="Y11" s="17"/>
      <c r="Z11" s="17">
        <v>0.15725445805087199</v>
      </c>
      <c r="AA11" s="17">
        <v>0.13807268263592101</v>
      </c>
    </row>
    <row r="12" spans="2:27" x14ac:dyDescent="0.35">
      <c r="B12" s="21" t="s">
        <v>63</v>
      </c>
      <c r="C12" s="17">
        <v>4.2987970744686799E-2</v>
      </c>
      <c r="D12" s="17">
        <v>4.6352839869054703E-2</v>
      </c>
      <c r="E12" s="17">
        <v>3.0460556030203499E-2</v>
      </c>
      <c r="F12" s="17">
        <v>3.43451577518274E-2</v>
      </c>
      <c r="G12" s="17">
        <v>3.6848693435150501E-2</v>
      </c>
      <c r="H12" s="17">
        <v>5.4909153880662399E-2</v>
      </c>
      <c r="I12" s="17"/>
      <c r="J12" s="17">
        <v>2.65555020131811E-2</v>
      </c>
      <c r="K12" s="17">
        <v>2.6907817848027201E-2</v>
      </c>
      <c r="L12" s="17">
        <v>3.2035247639540701E-2</v>
      </c>
      <c r="M12" s="17">
        <v>2.1194471117707201E-2</v>
      </c>
      <c r="N12" s="17">
        <v>0.127012634430472</v>
      </c>
      <c r="O12" s="17">
        <v>6.08689909448294E-2</v>
      </c>
      <c r="P12" s="17">
        <v>3.2104334475021902E-2</v>
      </c>
      <c r="Q12" s="17">
        <v>5.1098332545905102E-2</v>
      </c>
      <c r="R12" s="17">
        <v>6.4074232688498906E-2</v>
      </c>
      <c r="S12" s="17">
        <v>3.6678521400080703E-2</v>
      </c>
      <c r="T12" s="17">
        <v>4.9782498184785397E-2</v>
      </c>
      <c r="U12" s="17">
        <v>5.0439896127649798E-2</v>
      </c>
      <c r="V12" s="17"/>
      <c r="W12" s="17">
        <v>5.3880964791777099E-2</v>
      </c>
      <c r="X12" s="17">
        <v>3.04287304194731E-2</v>
      </c>
      <c r="Y12" s="17"/>
      <c r="Z12" s="17">
        <v>2.7053922365077501E-2</v>
      </c>
      <c r="AA12" s="17">
        <v>5.3389434834009902E-2</v>
      </c>
    </row>
    <row r="13" spans="2:27" x14ac:dyDescent="0.35">
      <c r="B13" s="21" t="s">
        <v>64</v>
      </c>
      <c r="C13" s="17">
        <v>1.6469087289208199E-2</v>
      </c>
      <c r="D13" s="17">
        <v>2.72755695382421E-2</v>
      </c>
      <c r="E13" s="17">
        <v>1.9573526927467898E-2</v>
      </c>
      <c r="F13" s="17">
        <v>3.4395122388815202E-2</v>
      </c>
      <c r="G13" s="17">
        <v>1.03285522027985E-2</v>
      </c>
      <c r="H13" s="17">
        <v>6.7969274523074202E-3</v>
      </c>
      <c r="I13" s="17"/>
      <c r="J13" s="17">
        <v>0</v>
      </c>
      <c r="K13" s="17">
        <v>1.3210230395928901E-2</v>
      </c>
      <c r="L13" s="17">
        <v>0</v>
      </c>
      <c r="M13" s="17">
        <v>6.4950296300125498E-2</v>
      </c>
      <c r="N13" s="17">
        <v>0</v>
      </c>
      <c r="O13" s="17">
        <v>0</v>
      </c>
      <c r="P13" s="17">
        <v>2.7274698979298798E-2</v>
      </c>
      <c r="Q13" s="17">
        <v>9.6443943121166498E-2</v>
      </c>
      <c r="R13" s="17">
        <v>3.71539491384342E-2</v>
      </c>
      <c r="S13" s="17">
        <v>0</v>
      </c>
      <c r="T13" s="17">
        <v>0</v>
      </c>
      <c r="U13" s="17">
        <v>0</v>
      </c>
      <c r="V13" s="17"/>
      <c r="W13" s="17">
        <v>2.61352028046801E-2</v>
      </c>
      <c r="X13" s="17">
        <v>5.32439490754713E-3</v>
      </c>
      <c r="Y13" s="17"/>
      <c r="Z13" s="17">
        <v>6.3896588998368998E-3</v>
      </c>
      <c r="AA13" s="17">
        <v>2.7022850410015401E-2</v>
      </c>
    </row>
    <row r="14" spans="2:27" x14ac:dyDescent="0.35">
      <c r="B14" s="21" t="s">
        <v>47</v>
      </c>
      <c r="C14" s="17">
        <v>2.6338163686875801E-2</v>
      </c>
      <c r="D14" s="17">
        <v>1.5348606892745399E-2</v>
      </c>
      <c r="E14" s="17">
        <v>4.67151807275639E-2</v>
      </c>
      <c r="F14" s="17">
        <v>1.2116074357395199E-2</v>
      </c>
      <c r="G14" s="17">
        <v>3.9566655744715899E-2</v>
      </c>
      <c r="H14" s="17">
        <v>1.9935604894175899E-2</v>
      </c>
      <c r="I14" s="17"/>
      <c r="J14" s="17">
        <v>5.9648830137284101E-2</v>
      </c>
      <c r="K14" s="17">
        <v>0</v>
      </c>
      <c r="L14" s="17">
        <v>2.7216005264820799E-2</v>
      </c>
      <c r="M14" s="17">
        <v>2.4947457359676298E-2</v>
      </c>
      <c r="N14" s="17">
        <v>2.99916485254524E-2</v>
      </c>
      <c r="O14" s="17">
        <v>2.58203604329552E-2</v>
      </c>
      <c r="P14" s="17">
        <v>2.42040751009178E-2</v>
      </c>
      <c r="Q14" s="17">
        <v>0</v>
      </c>
      <c r="R14" s="17">
        <v>2.1706017593699799E-2</v>
      </c>
      <c r="S14" s="17">
        <v>8.0072477891855696E-3</v>
      </c>
      <c r="T14" s="17">
        <v>4.2293437152043201E-2</v>
      </c>
      <c r="U14" s="17">
        <v>0</v>
      </c>
      <c r="V14" s="17"/>
      <c r="W14" s="17">
        <v>2.45860630739008E-2</v>
      </c>
      <c r="X14" s="17">
        <v>2.8358274280637301E-2</v>
      </c>
      <c r="Y14" s="17"/>
      <c r="Z14" s="17">
        <v>1.2210642064982799E-2</v>
      </c>
      <c r="AA14" s="17">
        <v>4.1345850463759E-2</v>
      </c>
    </row>
    <row r="15" spans="2:27" x14ac:dyDescent="0.35">
      <c r="B15" s="21" t="s">
        <v>65</v>
      </c>
      <c r="C15" s="18">
        <v>0.75913180647585699</v>
      </c>
      <c r="D15" s="18">
        <v>0.75676189517626802</v>
      </c>
      <c r="E15" s="18">
        <v>0.75412962031122999</v>
      </c>
      <c r="F15" s="18">
        <v>0.78194310594680605</v>
      </c>
      <c r="G15" s="18">
        <v>0.80035844520485799</v>
      </c>
      <c r="H15" s="18">
        <v>0.72966222941601699</v>
      </c>
      <c r="I15" s="18"/>
      <c r="J15" s="18">
        <v>0.78542903872395498</v>
      </c>
      <c r="K15" s="18">
        <v>0.75815595954762405</v>
      </c>
      <c r="L15" s="18">
        <v>0.79413433200553096</v>
      </c>
      <c r="M15" s="18">
        <v>0.70496818244897896</v>
      </c>
      <c r="N15" s="18">
        <v>0.71024597118487098</v>
      </c>
      <c r="O15" s="18">
        <v>0.692868139414066</v>
      </c>
      <c r="P15" s="18">
        <v>0.76465665394854798</v>
      </c>
      <c r="Q15" s="18">
        <v>0.76499327627035996</v>
      </c>
      <c r="R15" s="18">
        <v>0.78744198255987097</v>
      </c>
      <c r="S15" s="18">
        <v>0.82524977947436295</v>
      </c>
      <c r="T15" s="18">
        <v>0.82194496325411104</v>
      </c>
      <c r="U15" s="18">
        <v>0.61977210187523102</v>
      </c>
      <c r="V15" s="18"/>
      <c r="W15" s="18">
        <v>0.73251356573278603</v>
      </c>
      <c r="X15" s="18">
        <v>0.78982170505483595</v>
      </c>
      <c r="Y15" s="18"/>
      <c r="Z15" s="18">
        <v>0.79709131861923099</v>
      </c>
      <c r="AA15" s="18">
        <v>0.74016918165629397</v>
      </c>
    </row>
    <row r="16" spans="2:27" x14ac:dyDescent="0.35">
      <c r="B16" s="21" t="s">
        <v>66</v>
      </c>
      <c r="C16" s="18">
        <v>5.9457058033894998E-2</v>
      </c>
      <c r="D16" s="18">
        <v>7.3628409407296799E-2</v>
      </c>
      <c r="E16" s="18">
        <v>5.0034082957671401E-2</v>
      </c>
      <c r="F16" s="18">
        <v>6.8740280140642707E-2</v>
      </c>
      <c r="G16" s="18">
        <v>4.7177245637948999E-2</v>
      </c>
      <c r="H16" s="18">
        <v>6.17060813329698E-2</v>
      </c>
      <c r="I16" s="18"/>
      <c r="J16" s="18">
        <v>2.65555020131811E-2</v>
      </c>
      <c r="K16" s="18">
        <v>4.0118048243955998E-2</v>
      </c>
      <c r="L16" s="18">
        <v>3.2035247639540701E-2</v>
      </c>
      <c r="M16" s="18">
        <v>8.6144767417832599E-2</v>
      </c>
      <c r="N16" s="18">
        <v>0.127012634430472</v>
      </c>
      <c r="O16" s="18">
        <v>6.08689909448294E-2</v>
      </c>
      <c r="P16" s="18">
        <v>5.9379033454320697E-2</v>
      </c>
      <c r="Q16" s="18">
        <v>0.14754227566707201</v>
      </c>
      <c r="R16" s="18">
        <v>0.10122818182693299</v>
      </c>
      <c r="S16" s="18">
        <v>3.6678521400080703E-2</v>
      </c>
      <c r="T16" s="18">
        <v>4.9782498184785397E-2</v>
      </c>
      <c r="U16" s="18">
        <v>5.0439896127649798E-2</v>
      </c>
      <c r="V16" s="18"/>
      <c r="W16" s="18">
        <v>8.0016167596457202E-2</v>
      </c>
      <c r="X16" s="18">
        <v>3.5753125327020199E-2</v>
      </c>
      <c r="Y16" s="18"/>
      <c r="Z16" s="18">
        <v>3.3443581264914403E-2</v>
      </c>
      <c r="AA16" s="18">
        <v>8.0412285244025397E-2</v>
      </c>
    </row>
    <row r="17" spans="2:27" x14ac:dyDescent="0.35">
      <c r="B17" s="21" t="s">
        <v>49</v>
      </c>
      <c r="C17" s="19">
        <v>0.69967474844196198</v>
      </c>
      <c r="D17" s="19">
        <v>0.68313348576897104</v>
      </c>
      <c r="E17" s="19">
        <v>0.70409553735355901</v>
      </c>
      <c r="F17" s="19">
        <v>0.71320282580616301</v>
      </c>
      <c r="G17" s="19">
        <v>0.75318119956690899</v>
      </c>
      <c r="H17" s="19">
        <v>0.66795614808304704</v>
      </c>
      <c r="I17" s="19"/>
      <c r="J17" s="19">
        <v>0.75887353671077395</v>
      </c>
      <c r="K17" s="19">
        <v>0.71803791130366801</v>
      </c>
      <c r="L17" s="19">
        <v>0.76209908436599005</v>
      </c>
      <c r="M17" s="19">
        <v>0.61882341503114702</v>
      </c>
      <c r="N17" s="19">
        <v>0.58323333675439903</v>
      </c>
      <c r="O17" s="19">
        <v>0.63199914846923699</v>
      </c>
      <c r="P17" s="19">
        <v>0.70527762049422704</v>
      </c>
      <c r="Q17" s="19">
        <v>0.61745100060328795</v>
      </c>
      <c r="R17" s="19">
        <v>0.68621380073293803</v>
      </c>
      <c r="S17" s="19">
        <v>0.78857125807428297</v>
      </c>
      <c r="T17" s="19">
        <v>0.77216246506932495</v>
      </c>
      <c r="U17" s="19">
        <v>0.56933220574758103</v>
      </c>
      <c r="V17" s="19"/>
      <c r="W17" s="19">
        <v>0.65249739813632901</v>
      </c>
      <c r="X17" s="19">
        <v>0.75406857972781505</v>
      </c>
      <c r="Y17" s="19"/>
      <c r="Z17" s="19">
        <v>0.76364773735431701</v>
      </c>
      <c r="AA17" s="19">
        <v>0.65975689641226898</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A16"/>
  <sheetViews>
    <sheetView showGridLines="0" topLeftCell="A10"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223</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58" x14ac:dyDescent="0.35">
      <c r="B9" s="21" t="s">
        <v>221</v>
      </c>
      <c r="C9" s="17">
        <v>0.41443513804652699</v>
      </c>
      <c r="D9" s="17">
        <v>0.25770059722525002</v>
      </c>
      <c r="E9" s="17">
        <v>0.44156458870214199</v>
      </c>
      <c r="F9" s="17">
        <v>0.49363554315643998</v>
      </c>
      <c r="G9" s="17">
        <v>0.407969405857804</v>
      </c>
      <c r="H9" s="17">
        <v>0.41627810788317998</v>
      </c>
      <c r="I9" s="17"/>
      <c r="J9" s="17">
        <v>0.41441346565935</v>
      </c>
      <c r="K9" s="17">
        <v>0.42137716010055798</v>
      </c>
      <c r="L9" s="17">
        <v>0.45336848666185597</v>
      </c>
      <c r="M9" s="17">
        <v>0.34355984932336903</v>
      </c>
      <c r="N9" s="17">
        <v>0.32966027338361098</v>
      </c>
      <c r="O9" s="17">
        <v>0.56296979873462605</v>
      </c>
      <c r="P9" s="17">
        <v>0.50329432355653303</v>
      </c>
      <c r="Q9" s="17">
        <v>0.41130691877200698</v>
      </c>
      <c r="R9" s="17">
        <v>0.37293097638671602</v>
      </c>
      <c r="S9" s="17">
        <v>0.41170393169256703</v>
      </c>
      <c r="T9" s="17">
        <v>0.25654507712220798</v>
      </c>
      <c r="U9" s="17">
        <v>0.43916372046181301</v>
      </c>
      <c r="V9" s="17"/>
      <c r="W9" s="17">
        <v>0.39338488434358998</v>
      </c>
      <c r="X9" s="17">
        <v>0.43870534273212702</v>
      </c>
      <c r="Y9" s="17"/>
      <c r="Z9" s="17">
        <v>0.52762302571943698</v>
      </c>
      <c r="AA9" s="17">
        <v>0.318295451846212</v>
      </c>
    </row>
    <row r="10" spans="2:27" ht="58" x14ac:dyDescent="0.35">
      <c r="B10" s="21" t="s">
        <v>222</v>
      </c>
      <c r="C10" s="17">
        <v>0.49300848677546</v>
      </c>
      <c r="D10" s="17">
        <v>0.59463417165940702</v>
      </c>
      <c r="E10" s="17">
        <v>0.484272028501184</v>
      </c>
      <c r="F10" s="17">
        <v>0.45246854681283499</v>
      </c>
      <c r="G10" s="17">
        <v>0.493434391798177</v>
      </c>
      <c r="H10" s="17">
        <v>0.48481103818207599</v>
      </c>
      <c r="I10" s="17"/>
      <c r="J10" s="17">
        <v>0.46410923935390502</v>
      </c>
      <c r="K10" s="17">
        <v>0.499942689194245</v>
      </c>
      <c r="L10" s="17">
        <v>0.44169083063701697</v>
      </c>
      <c r="M10" s="17">
        <v>0.46601144548131701</v>
      </c>
      <c r="N10" s="17">
        <v>0.53307816848440603</v>
      </c>
      <c r="O10" s="17">
        <v>0.332289093370494</v>
      </c>
      <c r="P10" s="17">
        <v>0.49670567644346703</v>
      </c>
      <c r="Q10" s="17">
        <v>0.54496085719670795</v>
      </c>
      <c r="R10" s="17">
        <v>0.62706902361328398</v>
      </c>
      <c r="S10" s="17">
        <v>0.53623819001456297</v>
      </c>
      <c r="T10" s="17">
        <v>0.65614044203461097</v>
      </c>
      <c r="U10" s="17">
        <v>0.42209265092435799</v>
      </c>
      <c r="V10" s="17"/>
      <c r="W10" s="17">
        <v>0.50538341543467102</v>
      </c>
      <c r="X10" s="17">
        <v>0.47874062778586202</v>
      </c>
      <c r="Y10" s="17"/>
      <c r="Z10" s="17">
        <v>0.41034146107945602</v>
      </c>
      <c r="AA10" s="17">
        <v>0.57361671990985197</v>
      </c>
    </row>
    <row r="11" spans="2:27" x14ac:dyDescent="0.35">
      <c r="B11" s="21" t="s">
        <v>47</v>
      </c>
      <c r="C11" s="23">
        <v>9.2556375178013101E-2</v>
      </c>
      <c r="D11" s="23">
        <v>0.14766523111534299</v>
      </c>
      <c r="E11" s="23">
        <v>7.4163382796673796E-2</v>
      </c>
      <c r="F11" s="23">
        <v>5.3895910030724602E-2</v>
      </c>
      <c r="G11" s="23">
        <v>9.8596202344019099E-2</v>
      </c>
      <c r="H11" s="23">
        <v>9.8910853934744206E-2</v>
      </c>
      <c r="I11" s="23"/>
      <c r="J11" s="23">
        <v>0.121477294986745</v>
      </c>
      <c r="K11" s="23">
        <v>7.8680150705197002E-2</v>
      </c>
      <c r="L11" s="23">
        <v>0.104940682701127</v>
      </c>
      <c r="M11" s="23">
        <v>0.19042870519531399</v>
      </c>
      <c r="N11" s="23">
        <v>0.13726155813198301</v>
      </c>
      <c r="O11" s="23">
        <v>0.10474110789488</v>
      </c>
      <c r="P11" s="23">
        <v>0</v>
      </c>
      <c r="Q11" s="23">
        <v>4.3732224031284302E-2</v>
      </c>
      <c r="R11" s="23">
        <v>0</v>
      </c>
      <c r="S11" s="23">
        <v>5.2057878292870403E-2</v>
      </c>
      <c r="T11" s="23">
        <v>8.7314480843180997E-2</v>
      </c>
      <c r="U11" s="23">
        <v>0.13874362861382999</v>
      </c>
      <c r="V11" s="23"/>
      <c r="W11" s="23">
        <v>0.101231700221739</v>
      </c>
      <c r="X11" s="23">
        <v>8.2554029482010599E-2</v>
      </c>
      <c r="Y11" s="23"/>
      <c r="Z11" s="23">
        <v>6.2035513201106902E-2</v>
      </c>
      <c r="AA11" s="23">
        <v>0.10808782824393499</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A16"/>
  <sheetViews>
    <sheetView showGridLines="0" topLeftCell="A7" workbookViewId="0">
      <pane xSplit="2" topLeftCell="C1" activePane="topRight" state="frozen"/>
      <selection pane="topRight" activeCell="B11" sqref="B11"/>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219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101.5" x14ac:dyDescent="0.35">
      <c r="B9" s="21" t="s">
        <v>224</v>
      </c>
      <c r="C9" s="17">
        <v>0.59504497110950005</v>
      </c>
      <c r="D9" s="17">
        <v>0.436370143331543</v>
      </c>
      <c r="E9" s="17">
        <v>0.34816580875264302</v>
      </c>
      <c r="F9" s="17">
        <v>0.74787531340229196</v>
      </c>
      <c r="G9" s="17">
        <v>0.69684309777044695</v>
      </c>
      <c r="H9" s="17">
        <v>0.63020271442146603</v>
      </c>
      <c r="I9" s="17"/>
      <c r="J9" s="17">
        <v>0.67330651959278198</v>
      </c>
      <c r="K9" s="17">
        <v>0.52195447055573196</v>
      </c>
      <c r="L9" s="17">
        <v>0.66986090247195795</v>
      </c>
      <c r="M9" s="17">
        <v>0.46973594370246802</v>
      </c>
      <c r="N9" s="17">
        <v>0.542136041117662</v>
      </c>
      <c r="O9" s="17">
        <v>0.60967133512029004</v>
      </c>
      <c r="P9" s="17">
        <v>0.50153531193918999</v>
      </c>
      <c r="Q9" s="17">
        <v>0.51932498838630303</v>
      </c>
      <c r="R9" s="17">
        <v>0.59701969703873603</v>
      </c>
      <c r="S9" s="17">
        <v>0.64112442291157401</v>
      </c>
      <c r="T9" s="17">
        <v>0.77355469217429995</v>
      </c>
      <c r="U9" s="17">
        <v>0.69957990815201698</v>
      </c>
      <c r="V9" s="17"/>
      <c r="W9" s="17">
        <v>0.50237099598611501</v>
      </c>
      <c r="X9" s="17">
        <v>0.70189481610490501</v>
      </c>
      <c r="Y9" s="17"/>
      <c r="Z9" s="17">
        <v>0.73079831767889203</v>
      </c>
      <c r="AA9" s="17">
        <v>0.46623828018757202</v>
      </c>
    </row>
    <row r="10" spans="2:27" ht="72.5" x14ac:dyDescent="0.35">
      <c r="B10" s="21" t="s">
        <v>225</v>
      </c>
      <c r="C10" s="17">
        <v>0.35840932609950699</v>
      </c>
      <c r="D10" s="17">
        <v>0.48825376046277602</v>
      </c>
      <c r="E10" s="17">
        <v>0.57485213768568499</v>
      </c>
      <c r="F10" s="17">
        <v>0.25212468659770798</v>
      </c>
      <c r="G10" s="17">
        <v>0.24856355266803001</v>
      </c>
      <c r="H10" s="17">
        <v>0.32855186728937602</v>
      </c>
      <c r="I10" s="17"/>
      <c r="J10" s="17">
        <v>0.28702947566051701</v>
      </c>
      <c r="K10" s="17">
        <v>0.46261021233585098</v>
      </c>
      <c r="L10" s="17">
        <v>0.27570708699840002</v>
      </c>
      <c r="M10" s="17">
        <v>0.44717458963775703</v>
      </c>
      <c r="N10" s="17">
        <v>0.37978119356590401</v>
      </c>
      <c r="O10" s="17">
        <v>0.37086219864480802</v>
      </c>
      <c r="P10" s="17">
        <v>0.43908565460648902</v>
      </c>
      <c r="Q10" s="17">
        <v>0.42957667906779201</v>
      </c>
      <c r="R10" s="17">
        <v>0.35816839395151601</v>
      </c>
      <c r="S10" s="17">
        <v>0.30077512913832699</v>
      </c>
      <c r="T10" s="17">
        <v>0.18415187067365699</v>
      </c>
      <c r="U10" s="17">
        <v>0.24148426951093899</v>
      </c>
      <c r="V10" s="17"/>
      <c r="W10" s="17">
        <v>0.438807618661194</v>
      </c>
      <c r="X10" s="17">
        <v>0.26571291282194998</v>
      </c>
      <c r="Y10" s="17"/>
      <c r="Z10" s="17">
        <v>0.24285160275948001</v>
      </c>
      <c r="AA10" s="17">
        <v>0.47406522189688299</v>
      </c>
    </row>
    <row r="11" spans="2:27" x14ac:dyDescent="0.35">
      <c r="B11" s="21" t="s">
        <v>47</v>
      </c>
      <c r="C11" s="23">
        <v>4.6545702790992502E-2</v>
      </c>
      <c r="D11" s="23">
        <v>7.5376096205681503E-2</v>
      </c>
      <c r="E11" s="23">
        <v>7.6982053561671496E-2</v>
      </c>
      <c r="F11" s="23">
        <v>0</v>
      </c>
      <c r="G11" s="23">
        <v>5.4593349561523202E-2</v>
      </c>
      <c r="H11" s="23">
        <v>4.1245418289158502E-2</v>
      </c>
      <c r="I11" s="23"/>
      <c r="J11" s="23">
        <v>3.9664004746701099E-2</v>
      </c>
      <c r="K11" s="23">
        <v>1.54353171084168E-2</v>
      </c>
      <c r="L11" s="23">
        <v>5.4432010529641701E-2</v>
      </c>
      <c r="M11" s="23">
        <v>8.3089466659774194E-2</v>
      </c>
      <c r="N11" s="23">
        <v>7.8082765316434405E-2</v>
      </c>
      <c r="O11" s="23">
        <v>1.9466466234902099E-2</v>
      </c>
      <c r="P11" s="23">
        <v>5.9379033454320697E-2</v>
      </c>
      <c r="Q11" s="23">
        <v>5.1098332545905102E-2</v>
      </c>
      <c r="R11" s="23">
        <v>4.4811909009747901E-2</v>
      </c>
      <c r="S11" s="23">
        <v>5.8100447950099103E-2</v>
      </c>
      <c r="T11" s="23">
        <v>4.2293437152043201E-2</v>
      </c>
      <c r="U11" s="23">
        <v>5.89358223370436E-2</v>
      </c>
      <c r="V11" s="23"/>
      <c r="W11" s="23">
        <v>5.8821385352691498E-2</v>
      </c>
      <c r="X11" s="23">
        <v>3.2392271073145101E-2</v>
      </c>
      <c r="Y11" s="23"/>
      <c r="Z11" s="23">
        <v>2.63500795616281E-2</v>
      </c>
      <c r="AA11" s="23">
        <v>5.9696497915544301E-2</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H22"/>
  <sheetViews>
    <sheetView showGridLines="0" workbookViewId="0">
      <pane xSplit="2" topLeftCell="C1" activePane="topRight" state="frozen"/>
      <selection pane="topRight" activeCell="C6" sqref="C6"/>
    </sheetView>
  </sheetViews>
  <sheetFormatPr defaultColWidth="10.90625" defaultRowHeight="14.5" x14ac:dyDescent="0.35"/>
  <cols>
    <col min="2" max="2" width="25.7265625" customWidth="1"/>
    <col min="3" max="8" width="20.7265625" customWidth="1"/>
  </cols>
  <sheetData>
    <row r="2" spans="2:8" ht="40" customHeight="1" x14ac:dyDescent="0.35">
      <c r="D2" s="30" t="s">
        <v>67</v>
      </c>
      <c r="E2" s="26"/>
      <c r="F2" s="26"/>
      <c r="G2" s="26"/>
      <c r="H2" s="26"/>
    </row>
    <row r="6" spans="2:8" ht="50" customHeight="1" x14ac:dyDescent="0.35">
      <c r="B6" s="22" t="s">
        <v>15</v>
      </c>
      <c r="C6" s="22" t="s">
        <v>226</v>
      </c>
      <c r="D6" s="22" t="s">
        <v>227</v>
      </c>
      <c r="E6" s="22" t="s">
        <v>228</v>
      </c>
      <c r="F6" s="22" t="s">
        <v>229</v>
      </c>
      <c r="G6" s="22" t="s">
        <v>230</v>
      </c>
    </row>
    <row r="7" spans="2:8" x14ac:dyDescent="0.35">
      <c r="B7" s="21" t="s">
        <v>60</v>
      </c>
      <c r="C7" s="17">
        <v>0.44623559763232801</v>
      </c>
      <c r="D7" s="17">
        <v>0.44837038506121402</v>
      </c>
      <c r="E7" s="17">
        <v>0.374360827136409</v>
      </c>
      <c r="F7" s="17">
        <v>0.18158691238592001</v>
      </c>
      <c r="G7" s="17">
        <v>0.18397466550047101</v>
      </c>
    </row>
    <row r="8" spans="2:8" x14ac:dyDescent="0.35">
      <c r="B8" s="21" t="s">
        <v>61</v>
      </c>
      <c r="C8" s="17">
        <v>0.41860214776900101</v>
      </c>
      <c r="D8" s="17">
        <v>0.404827316839378</v>
      </c>
      <c r="E8" s="17">
        <v>0.40385630962922597</v>
      </c>
      <c r="F8" s="17">
        <v>0.29061126098586398</v>
      </c>
      <c r="G8" s="17">
        <v>0.27463113112370302</v>
      </c>
    </row>
    <row r="9" spans="2:8" x14ac:dyDescent="0.35">
      <c r="B9" s="21" t="s">
        <v>62</v>
      </c>
      <c r="C9" s="17">
        <v>0.100875864529301</v>
      </c>
      <c r="D9" s="17">
        <v>0.101841060919835</v>
      </c>
      <c r="E9" s="17">
        <v>0.13499853583025001</v>
      </c>
      <c r="F9" s="17">
        <v>0.28825486278738499</v>
      </c>
      <c r="G9" s="17">
        <v>0.23550246090139501</v>
      </c>
    </row>
    <row r="10" spans="2:8" x14ac:dyDescent="0.35">
      <c r="B10" s="21" t="s">
        <v>63</v>
      </c>
      <c r="C10" s="17">
        <v>1.8566444401826501E-2</v>
      </c>
      <c r="D10" s="17">
        <v>2.16954329688951E-2</v>
      </c>
      <c r="E10" s="17">
        <v>5.0259166653292699E-2</v>
      </c>
      <c r="F10" s="17">
        <v>0.15393367507922601</v>
      </c>
      <c r="G10" s="17">
        <v>0.161379021370123</v>
      </c>
    </row>
    <row r="11" spans="2:8" x14ac:dyDescent="0.35">
      <c r="B11" s="21" t="s">
        <v>64</v>
      </c>
      <c r="C11" s="17">
        <v>0</v>
      </c>
      <c r="D11" s="17">
        <v>1.6597048709713898E-2</v>
      </c>
      <c r="E11" s="17">
        <v>1.9900052683089701E-2</v>
      </c>
      <c r="F11" s="17">
        <v>4.8438839317993698E-2</v>
      </c>
      <c r="G11" s="17">
        <v>0.122148172253931</v>
      </c>
    </row>
    <row r="12" spans="2:8" x14ac:dyDescent="0.35">
      <c r="B12" s="21" t="s">
        <v>47</v>
      </c>
      <c r="C12" s="17">
        <v>1.57199456675442E-2</v>
      </c>
      <c r="D12" s="17">
        <v>6.66875550096469E-3</v>
      </c>
      <c r="E12" s="17">
        <v>1.6625108067732899E-2</v>
      </c>
      <c r="F12" s="17">
        <v>3.7174449443612E-2</v>
      </c>
      <c r="G12" s="17">
        <v>2.2364548850376899E-2</v>
      </c>
    </row>
    <row r="13" spans="2:8" x14ac:dyDescent="0.35">
      <c r="B13" s="20" t="s">
        <v>65</v>
      </c>
      <c r="C13" s="18">
        <v>0.86483774540132796</v>
      </c>
      <c r="D13" s="18">
        <v>0.85319770190059097</v>
      </c>
      <c r="E13" s="18">
        <v>0.77821713676563498</v>
      </c>
      <c r="F13" s="18">
        <v>0.47219817337178399</v>
      </c>
      <c r="G13" s="18">
        <v>0.458605796624175</v>
      </c>
    </row>
    <row r="14" spans="2:8" x14ac:dyDescent="0.35">
      <c r="B14" s="20" t="s">
        <v>66</v>
      </c>
      <c r="C14" s="18">
        <v>1.8566444401826501E-2</v>
      </c>
      <c r="D14" s="18">
        <v>3.8292481678608999E-2</v>
      </c>
      <c r="E14" s="18">
        <v>7.0159219336382403E-2</v>
      </c>
      <c r="F14" s="18">
        <v>0.20237251439721901</v>
      </c>
      <c r="G14" s="18">
        <v>0.28352719362405399</v>
      </c>
    </row>
    <row r="15" spans="2:8" x14ac:dyDescent="0.35">
      <c r="B15" s="20" t="s">
        <v>49</v>
      </c>
      <c r="C15" s="19">
        <v>0.84627130099950199</v>
      </c>
      <c r="D15" s="19">
        <v>0.81490522022198197</v>
      </c>
      <c r="E15" s="19">
        <v>0.70805791742925195</v>
      </c>
      <c r="F15" s="19">
        <v>0.26982565897456501</v>
      </c>
      <c r="G15" s="19">
        <v>0.17507860300012101</v>
      </c>
    </row>
    <row r="16" spans="2:8" x14ac:dyDescent="0.35">
      <c r="B16" s="16"/>
      <c r="C16" s="16"/>
      <c r="D16" s="16"/>
      <c r="E16" s="16"/>
      <c r="F16" s="16"/>
      <c r="G16" s="16"/>
    </row>
    <row r="17" spans="2:2" x14ac:dyDescent="0.35">
      <c r="B17" t="s">
        <v>52</v>
      </c>
    </row>
    <row r="18" spans="2:2" x14ac:dyDescent="0.35">
      <c r="B18" t="s">
        <v>53</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231</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0.374360827136409</v>
      </c>
      <c r="D9" s="17">
        <v>0.40202897247736402</v>
      </c>
      <c r="E9" s="17">
        <v>0.299820329314338</v>
      </c>
      <c r="F9" s="17">
        <v>0.46010991566515302</v>
      </c>
      <c r="G9" s="17">
        <v>0.37787068050351302</v>
      </c>
      <c r="H9" s="17">
        <v>0.35839480205527102</v>
      </c>
      <c r="I9" s="17"/>
      <c r="J9" s="17">
        <v>0.46595037751994101</v>
      </c>
      <c r="K9" s="17">
        <v>0.300280746822012</v>
      </c>
      <c r="L9" s="17">
        <v>0.44466248764504301</v>
      </c>
      <c r="M9" s="17">
        <v>0.29021853463401898</v>
      </c>
      <c r="N9" s="17">
        <v>0.410577346326712</v>
      </c>
      <c r="O9" s="17">
        <v>0.29793307531402002</v>
      </c>
      <c r="P9" s="17">
        <v>0.27892186075756498</v>
      </c>
      <c r="Q9" s="17">
        <v>0.447673034288671</v>
      </c>
      <c r="R9" s="17">
        <v>0.41939839400305301</v>
      </c>
      <c r="S9" s="17">
        <v>0.344062302006445</v>
      </c>
      <c r="T9" s="17">
        <v>0.54298955070453003</v>
      </c>
      <c r="U9" s="17">
        <v>0.20811544292074399</v>
      </c>
      <c r="V9" s="17"/>
      <c r="W9" s="17">
        <v>0.29582484495279798</v>
      </c>
      <c r="X9" s="17">
        <v>0.46491006182401401</v>
      </c>
      <c r="Y9" s="17"/>
      <c r="Z9" s="17">
        <v>0.49053352541225498</v>
      </c>
      <c r="AA9" s="17">
        <v>0.27047225921666501</v>
      </c>
    </row>
    <row r="10" spans="2:27" x14ac:dyDescent="0.35">
      <c r="B10" s="21" t="s">
        <v>61</v>
      </c>
      <c r="C10" s="17">
        <v>0.40385630962922597</v>
      </c>
      <c r="D10" s="17">
        <v>0.31611768978654903</v>
      </c>
      <c r="E10" s="17">
        <v>0.45269171736008801</v>
      </c>
      <c r="F10" s="17">
        <v>0.37741270760615497</v>
      </c>
      <c r="G10" s="17">
        <v>0.42287948915800999</v>
      </c>
      <c r="H10" s="17">
        <v>0.410242867640565</v>
      </c>
      <c r="I10" s="17"/>
      <c r="J10" s="17">
        <v>0.36930145215781601</v>
      </c>
      <c r="K10" s="17">
        <v>0.35977618154588897</v>
      </c>
      <c r="L10" s="17">
        <v>0.37005760359995798</v>
      </c>
      <c r="M10" s="17">
        <v>0.47731384082012102</v>
      </c>
      <c r="N10" s="17">
        <v>0.36622778566085201</v>
      </c>
      <c r="O10" s="17">
        <v>0.46673486365625899</v>
      </c>
      <c r="P10" s="17">
        <v>0.39243651602199497</v>
      </c>
      <c r="Q10" s="17">
        <v>0.31156752001104498</v>
      </c>
      <c r="R10" s="17">
        <v>0.45766740657631499</v>
      </c>
      <c r="S10" s="17">
        <v>0.42014748057412998</v>
      </c>
      <c r="T10" s="17">
        <v>0.32740253130024599</v>
      </c>
      <c r="U10" s="17">
        <v>0.63020809384510201</v>
      </c>
      <c r="V10" s="17"/>
      <c r="W10" s="17">
        <v>0.40223556487974799</v>
      </c>
      <c r="X10" s="17">
        <v>0.40572497151653802</v>
      </c>
      <c r="Y10" s="17"/>
      <c r="Z10" s="17">
        <v>0.37705096089089402</v>
      </c>
      <c r="AA10" s="17">
        <v>0.431653988036515</v>
      </c>
    </row>
    <row r="11" spans="2:27" x14ac:dyDescent="0.35">
      <c r="B11" s="21" t="s">
        <v>62</v>
      </c>
      <c r="C11" s="17">
        <v>0.13499853583025001</v>
      </c>
      <c r="D11" s="17">
        <v>0.150382323102599</v>
      </c>
      <c r="E11" s="17">
        <v>0.134634690052544</v>
      </c>
      <c r="F11" s="17">
        <v>8.0157331500053497E-2</v>
      </c>
      <c r="G11" s="17">
        <v>0.12874831244364801</v>
      </c>
      <c r="H11" s="17">
        <v>0.15915548069928101</v>
      </c>
      <c r="I11" s="17"/>
      <c r="J11" s="17">
        <v>0.10509934018496001</v>
      </c>
      <c r="K11" s="17">
        <v>0.20299711180587099</v>
      </c>
      <c r="L11" s="17">
        <v>0.15806390349017699</v>
      </c>
      <c r="M11" s="17">
        <v>0.13365357884222001</v>
      </c>
      <c r="N11" s="17">
        <v>9.7020985905019494E-2</v>
      </c>
      <c r="O11" s="17">
        <v>0.15252701160986601</v>
      </c>
      <c r="P11" s="17">
        <v>0.19751153996815701</v>
      </c>
      <c r="Q11" s="17">
        <v>8.7464448062568603E-2</v>
      </c>
      <c r="R11" s="17">
        <v>7.8807639520418901E-2</v>
      </c>
      <c r="S11" s="17">
        <v>0.127103367066354</v>
      </c>
      <c r="T11" s="17">
        <v>9.2075935336828604E-2</v>
      </c>
      <c r="U11" s="17">
        <v>0.11123656710650399</v>
      </c>
      <c r="V11" s="17"/>
      <c r="W11" s="17">
        <v>0.179058591303495</v>
      </c>
      <c r="X11" s="17">
        <v>8.4198836221624801E-2</v>
      </c>
      <c r="Y11" s="17"/>
      <c r="Z11" s="17">
        <v>8.8629999976879301E-2</v>
      </c>
      <c r="AA11" s="17">
        <v>0.177269178948642</v>
      </c>
    </row>
    <row r="12" spans="2:27" x14ac:dyDescent="0.35">
      <c r="B12" s="21" t="s">
        <v>63</v>
      </c>
      <c r="C12" s="17">
        <v>5.0259166653292699E-2</v>
      </c>
      <c r="D12" s="17">
        <v>3.2749658269451899E-2</v>
      </c>
      <c r="E12" s="17">
        <v>3.7701853218888803E-2</v>
      </c>
      <c r="F12" s="17">
        <v>5.7901170899582501E-2</v>
      </c>
      <c r="G12" s="17">
        <v>4.3450123905327001E-2</v>
      </c>
      <c r="H12" s="17">
        <v>6.1329361514126497E-2</v>
      </c>
      <c r="I12" s="17"/>
      <c r="J12" s="17">
        <v>1.9984825390583001E-2</v>
      </c>
      <c r="K12" s="17">
        <v>7.9167507761366399E-2</v>
      </c>
      <c r="L12" s="17">
        <v>2.7216005264820799E-2</v>
      </c>
      <c r="M12" s="17">
        <v>5.6425103468226101E-2</v>
      </c>
      <c r="N12" s="17">
        <v>0.100694045854742</v>
      </c>
      <c r="O12" s="17">
        <v>3.8932932469804102E-2</v>
      </c>
      <c r="P12" s="17">
        <v>0.10692600815136501</v>
      </c>
      <c r="Q12" s="17">
        <v>0</v>
      </c>
      <c r="R12" s="17">
        <v>2.55495853309969E-2</v>
      </c>
      <c r="S12" s="17">
        <v>8.1364290589346994E-2</v>
      </c>
      <c r="T12" s="17">
        <v>0</v>
      </c>
      <c r="U12" s="17">
        <v>5.0439896127649798E-2</v>
      </c>
      <c r="V12" s="17"/>
      <c r="W12" s="17">
        <v>6.4214565520060496E-2</v>
      </c>
      <c r="X12" s="17">
        <v>3.4169080911552303E-2</v>
      </c>
      <c r="Y12" s="17"/>
      <c r="Z12" s="17">
        <v>3.1802934763057199E-2</v>
      </c>
      <c r="AA12" s="17">
        <v>5.8618426427440098E-2</v>
      </c>
    </row>
    <row r="13" spans="2:27" x14ac:dyDescent="0.35">
      <c r="B13" s="21" t="s">
        <v>64</v>
      </c>
      <c r="C13" s="17">
        <v>1.9900052683089701E-2</v>
      </c>
      <c r="D13" s="17">
        <v>6.2083748155445699E-2</v>
      </c>
      <c r="E13" s="17">
        <v>5.4469994365092103E-2</v>
      </c>
      <c r="F13" s="17">
        <v>2.4418874329055301E-2</v>
      </c>
      <c r="G13" s="17">
        <v>0</v>
      </c>
      <c r="H13" s="17">
        <v>0</v>
      </c>
      <c r="I13" s="17"/>
      <c r="J13" s="17">
        <v>0</v>
      </c>
      <c r="K13" s="17">
        <v>4.2343134956443901E-2</v>
      </c>
      <c r="L13" s="17">
        <v>0</v>
      </c>
      <c r="M13" s="17">
        <v>4.2388942235414298E-2</v>
      </c>
      <c r="N13" s="17">
        <v>2.54798362526743E-2</v>
      </c>
      <c r="O13" s="17">
        <v>2.1936058475025302E-2</v>
      </c>
      <c r="P13" s="17">
        <v>0</v>
      </c>
      <c r="Q13" s="17">
        <v>0.15329499763771501</v>
      </c>
      <c r="R13" s="17">
        <v>1.85769745692171E-2</v>
      </c>
      <c r="S13" s="17">
        <v>0</v>
      </c>
      <c r="T13" s="17">
        <v>0</v>
      </c>
      <c r="U13" s="17">
        <v>0</v>
      </c>
      <c r="V13" s="17"/>
      <c r="W13" s="17">
        <v>3.7159946577985201E-2</v>
      </c>
      <c r="X13" s="17">
        <v>0</v>
      </c>
      <c r="Y13" s="17"/>
      <c r="Z13" s="17">
        <v>2.8465729255430501E-3</v>
      </c>
      <c r="AA13" s="17">
        <v>3.7229173538407399E-2</v>
      </c>
    </row>
    <row r="14" spans="2:27" x14ac:dyDescent="0.35">
      <c r="B14" s="21" t="s">
        <v>47</v>
      </c>
      <c r="C14" s="17">
        <v>1.6625108067732899E-2</v>
      </c>
      <c r="D14" s="17">
        <v>3.6637608208590501E-2</v>
      </c>
      <c r="E14" s="17">
        <v>2.0681415689048799E-2</v>
      </c>
      <c r="F14" s="17">
        <v>0</v>
      </c>
      <c r="G14" s="17">
        <v>2.7051393989501901E-2</v>
      </c>
      <c r="H14" s="17">
        <v>1.0877488090756299E-2</v>
      </c>
      <c r="I14" s="17"/>
      <c r="J14" s="17">
        <v>3.9664004746701099E-2</v>
      </c>
      <c r="K14" s="17">
        <v>1.54353171084168E-2</v>
      </c>
      <c r="L14" s="17">
        <v>0</v>
      </c>
      <c r="M14" s="17">
        <v>0</v>
      </c>
      <c r="N14" s="17">
        <v>0</v>
      </c>
      <c r="O14" s="17">
        <v>2.1936058475025302E-2</v>
      </c>
      <c r="P14" s="17">
        <v>2.42040751009178E-2</v>
      </c>
      <c r="Q14" s="17">
        <v>0</v>
      </c>
      <c r="R14" s="17">
        <v>0</v>
      </c>
      <c r="S14" s="17">
        <v>2.7322559763723699E-2</v>
      </c>
      <c r="T14" s="17">
        <v>3.75319826583956E-2</v>
      </c>
      <c r="U14" s="17">
        <v>0</v>
      </c>
      <c r="V14" s="17"/>
      <c r="W14" s="17">
        <v>2.1506486765913199E-2</v>
      </c>
      <c r="X14" s="17">
        <v>1.0997049526270701E-2</v>
      </c>
      <c r="Y14" s="17"/>
      <c r="Z14" s="17">
        <v>9.1360060313712202E-3</v>
      </c>
      <c r="AA14" s="17">
        <v>2.47569738323298E-2</v>
      </c>
    </row>
    <row r="15" spans="2:27" x14ac:dyDescent="0.35">
      <c r="B15" s="21" t="s">
        <v>65</v>
      </c>
      <c r="C15" s="18">
        <v>0.77821713676563498</v>
      </c>
      <c r="D15" s="18">
        <v>0.71814666226391299</v>
      </c>
      <c r="E15" s="18">
        <v>0.75251204667442595</v>
      </c>
      <c r="F15" s="18">
        <v>0.837522623271309</v>
      </c>
      <c r="G15" s="18">
        <v>0.80075016966152301</v>
      </c>
      <c r="H15" s="18">
        <v>0.76863766969583602</v>
      </c>
      <c r="I15" s="18"/>
      <c r="J15" s="18">
        <v>0.83525182967775602</v>
      </c>
      <c r="K15" s="18">
        <v>0.66005692836790197</v>
      </c>
      <c r="L15" s="18">
        <v>0.814720091245002</v>
      </c>
      <c r="M15" s="18">
        <v>0.76753237545413999</v>
      </c>
      <c r="N15" s="18">
        <v>0.77680513198756396</v>
      </c>
      <c r="O15" s="18">
        <v>0.76466793897027896</v>
      </c>
      <c r="P15" s="18">
        <v>0.67135837677956001</v>
      </c>
      <c r="Q15" s="18">
        <v>0.75924055429971604</v>
      </c>
      <c r="R15" s="18">
        <v>0.87706580057936701</v>
      </c>
      <c r="S15" s="18">
        <v>0.76420978258057604</v>
      </c>
      <c r="T15" s="18">
        <v>0.87039208200477602</v>
      </c>
      <c r="U15" s="18">
        <v>0.83832353676584703</v>
      </c>
      <c r="V15" s="18"/>
      <c r="W15" s="18">
        <v>0.69806040983254602</v>
      </c>
      <c r="X15" s="18">
        <v>0.87063503334055203</v>
      </c>
      <c r="Y15" s="18"/>
      <c r="Z15" s="18">
        <v>0.86758448630314899</v>
      </c>
      <c r="AA15" s="18">
        <v>0.70212624725317996</v>
      </c>
    </row>
    <row r="16" spans="2:27" x14ac:dyDescent="0.35">
      <c r="B16" s="21" t="s">
        <v>66</v>
      </c>
      <c r="C16" s="18">
        <v>7.0159219336382403E-2</v>
      </c>
      <c r="D16" s="18">
        <v>9.4833406424897598E-2</v>
      </c>
      <c r="E16" s="18">
        <v>9.2171847583980906E-2</v>
      </c>
      <c r="F16" s="18">
        <v>8.2320045228637798E-2</v>
      </c>
      <c r="G16" s="18">
        <v>4.3450123905327001E-2</v>
      </c>
      <c r="H16" s="18">
        <v>6.1329361514126497E-2</v>
      </c>
      <c r="I16" s="18"/>
      <c r="J16" s="18">
        <v>1.9984825390583001E-2</v>
      </c>
      <c r="K16" s="18">
        <v>0.12151064271780999</v>
      </c>
      <c r="L16" s="18">
        <v>2.7216005264820799E-2</v>
      </c>
      <c r="M16" s="18">
        <v>9.8814045703640399E-2</v>
      </c>
      <c r="N16" s="18">
        <v>0.12617388210741601</v>
      </c>
      <c r="O16" s="18">
        <v>6.08689909448294E-2</v>
      </c>
      <c r="P16" s="18">
        <v>0.10692600815136501</v>
      </c>
      <c r="Q16" s="18">
        <v>0.15329499763771501</v>
      </c>
      <c r="R16" s="18">
        <v>4.4126559900214003E-2</v>
      </c>
      <c r="S16" s="18">
        <v>8.1364290589346994E-2</v>
      </c>
      <c r="T16" s="18">
        <v>0</v>
      </c>
      <c r="U16" s="18">
        <v>5.0439896127649798E-2</v>
      </c>
      <c r="V16" s="18"/>
      <c r="W16" s="18">
        <v>0.101374512098046</v>
      </c>
      <c r="X16" s="18">
        <v>3.4169080911552303E-2</v>
      </c>
      <c r="Y16" s="18"/>
      <c r="Z16" s="18">
        <v>3.4649507688600298E-2</v>
      </c>
      <c r="AA16" s="18">
        <v>9.5847599965847394E-2</v>
      </c>
    </row>
    <row r="17" spans="2:27" x14ac:dyDescent="0.35">
      <c r="B17" s="21" t="s">
        <v>49</v>
      </c>
      <c r="C17" s="19">
        <v>0.70805791742925195</v>
      </c>
      <c r="D17" s="19">
        <v>0.62331325583901598</v>
      </c>
      <c r="E17" s="19">
        <v>0.66034019909044495</v>
      </c>
      <c r="F17" s="19">
        <v>0.75520257804267099</v>
      </c>
      <c r="G17" s="19">
        <v>0.75730004575619603</v>
      </c>
      <c r="H17" s="19">
        <v>0.70730830818170998</v>
      </c>
      <c r="I17" s="19"/>
      <c r="J17" s="19">
        <v>0.81526700428717302</v>
      </c>
      <c r="K17" s="19">
        <v>0.53854628565009099</v>
      </c>
      <c r="L17" s="19">
        <v>0.78750408598018096</v>
      </c>
      <c r="M17" s="19">
        <v>0.66871832975049905</v>
      </c>
      <c r="N17" s="19">
        <v>0.65063124988014798</v>
      </c>
      <c r="O17" s="19">
        <v>0.70379894802544996</v>
      </c>
      <c r="P17" s="19">
        <v>0.56443236862819501</v>
      </c>
      <c r="Q17" s="19">
        <v>0.60594555666200001</v>
      </c>
      <c r="R17" s="19">
        <v>0.83293924067915304</v>
      </c>
      <c r="S17" s="19">
        <v>0.68284549199122901</v>
      </c>
      <c r="T17" s="19">
        <v>0.87039208200477602</v>
      </c>
      <c r="U17" s="19">
        <v>0.78788364063819705</v>
      </c>
      <c r="V17" s="19"/>
      <c r="W17" s="19">
        <v>0.59668589773449998</v>
      </c>
      <c r="X17" s="19">
        <v>0.83646595242900001</v>
      </c>
      <c r="Y17" s="19"/>
      <c r="Z17" s="19">
        <v>0.83293497861454902</v>
      </c>
      <c r="AA17" s="19">
        <v>0.60627864728733305</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232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0.44837038506121402</v>
      </c>
      <c r="D9" s="17">
        <v>0.38910064339891098</v>
      </c>
      <c r="E9" s="17">
        <v>0.36094837611638703</v>
      </c>
      <c r="F9" s="17">
        <v>0.58628332698114805</v>
      </c>
      <c r="G9" s="17">
        <v>0.463073967576423</v>
      </c>
      <c r="H9" s="17">
        <v>0.43443526387471498</v>
      </c>
      <c r="I9" s="17"/>
      <c r="J9" s="17">
        <v>0.53278117634875299</v>
      </c>
      <c r="K9" s="17">
        <v>0.37147196015370798</v>
      </c>
      <c r="L9" s="17">
        <v>0.59398381040234505</v>
      </c>
      <c r="M9" s="17">
        <v>0.40239954410737799</v>
      </c>
      <c r="N9" s="17">
        <v>0.438959986381453</v>
      </c>
      <c r="O9" s="17">
        <v>0.41221976690948298</v>
      </c>
      <c r="P9" s="17">
        <v>0.37487698565644501</v>
      </c>
      <c r="Q9" s="17">
        <v>0.31324958910686401</v>
      </c>
      <c r="R9" s="17">
        <v>0.427085529477647</v>
      </c>
      <c r="S9" s="17">
        <v>0.39935513580243598</v>
      </c>
      <c r="T9" s="17">
        <v>0.56133690015868798</v>
      </c>
      <c r="U9" s="17">
        <v>0.46853163061094899</v>
      </c>
      <c r="V9" s="17"/>
      <c r="W9" s="17">
        <v>0.37523406662643999</v>
      </c>
      <c r="X9" s="17">
        <v>0.53269399671039397</v>
      </c>
      <c r="Y9" s="17"/>
      <c r="Z9" s="17">
        <v>0.52614032418269796</v>
      </c>
      <c r="AA9" s="17">
        <v>0.37519036202008299</v>
      </c>
    </row>
    <row r="10" spans="2:27" x14ac:dyDescent="0.35">
      <c r="B10" s="21" t="s">
        <v>61</v>
      </c>
      <c r="C10" s="17">
        <v>0.404827316839378</v>
      </c>
      <c r="D10" s="17">
        <v>0.433299489948344</v>
      </c>
      <c r="E10" s="17">
        <v>0.38817757804914699</v>
      </c>
      <c r="F10" s="17">
        <v>0.33259676532863902</v>
      </c>
      <c r="G10" s="17">
        <v>0.43169611493288801</v>
      </c>
      <c r="H10" s="17">
        <v>0.42283444989733099</v>
      </c>
      <c r="I10" s="17"/>
      <c r="J10" s="17">
        <v>0.380708845466318</v>
      </c>
      <c r="K10" s="17">
        <v>0.445255381697512</v>
      </c>
      <c r="L10" s="17">
        <v>0.26029767852411101</v>
      </c>
      <c r="M10" s="17">
        <v>0.40955785399227301</v>
      </c>
      <c r="N10" s="17">
        <v>0.51294889682756495</v>
      </c>
      <c r="O10" s="17">
        <v>0.32732042408324202</v>
      </c>
      <c r="P10" s="17">
        <v>0.454886173354697</v>
      </c>
      <c r="Q10" s="17">
        <v>0.49708929773875699</v>
      </c>
      <c r="R10" s="17">
        <v>0.476215205542251</v>
      </c>
      <c r="S10" s="17">
        <v>0.45393077859724101</v>
      </c>
      <c r="T10" s="17">
        <v>0.29680466631969799</v>
      </c>
      <c r="U10" s="17">
        <v>0.31085608381785401</v>
      </c>
      <c r="V10" s="17"/>
      <c r="W10" s="17">
        <v>0.43011007227919801</v>
      </c>
      <c r="X10" s="17">
        <v>0.375677186004861</v>
      </c>
      <c r="Y10" s="17"/>
      <c r="Z10" s="17">
        <v>0.38697410922568898</v>
      </c>
      <c r="AA10" s="17">
        <v>0.42649890851676497</v>
      </c>
    </row>
    <row r="11" spans="2:27" x14ac:dyDescent="0.35">
      <c r="B11" s="21" t="s">
        <v>62</v>
      </c>
      <c r="C11" s="17">
        <v>0.101841060919835</v>
      </c>
      <c r="D11" s="17">
        <v>0.107174080989383</v>
      </c>
      <c r="E11" s="17">
        <v>0.159034706708892</v>
      </c>
      <c r="F11" s="17">
        <v>4.84850527665842E-2</v>
      </c>
      <c r="G11" s="17">
        <v>6.0968101119648697E-2</v>
      </c>
      <c r="H11" s="17">
        <v>0.120650195515574</v>
      </c>
      <c r="I11" s="17"/>
      <c r="J11" s="17">
        <v>3.7949883839911602E-2</v>
      </c>
      <c r="K11" s="17">
        <v>0.12227365826179</v>
      </c>
      <c r="L11" s="17">
        <v>0.118502505808723</v>
      </c>
      <c r="M11" s="17">
        <v>0.16990343154070001</v>
      </c>
      <c r="N11" s="17">
        <v>2.2611280538307601E-2</v>
      </c>
      <c r="O11" s="17">
        <v>0.15957351826332</v>
      </c>
      <c r="P11" s="17">
        <v>0.11875806690864101</v>
      </c>
      <c r="Q11" s="17">
        <v>0.189661113154379</v>
      </c>
      <c r="R11" s="17">
        <v>7.8122290410885004E-2</v>
      </c>
      <c r="S11" s="17">
        <v>8.9358962795571303E-2</v>
      </c>
      <c r="T11" s="17">
        <v>9.2075935336828604E-2</v>
      </c>
      <c r="U11" s="17">
        <v>0.16831154080173699</v>
      </c>
      <c r="V11" s="17"/>
      <c r="W11" s="17">
        <v>0.13157300898027399</v>
      </c>
      <c r="X11" s="17">
        <v>6.7561166942699605E-2</v>
      </c>
      <c r="Y11" s="17"/>
      <c r="Z11" s="17">
        <v>6.9323507816462196E-2</v>
      </c>
      <c r="AA11" s="17">
        <v>0.124648156719165</v>
      </c>
    </row>
    <row r="12" spans="2:27" x14ac:dyDescent="0.35">
      <c r="B12" s="21" t="s">
        <v>63</v>
      </c>
      <c r="C12" s="17">
        <v>2.16954329688951E-2</v>
      </c>
      <c r="D12" s="17">
        <v>1.7295791349422201E-2</v>
      </c>
      <c r="E12" s="17">
        <v>2.34423856648029E-2</v>
      </c>
      <c r="F12" s="17">
        <v>2.0620385570295802E-2</v>
      </c>
      <c r="G12" s="17">
        <v>2.5571647707812901E-2</v>
      </c>
      <c r="H12" s="17">
        <v>2.06639823672886E-2</v>
      </c>
      <c r="I12" s="17"/>
      <c r="J12" s="17">
        <v>2.85752689544354E-2</v>
      </c>
      <c r="K12" s="17">
        <v>3.1866095326474803E-2</v>
      </c>
      <c r="L12" s="17">
        <v>0</v>
      </c>
      <c r="M12" s="17">
        <v>1.8139170359648699E-2</v>
      </c>
      <c r="N12" s="17">
        <v>0</v>
      </c>
      <c r="O12" s="17">
        <v>3.82403200144035E-2</v>
      </c>
      <c r="P12" s="17">
        <v>2.7274698979298798E-2</v>
      </c>
      <c r="Q12" s="17">
        <v>0</v>
      </c>
      <c r="R12" s="17">
        <v>0</v>
      </c>
      <c r="S12" s="17">
        <v>1.9315311974538101E-2</v>
      </c>
      <c r="T12" s="17">
        <v>4.9782498184785397E-2</v>
      </c>
      <c r="U12" s="17">
        <v>5.2300744769459902E-2</v>
      </c>
      <c r="V12" s="17"/>
      <c r="W12" s="17">
        <v>2.6391867914873E-2</v>
      </c>
      <c r="X12" s="17">
        <v>1.6280608091245999E-2</v>
      </c>
      <c r="Y12" s="17"/>
      <c r="Z12" s="17">
        <v>1.3254492819952101E-2</v>
      </c>
      <c r="AA12" s="17">
        <v>3.1056480313835101E-2</v>
      </c>
    </row>
    <row r="13" spans="2:27" x14ac:dyDescent="0.35">
      <c r="B13" s="21" t="s">
        <v>64</v>
      </c>
      <c r="C13" s="17">
        <v>1.6597048709713898E-2</v>
      </c>
      <c r="D13" s="17">
        <v>3.7781387421194801E-2</v>
      </c>
      <c r="E13" s="17">
        <v>5.7763719852927602E-2</v>
      </c>
      <c r="F13" s="17">
        <v>8.94557472285544E-3</v>
      </c>
      <c r="G13" s="17">
        <v>7.32375253754451E-3</v>
      </c>
      <c r="H13" s="17">
        <v>0</v>
      </c>
      <c r="I13" s="17"/>
      <c r="J13" s="17">
        <v>8.5904435638524592E-3</v>
      </c>
      <c r="K13" s="17">
        <v>2.9132904560515101E-2</v>
      </c>
      <c r="L13" s="17">
        <v>2.7216005264820799E-2</v>
      </c>
      <c r="M13" s="17">
        <v>0</v>
      </c>
      <c r="N13" s="17">
        <v>2.54798362526743E-2</v>
      </c>
      <c r="O13" s="17">
        <v>4.0709912254526699E-2</v>
      </c>
      <c r="P13" s="17">
        <v>0</v>
      </c>
      <c r="Q13" s="17">
        <v>0</v>
      </c>
      <c r="R13" s="17">
        <v>1.85769745692171E-2</v>
      </c>
      <c r="S13" s="17">
        <v>2.2025315251842401E-2</v>
      </c>
      <c r="T13" s="17">
        <v>0</v>
      </c>
      <c r="U13" s="17">
        <v>0</v>
      </c>
      <c r="V13" s="17"/>
      <c r="W13" s="17">
        <v>2.8345621007639401E-2</v>
      </c>
      <c r="X13" s="17">
        <v>3.0513566502193001E-3</v>
      </c>
      <c r="Y13" s="17"/>
      <c r="Z13" s="17">
        <v>3.2072704996467302E-3</v>
      </c>
      <c r="AA13" s="17">
        <v>3.0267571853344801E-2</v>
      </c>
    </row>
    <row r="14" spans="2:27" x14ac:dyDescent="0.35">
      <c r="B14" s="21" t="s">
        <v>47</v>
      </c>
      <c r="C14" s="17">
        <v>6.66875550096469E-3</v>
      </c>
      <c r="D14" s="17">
        <v>1.5348606892745399E-2</v>
      </c>
      <c r="E14" s="17">
        <v>1.0633233607843099E-2</v>
      </c>
      <c r="F14" s="17">
        <v>3.06889463047803E-3</v>
      </c>
      <c r="G14" s="17">
        <v>1.13664161256836E-2</v>
      </c>
      <c r="H14" s="17">
        <v>1.4161083450907599E-3</v>
      </c>
      <c r="I14" s="17"/>
      <c r="J14" s="17">
        <v>1.13943818267305E-2</v>
      </c>
      <c r="K14" s="17">
        <v>0</v>
      </c>
      <c r="L14" s="17">
        <v>0</v>
      </c>
      <c r="M14" s="17">
        <v>0</v>
      </c>
      <c r="N14" s="17">
        <v>0</v>
      </c>
      <c r="O14" s="17">
        <v>2.1936058475025302E-2</v>
      </c>
      <c r="P14" s="17">
        <v>2.42040751009178E-2</v>
      </c>
      <c r="Q14" s="17">
        <v>0</v>
      </c>
      <c r="R14" s="17">
        <v>0</v>
      </c>
      <c r="S14" s="17">
        <v>1.6014495578371101E-2</v>
      </c>
      <c r="T14" s="17">
        <v>0</v>
      </c>
      <c r="U14" s="17">
        <v>0</v>
      </c>
      <c r="V14" s="17"/>
      <c r="W14" s="17">
        <v>8.3453631915764402E-3</v>
      </c>
      <c r="X14" s="17">
        <v>4.7356856005805097E-3</v>
      </c>
      <c r="Y14" s="17"/>
      <c r="Z14" s="17">
        <v>1.10029545555175E-3</v>
      </c>
      <c r="AA14" s="17">
        <v>1.2338520576807101E-2</v>
      </c>
    </row>
    <row r="15" spans="2:27" x14ac:dyDescent="0.35">
      <c r="B15" s="21" t="s">
        <v>65</v>
      </c>
      <c r="C15" s="18">
        <v>0.85319770190059097</v>
      </c>
      <c r="D15" s="18">
        <v>0.82240013334725404</v>
      </c>
      <c r="E15" s="18">
        <v>0.74912595416553496</v>
      </c>
      <c r="F15" s="18">
        <v>0.91888009230978596</v>
      </c>
      <c r="G15" s="18">
        <v>0.89477008250931001</v>
      </c>
      <c r="H15" s="18">
        <v>0.85726971377204697</v>
      </c>
      <c r="I15" s="18"/>
      <c r="J15" s="18">
        <v>0.91349002181507</v>
      </c>
      <c r="K15" s="18">
        <v>0.81672734185121998</v>
      </c>
      <c r="L15" s="18">
        <v>0.85428148892645595</v>
      </c>
      <c r="M15" s="18">
        <v>0.81195739809965095</v>
      </c>
      <c r="N15" s="18">
        <v>0.95190888320901801</v>
      </c>
      <c r="O15" s="18">
        <v>0.73954019099272505</v>
      </c>
      <c r="P15" s="18">
        <v>0.82976315901114195</v>
      </c>
      <c r="Q15" s="18">
        <v>0.81033888684562105</v>
      </c>
      <c r="R15" s="18">
        <v>0.90330073501989805</v>
      </c>
      <c r="S15" s="18">
        <v>0.85328591439967705</v>
      </c>
      <c r="T15" s="18">
        <v>0.85814156647838602</v>
      </c>
      <c r="U15" s="18">
        <v>0.77938771442880295</v>
      </c>
      <c r="V15" s="18"/>
      <c r="W15" s="18">
        <v>0.80534413890563805</v>
      </c>
      <c r="X15" s="18">
        <v>0.90837118271525497</v>
      </c>
      <c r="Y15" s="18"/>
      <c r="Z15" s="18">
        <v>0.91311443340838705</v>
      </c>
      <c r="AA15" s="18">
        <v>0.80168927053684802</v>
      </c>
    </row>
    <row r="16" spans="2:27" x14ac:dyDescent="0.35">
      <c r="B16" s="21" t="s">
        <v>66</v>
      </c>
      <c r="C16" s="18">
        <v>3.8292481678608999E-2</v>
      </c>
      <c r="D16" s="18">
        <v>5.5077178770616998E-2</v>
      </c>
      <c r="E16" s="18">
        <v>8.1206105517730498E-2</v>
      </c>
      <c r="F16" s="18">
        <v>2.95659602931512E-2</v>
      </c>
      <c r="G16" s="18">
        <v>3.2895400245357399E-2</v>
      </c>
      <c r="H16" s="18">
        <v>2.06639823672886E-2</v>
      </c>
      <c r="I16" s="18"/>
      <c r="J16" s="18">
        <v>3.7165712518287902E-2</v>
      </c>
      <c r="K16" s="18">
        <v>6.0998999886989903E-2</v>
      </c>
      <c r="L16" s="18">
        <v>2.7216005264820799E-2</v>
      </c>
      <c r="M16" s="18">
        <v>1.8139170359648699E-2</v>
      </c>
      <c r="N16" s="18">
        <v>2.54798362526743E-2</v>
      </c>
      <c r="O16" s="18">
        <v>7.8950232268930096E-2</v>
      </c>
      <c r="P16" s="18">
        <v>2.7274698979298798E-2</v>
      </c>
      <c r="Q16" s="18">
        <v>0</v>
      </c>
      <c r="R16" s="18">
        <v>1.85769745692171E-2</v>
      </c>
      <c r="S16" s="18">
        <v>4.1340627226380502E-2</v>
      </c>
      <c r="T16" s="18">
        <v>4.9782498184785397E-2</v>
      </c>
      <c r="U16" s="18">
        <v>5.2300744769459902E-2</v>
      </c>
      <c r="V16" s="18"/>
      <c r="W16" s="18">
        <v>5.4737488922512401E-2</v>
      </c>
      <c r="X16" s="18">
        <v>1.9331964741465299E-2</v>
      </c>
      <c r="Y16" s="18"/>
      <c r="Z16" s="18">
        <v>1.64617633195988E-2</v>
      </c>
      <c r="AA16" s="18">
        <v>6.1324052167179899E-2</v>
      </c>
    </row>
    <row r="17" spans="2:27" x14ac:dyDescent="0.35">
      <c r="B17" s="21" t="s">
        <v>49</v>
      </c>
      <c r="C17" s="19">
        <v>0.81490522022198197</v>
      </c>
      <c r="D17" s="19">
        <v>0.76732295457663702</v>
      </c>
      <c r="E17" s="19">
        <v>0.66791984864780396</v>
      </c>
      <c r="F17" s="19">
        <v>0.88931413201663501</v>
      </c>
      <c r="G17" s="19">
        <v>0.86187468226395303</v>
      </c>
      <c r="H17" s="19">
        <v>0.83660573140475802</v>
      </c>
      <c r="I17" s="19"/>
      <c r="J17" s="19">
        <v>0.87632430929678196</v>
      </c>
      <c r="K17" s="19">
        <v>0.75572834196423</v>
      </c>
      <c r="L17" s="19">
        <v>0.82706548366163501</v>
      </c>
      <c r="M17" s="19">
        <v>0.79381822774000199</v>
      </c>
      <c r="N17" s="19">
        <v>0.92642904695634398</v>
      </c>
      <c r="O17" s="19">
        <v>0.660589958723795</v>
      </c>
      <c r="P17" s="19">
        <v>0.80248846003184304</v>
      </c>
      <c r="Q17" s="19">
        <v>0.81033888684562105</v>
      </c>
      <c r="R17" s="19">
        <v>0.88472376045068102</v>
      </c>
      <c r="S17" s="19">
        <v>0.81194528717329595</v>
      </c>
      <c r="T17" s="19">
        <v>0.80835906829360105</v>
      </c>
      <c r="U17" s="19">
        <v>0.72708696965934305</v>
      </c>
      <c r="V17" s="19"/>
      <c r="W17" s="19">
        <v>0.75060664998312498</v>
      </c>
      <c r="X17" s="19">
        <v>0.88903921797378904</v>
      </c>
      <c r="Y17" s="19"/>
      <c r="Z17" s="19">
        <v>0.89665267008878802</v>
      </c>
      <c r="AA17" s="19">
        <v>0.74036521836966795</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A22"/>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233</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0.18397466550047101</v>
      </c>
      <c r="D9" s="17">
        <v>0.20050558701796101</v>
      </c>
      <c r="E9" s="17">
        <v>0.16385010224153301</v>
      </c>
      <c r="F9" s="17">
        <v>0.17542337452326001</v>
      </c>
      <c r="G9" s="17">
        <v>0.217986271192987</v>
      </c>
      <c r="H9" s="17">
        <v>0.17397513877988999</v>
      </c>
      <c r="I9" s="17"/>
      <c r="J9" s="17">
        <v>0.238576559544841</v>
      </c>
      <c r="K9" s="17">
        <v>0.14417081801176801</v>
      </c>
      <c r="L9" s="17">
        <v>0.197123087261594</v>
      </c>
      <c r="M9" s="17">
        <v>0.180493192803514</v>
      </c>
      <c r="N9" s="17">
        <v>0.21286231456695101</v>
      </c>
      <c r="O9" s="17">
        <v>0.19244038534972899</v>
      </c>
      <c r="P9" s="17">
        <v>0.11568744303026</v>
      </c>
      <c r="Q9" s="17">
        <v>0.14922434476289001</v>
      </c>
      <c r="R9" s="17">
        <v>0.14701025033373499</v>
      </c>
      <c r="S9" s="17">
        <v>0.21353535650119801</v>
      </c>
      <c r="T9" s="17">
        <v>0.214251639970164</v>
      </c>
      <c r="U9" s="17">
        <v>0.121672559076375</v>
      </c>
      <c r="V9" s="17"/>
      <c r="W9" s="17">
        <v>0.137974514429787</v>
      </c>
      <c r="X9" s="17">
        <v>0.23701122733051899</v>
      </c>
      <c r="Y9" s="17"/>
      <c r="Z9" s="17">
        <v>0.24419582382411101</v>
      </c>
      <c r="AA9" s="17">
        <v>0.124821477925344</v>
      </c>
    </row>
    <row r="10" spans="2:27" x14ac:dyDescent="0.35">
      <c r="B10" s="21" t="s">
        <v>61</v>
      </c>
      <c r="C10" s="17">
        <v>0.27463113112370302</v>
      </c>
      <c r="D10" s="17">
        <v>0.25182102883959401</v>
      </c>
      <c r="E10" s="17">
        <v>0.316266655714879</v>
      </c>
      <c r="F10" s="17">
        <v>0.28922501525816002</v>
      </c>
      <c r="G10" s="17">
        <v>0.25565407132430301</v>
      </c>
      <c r="H10" s="17">
        <v>0.265982067176258</v>
      </c>
      <c r="I10" s="17"/>
      <c r="J10" s="17">
        <v>0.23250316921369699</v>
      </c>
      <c r="K10" s="17">
        <v>0.32668046061656802</v>
      </c>
      <c r="L10" s="17">
        <v>0.34852016301035799</v>
      </c>
      <c r="M10" s="17">
        <v>0.172289534835665</v>
      </c>
      <c r="N10" s="17">
        <v>0.29760457337914797</v>
      </c>
      <c r="O10" s="17">
        <v>0.28838749161343802</v>
      </c>
      <c r="P10" s="17">
        <v>0.246817526282543</v>
      </c>
      <c r="Q10" s="17">
        <v>0.29515323388598502</v>
      </c>
      <c r="R10" s="17">
        <v>0.21787511959531999</v>
      </c>
      <c r="S10" s="17">
        <v>0.28105422414459202</v>
      </c>
      <c r="T10" s="17">
        <v>0.40107426951206199</v>
      </c>
      <c r="U10" s="17">
        <v>0.38686297569235301</v>
      </c>
      <c r="V10" s="17"/>
      <c r="W10" s="17">
        <v>0.29118800217170698</v>
      </c>
      <c r="X10" s="17">
        <v>0.25554163914137801</v>
      </c>
      <c r="Y10" s="17"/>
      <c r="Z10" s="17">
        <v>0.29475751505688502</v>
      </c>
      <c r="AA10" s="17">
        <v>0.26909242711894399</v>
      </c>
    </row>
    <row r="11" spans="2:27" x14ac:dyDescent="0.35">
      <c r="B11" s="21" t="s">
        <v>62</v>
      </c>
      <c r="C11" s="17">
        <v>0.23550246090139501</v>
      </c>
      <c r="D11" s="17">
        <v>0.21516821863758501</v>
      </c>
      <c r="E11" s="17">
        <v>0.23566688974375199</v>
      </c>
      <c r="F11" s="17">
        <v>0.200372905375584</v>
      </c>
      <c r="G11" s="17">
        <v>0.21299897841642701</v>
      </c>
      <c r="H11" s="17">
        <v>0.26973768091855799</v>
      </c>
      <c r="I11" s="17"/>
      <c r="J11" s="17">
        <v>0.256414600734923</v>
      </c>
      <c r="K11" s="17">
        <v>0.28060867378452298</v>
      </c>
      <c r="L11" s="17">
        <v>0.189239828829218</v>
      </c>
      <c r="M11" s="17">
        <v>0.30633421288982499</v>
      </c>
      <c r="N11" s="17">
        <v>0.27705734431985102</v>
      </c>
      <c r="O11" s="17">
        <v>0.22690032946546501</v>
      </c>
      <c r="P11" s="17">
        <v>0.17596431259713199</v>
      </c>
      <c r="Q11" s="17">
        <v>0.293539847342008</v>
      </c>
      <c r="R11" s="17">
        <v>0.23210515150639999</v>
      </c>
      <c r="S11" s="17">
        <v>0.131778048475615</v>
      </c>
      <c r="T11" s="17">
        <v>9.9564996369570904E-2</v>
      </c>
      <c r="U11" s="17">
        <v>0.19104437338329</v>
      </c>
      <c r="V11" s="17"/>
      <c r="W11" s="17">
        <v>0.25934277809909601</v>
      </c>
      <c r="X11" s="17">
        <v>0.208015410801038</v>
      </c>
      <c r="Y11" s="17"/>
      <c r="Z11" s="17">
        <v>0.18561806100383599</v>
      </c>
      <c r="AA11" s="17">
        <v>0.27400251456289398</v>
      </c>
    </row>
    <row r="12" spans="2:27" x14ac:dyDescent="0.35">
      <c r="B12" s="21" t="s">
        <v>63</v>
      </c>
      <c r="C12" s="17">
        <v>0.161379021370123</v>
      </c>
      <c r="D12" s="17">
        <v>0.18667039950800099</v>
      </c>
      <c r="E12" s="17">
        <v>6.0642302254065403E-2</v>
      </c>
      <c r="F12" s="17">
        <v>0.18849037176300801</v>
      </c>
      <c r="G12" s="17">
        <v>0.17034408998454101</v>
      </c>
      <c r="H12" s="17">
        <v>0.182168229086004</v>
      </c>
      <c r="I12" s="17"/>
      <c r="J12" s="17">
        <v>0.14663733360937301</v>
      </c>
      <c r="K12" s="17">
        <v>0.12976259563529199</v>
      </c>
      <c r="L12" s="17">
        <v>0.15143365746482801</v>
      </c>
      <c r="M12" s="17">
        <v>0.214735453112714</v>
      </c>
      <c r="N12" s="17">
        <v>5.2602929063759997E-2</v>
      </c>
      <c r="O12" s="17">
        <v>0.17410080001797501</v>
      </c>
      <c r="P12" s="17">
        <v>0.187438492828223</v>
      </c>
      <c r="Q12" s="17">
        <v>0.10549212073160601</v>
      </c>
      <c r="R12" s="17">
        <v>0.280760628253445</v>
      </c>
      <c r="S12" s="17">
        <v>0.20748021126100799</v>
      </c>
      <c r="T12" s="17">
        <v>9.9564996369570904E-2</v>
      </c>
      <c r="U12" s="17">
        <v>5.2300744769459902E-2</v>
      </c>
      <c r="V12" s="17"/>
      <c r="W12" s="17">
        <v>0.14854824791615401</v>
      </c>
      <c r="X12" s="17">
        <v>0.176172453430229</v>
      </c>
      <c r="Y12" s="17"/>
      <c r="Z12" s="17">
        <v>0.16420396649316399</v>
      </c>
      <c r="AA12" s="17">
        <v>0.15465200096166201</v>
      </c>
    </row>
    <row r="13" spans="2:27" x14ac:dyDescent="0.35">
      <c r="B13" s="21" t="s">
        <v>64</v>
      </c>
      <c r="C13" s="17">
        <v>0.122148172253931</v>
      </c>
      <c r="D13" s="17">
        <v>0.13048615910411299</v>
      </c>
      <c r="E13" s="17">
        <v>0.196790512388137</v>
      </c>
      <c r="F13" s="17">
        <v>0.14648833307998901</v>
      </c>
      <c r="G13" s="17">
        <v>0.112873965789514</v>
      </c>
      <c r="H13" s="17">
        <v>7.9478423820922503E-2</v>
      </c>
      <c r="I13" s="17"/>
      <c r="J13" s="17">
        <v>9.4794775714317603E-2</v>
      </c>
      <c r="K13" s="17">
        <v>0.105079864499752</v>
      </c>
      <c r="L13" s="17">
        <v>8.6467258169182395E-2</v>
      </c>
      <c r="M13" s="17">
        <v>0.10495313524057499</v>
      </c>
      <c r="N13" s="17">
        <v>0.12988119014483901</v>
      </c>
      <c r="O13" s="17">
        <v>9.9397139773891002E-2</v>
      </c>
      <c r="P13" s="17">
        <v>0.21778381568590199</v>
      </c>
      <c r="Q13" s="17">
        <v>0.156590453277511</v>
      </c>
      <c r="R13" s="17">
        <v>0.122248850311099</v>
      </c>
      <c r="S13" s="17">
        <v>0.15814491182840301</v>
      </c>
      <c r="T13" s="17">
        <v>0.13576159959384601</v>
      </c>
      <c r="U13" s="17">
        <v>0.24811934707852301</v>
      </c>
      <c r="V13" s="17"/>
      <c r="W13" s="17">
        <v>0.14092496402226401</v>
      </c>
      <c r="X13" s="17">
        <v>0.10049918949165899</v>
      </c>
      <c r="Y13" s="17"/>
      <c r="Z13" s="17">
        <v>0.10688063907029299</v>
      </c>
      <c r="AA13" s="17">
        <v>0.140486013478478</v>
      </c>
    </row>
    <row r="14" spans="2:27" x14ac:dyDescent="0.35">
      <c r="B14" s="21" t="s">
        <v>47</v>
      </c>
      <c r="C14" s="17">
        <v>2.2364548850376899E-2</v>
      </c>
      <c r="D14" s="17">
        <v>1.5348606892745399E-2</v>
      </c>
      <c r="E14" s="17">
        <v>2.6783537657633801E-2</v>
      </c>
      <c r="F14" s="17">
        <v>0</v>
      </c>
      <c r="G14" s="17">
        <v>3.0142623292228402E-2</v>
      </c>
      <c r="H14" s="17">
        <v>2.86584602183673E-2</v>
      </c>
      <c r="I14" s="17"/>
      <c r="J14" s="17">
        <v>3.1073561182848701E-2</v>
      </c>
      <c r="K14" s="17">
        <v>1.36975874520983E-2</v>
      </c>
      <c r="L14" s="17">
        <v>2.7216005264820799E-2</v>
      </c>
      <c r="M14" s="17">
        <v>2.1194471117707201E-2</v>
      </c>
      <c r="N14" s="17">
        <v>2.99916485254524E-2</v>
      </c>
      <c r="O14" s="17">
        <v>1.8773853779501401E-2</v>
      </c>
      <c r="P14" s="17">
        <v>5.63084095759398E-2</v>
      </c>
      <c r="Q14" s="17">
        <v>0</v>
      </c>
      <c r="R14" s="17">
        <v>0</v>
      </c>
      <c r="S14" s="17">
        <v>8.0072477891855696E-3</v>
      </c>
      <c r="T14" s="17">
        <v>4.9782498184785397E-2</v>
      </c>
      <c r="U14" s="17">
        <v>0</v>
      </c>
      <c r="V14" s="17"/>
      <c r="W14" s="17">
        <v>2.20214933609926E-2</v>
      </c>
      <c r="X14" s="17">
        <v>2.2760079805175599E-2</v>
      </c>
      <c r="Y14" s="17"/>
      <c r="Z14" s="17">
        <v>4.3439945517101501E-3</v>
      </c>
      <c r="AA14" s="17">
        <v>3.6945565952678401E-2</v>
      </c>
    </row>
    <row r="15" spans="2:27" x14ac:dyDescent="0.35">
      <c r="B15" s="21" t="s">
        <v>65</v>
      </c>
      <c r="C15" s="18">
        <v>0.458605796624175</v>
      </c>
      <c r="D15" s="18">
        <v>0.45232661585755601</v>
      </c>
      <c r="E15" s="18">
        <v>0.48011675795641201</v>
      </c>
      <c r="F15" s="18">
        <v>0.46464838978141998</v>
      </c>
      <c r="G15" s="18">
        <v>0.47364034251728998</v>
      </c>
      <c r="H15" s="18">
        <v>0.43995720595614901</v>
      </c>
      <c r="I15" s="18"/>
      <c r="J15" s="18">
        <v>0.47107972875853799</v>
      </c>
      <c r="K15" s="18">
        <v>0.47085127862833498</v>
      </c>
      <c r="L15" s="18">
        <v>0.54564325027195104</v>
      </c>
      <c r="M15" s="18">
        <v>0.35278272763917901</v>
      </c>
      <c r="N15" s="18">
        <v>0.51046688794609796</v>
      </c>
      <c r="O15" s="18">
        <v>0.48082787696316698</v>
      </c>
      <c r="P15" s="18">
        <v>0.36250496931280402</v>
      </c>
      <c r="Q15" s="18">
        <v>0.444377578648875</v>
      </c>
      <c r="R15" s="18">
        <v>0.36488536992905601</v>
      </c>
      <c r="S15" s="18">
        <v>0.49458958064579001</v>
      </c>
      <c r="T15" s="18">
        <v>0.61532590948222698</v>
      </c>
      <c r="U15" s="18">
        <v>0.50853553476872704</v>
      </c>
      <c r="V15" s="18"/>
      <c r="W15" s="18">
        <v>0.42916251660149402</v>
      </c>
      <c r="X15" s="18">
        <v>0.492552866471898</v>
      </c>
      <c r="Y15" s="18"/>
      <c r="Z15" s="18">
        <v>0.53895333888099695</v>
      </c>
      <c r="AA15" s="18">
        <v>0.39391390504428803</v>
      </c>
    </row>
    <row r="16" spans="2:27" x14ac:dyDescent="0.35">
      <c r="B16" s="21" t="s">
        <v>66</v>
      </c>
      <c r="C16" s="18">
        <v>0.28352719362405399</v>
      </c>
      <c r="D16" s="18">
        <v>0.317156558612114</v>
      </c>
      <c r="E16" s="18">
        <v>0.25743281464220202</v>
      </c>
      <c r="F16" s="18">
        <v>0.33497870484299702</v>
      </c>
      <c r="G16" s="18">
        <v>0.28321805577405501</v>
      </c>
      <c r="H16" s="18">
        <v>0.26164665290692601</v>
      </c>
      <c r="I16" s="18"/>
      <c r="J16" s="18">
        <v>0.241432109323691</v>
      </c>
      <c r="K16" s="18">
        <v>0.23484246013504401</v>
      </c>
      <c r="L16" s="18">
        <v>0.23790091563401</v>
      </c>
      <c r="M16" s="18">
        <v>0.319688588353289</v>
      </c>
      <c r="N16" s="18">
        <v>0.182484119208599</v>
      </c>
      <c r="O16" s="18">
        <v>0.27349793979186598</v>
      </c>
      <c r="P16" s="18">
        <v>0.405222308514125</v>
      </c>
      <c r="Q16" s="18">
        <v>0.262082574009117</v>
      </c>
      <c r="R16" s="18">
        <v>0.403009478564544</v>
      </c>
      <c r="S16" s="18">
        <v>0.36562512308940998</v>
      </c>
      <c r="T16" s="18">
        <v>0.23532659596341701</v>
      </c>
      <c r="U16" s="18">
        <v>0.30042009184798302</v>
      </c>
      <c r="V16" s="18"/>
      <c r="W16" s="18">
        <v>0.28947321193841802</v>
      </c>
      <c r="X16" s="18">
        <v>0.27667164292188801</v>
      </c>
      <c r="Y16" s="18"/>
      <c r="Z16" s="18">
        <v>0.27108460556345698</v>
      </c>
      <c r="AA16" s="18">
        <v>0.29513801444013998</v>
      </c>
    </row>
    <row r="17" spans="2:27" x14ac:dyDescent="0.35">
      <c r="B17" s="21" t="s">
        <v>49</v>
      </c>
      <c r="C17" s="19">
        <v>0.17507860300012101</v>
      </c>
      <c r="D17" s="19">
        <v>0.13517005724544101</v>
      </c>
      <c r="E17" s="19">
        <v>0.22268394331420999</v>
      </c>
      <c r="F17" s="19">
        <v>0.12966968493842301</v>
      </c>
      <c r="G17" s="19">
        <v>0.190422286743235</v>
      </c>
      <c r="H17" s="19">
        <v>0.178310553049222</v>
      </c>
      <c r="I17" s="19"/>
      <c r="J17" s="19">
        <v>0.22964761943484699</v>
      </c>
      <c r="K17" s="19">
        <v>0.236008818493291</v>
      </c>
      <c r="L17" s="19">
        <v>0.30774233463794098</v>
      </c>
      <c r="M17" s="19">
        <v>3.3094139285890403E-2</v>
      </c>
      <c r="N17" s="19">
        <v>0.32798276873749999</v>
      </c>
      <c r="O17" s="19">
        <v>0.20732993717129999</v>
      </c>
      <c r="P17" s="19">
        <v>-4.2717339201321002E-2</v>
      </c>
      <c r="Q17" s="19">
        <v>0.18229500463975801</v>
      </c>
      <c r="R17" s="19">
        <v>-3.8124108635488603E-2</v>
      </c>
      <c r="S17" s="19">
        <v>0.128964457556379</v>
      </c>
      <c r="T17" s="19">
        <v>0.37999931351881</v>
      </c>
      <c r="U17" s="19">
        <v>0.20811544292074399</v>
      </c>
      <c r="V17" s="19"/>
      <c r="W17" s="19">
        <v>0.139689304663076</v>
      </c>
      <c r="X17" s="19">
        <v>0.21588122355000999</v>
      </c>
      <c r="Y17" s="19"/>
      <c r="Z17" s="19">
        <v>0.26786873331753902</v>
      </c>
      <c r="AA17" s="19">
        <v>9.8775890604147903E-2</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A22"/>
  <sheetViews>
    <sheetView showGridLines="0" tabSelected="1"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234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0.44623559763232801</v>
      </c>
      <c r="D9" s="17">
        <v>0.46094559780559402</v>
      </c>
      <c r="E9" s="17">
        <v>0.34084979454562803</v>
      </c>
      <c r="F9" s="17">
        <v>0.61238277832757504</v>
      </c>
      <c r="G9" s="17">
        <v>0.45425650729919897</v>
      </c>
      <c r="H9" s="17">
        <v>0.40866947181866897</v>
      </c>
      <c r="I9" s="17"/>
      <c r="J9" s="17">
        <v>0.54399692940026501</v>
      </c>
      <c r="K9" s="17">
        <v>0.33592787464369001</v>
      </c>
      <c r="L9" s="17">
        <v>0.49603048211702899</v>
      </c>
      <c r="M9" s="17">
        <v>0.40341876445533897</v>
      </c>
      <c r="N9" s="17">
        <v>0.48050948750834599</v>
      </c>
      <c r="O9" s="17">
        <v>0.36834764995943198</v>
      </c>
      <c r="P9" s="17">
        <v>0.44522690236325102</v>
      </c>
      <c r="Q9" s="17">
        <v>0.46815797328855602</v>
      </c>
      <c r="R9" s="17">
        <v>0.47268562379575502</v>
      </c>
      <c r="S9" s="17">
        <v>0.37803082012922201</v>
      </c>
      <c r="T9" s="17">
        <v>0.53073903517814003</v>
      </c>
      <c r="U9" s="17">
        <v>0.43916372046181301</v>
      </c>
      <c r="V9" s="17"/>
      <c r="W9" s="17">
        <v>0.39524395002252399</v>
      </c>
      <c r="X9" s="17">
        <v>0.50502718001469404</v>
      </c>
      <c r="Y9" s="17"/>
      <c r="Z9" s="17">
        <v>0.53814761270182798</v>
      </c>
      <c r="AA9" s="17">
        <v>0.36698693408487298</v>
      </c>
    </row>
    <row r="10" spans="2:27" x14ac:dyDescent="0.35">
      <c r="B10" s="21" t="s">
        <v>61</v>
      </c>
      <c r="C10" s="17">
        <v>0.41860214776900101</v>
      </c>
      <c r="D10" s="17">
        <v>0.34925194419153499</v>
      </c>
      <c r="E10" s="17">
        <v>0.52477714687631205</v>
      </c>
      <c r="F10" s="17">
        <v>0.33736206126059598</v>
      </c>
      <c r="G10" s="17">
        <v>0.38298299322496299</v>
      </c>
      <c r="H10" s="17">
        <v>0.44778355076530402</v>
      </c>
      <c r="I10" s="17"/>
      <c r="J10" s="17">
        <v>0.35981283149486398</v>
      </c>
      <c r="K10" s="17">
        <v>0.493522340547289</v>
      </c>
      <c r="L10" s="17">
        <v>0.36217434516758301</v>
      </c>
      <c r="M10" s="17">
        <v>0.45331367917469201</v>
      </c>
      <c r="N10" s="17">
        <v>0.45950721544075002</v>
      </c>
      <c r="O10" s="17">
        <v>0.45718927995567699</v>
      </c>
      <c r="P10" s="17">
        <v>0.35067291055552702</v>
      </c>
      <c r="Q10" s="17">
        <v>0.42796329252381499</v>
      </c>
      <c r="R10" s="17">
        <v>0.44782138757429202</v>
      </c>
      <c r="S10" s="17">
        <v>0.50486948870932402</v>
      </c>
      <c r="T10" s="17">
        <v>0.28510909414820201</v>
      </c>
      <c r="U10" s="17">
        <v>0.30042009184798302</v>
      </c>
      <c r="V10" s="17"/>
      <c r="W10" s="17">
        <v>0.45898360578448699</v>
      </c>
      <c r="X10" s="17">
        <v>0.37204374209039898</v>
      </c>
      <c r="Y10" s="17"/>
      <c r="Z10" s="17">
        <v>0.36594256678564202</v>
      </c>
      <c r="AA10" s="17">
        <v>0.47754616397871902</v>
      </c>
    </row>
    <row r="11" spans="2:27" x14ac:dyDescent="0.35">
      <c r="B11" s="21" t="s">
        <v>62</v>
      </c>
      <c r="C11" s="17">
        <v>0.100875864529301</v>
      </c>
      <c r="D11" s="17">
        <v>8.5153472488112003E-2</v>
      </c>
      <c r="E11" s="17">
        <v>0.103886710786977</v>
      </c>
      <c r="F11" s="17">
        <v>4.0377921632430799E-2</v>
      </c>
      <c r="G11" s="17">
        <v>0.110619824424586</v>
      </c>
      <c r="H11" s="17">
        <v>0.12698416824776099</v>
      </c>
      <c r="I11" s="17"/>
      <c r="J11" s="17">
        <v>4.6540327403764001E-2</v>
      </c>
      <c r="K11" s="17">
        <v>0.107813055265712</v>
      </c>
      <c r="L11" s="17">
        <v>0.109759925075847</v>
      </c>
      <c r="M11" s="17">
        <v>0.14326755636996899</v>
      </c>
      <c r="N11" s="17">
        <v>5.9983297050904799E-2</v>
      </c>
      <c r="O11" s="17">
        <v>0.111817099355339</v>
      </c>
      <c r="P11" s="17">
        <v>0.147791777505282</v>
      </c>
      <c r="Q11" s="17">
        <v>0.103878734187629</v>
      </c>
      <c r="R11" s="17">
        <v>7.9492988629952896E-2</v>
      </c>
      <c r="S11" s="17">
        <v>8.7067128120425594E-2</v>
      </c>
      <c r="T11" s="17">
        <v>0.14185843352161401</v>
      </c>
      <c r="U11" s="17">
        <v>0.26041618769020403</v>
      </c>
      <c r="V11" s="17"/>
      <c r="W11" s="17">
        <v>0.107011161078803</v>
      </c>
      <c r="X11" s="17">
        <v>9.3802082656424701E-2</v>
      </c>
      <c r="Y11" s="17"/>
      <c r="Z11" s="17">
        <v>7.3593442446779705E-2</v>
      </c>
      <c r="AA11" s="17">
        <v>0.107672808986238</v>
      </c>
    </row>
    <row r="12" spans="2:27" x14ac:dyDescent="0.35">
      <c r="B12" s="21" t="s">
        <v>63</v>
      </c>
      <c r="C12" s="17">
        <v>1.8566444401826501E-2</v>
      </c>
      <c r="D12" s="17">
        <v>5.20144376403689E-2</v>
      </c>
      <c r="E12" s="17">
        <v>1.0048182081205699E-2</v>
      </c>
      <c r="F12" s="17">
        <v>0</v>
      </c>
      <c r="G12" s="17">
        <v>2.9407842799885099E-2</v>
      </c>
      <c r="H12" s="17">
        <v>1.51467008231743E-2</v>
      </c>
      <c r="I12" s="17"/>
      <c r="J12" s="17">
        <v>1.82707044837934E-2</v>
      </c>
      <c r="K12" s="17">
        <v>4.7301412434891603E-2</v>
      </c>
      <c r="L12" s="17">
        <v>3.2035247639540701E-2</v>
      </c>
      <c r="M12" s="17">
        <v>0</v>
      </c>
      <c r="N12" s="17">
        <v>0</v>
      </c>
      <c r="O12" s="17">
        <v>1.8773853779501401E-2</v>
      </c>
      <c r="P12" s="17">
        <v>3.2104334475021902E-2</v>
      </c>
      <c r="Q12" s="17">
        <v>0</v>
      </c>
      <c r="R12" s="17">
        <v>0</v>
      </c>
      <c r="S12" s="17">
        <v>2.2025315251842401E-2</v>
      </c>
      <c r="T12" s="17">
        <v>0</v>
      </c>
      <c r="U12" s="17">
        <v>0</v>
      </c>
      <c r="V12" s="17"/>
      <c r="W12" s="17">
        <v>1.7621767257474202E-2</v>
      </c>
      <c r="X12" s="17">
        <v>1.9655624037321299E-2</v>
      </c>
      <c r="Y12" s="17"/>
      <c r="Z12" s="17">
        <v>1.88608057254009E-2</v>
      </c>
      <c r="AA12" s="17">
        <v>1.9518364296593899E-2</v>
      </c>
    </row>
    <row r="13" spans="2:27" x14ac:dyDescent="0.35">
      <c r="B13" s="21" t="s">
        <v>64</v>
      </c>
      <c r="C13" s="17">
        <v>0</v>
      </c>
      <c r="D13" s="17">
        <v>0</v>
      </c>
      <c r="E13" s="17">
        <v>0</v>
      </c>
      <c r="F13" s="17">
        <v>0</v>
      </c>
      <c r="G13" s="17">
        <v>0</v>
      </c>
      <c r="H13" s="17">
        <v>0</v>
      </c>
      <c r="I13" s="17"/>
      <c r="J13" s="17">
        <v>0</v>
      </c>
      <c r="K13" s="17">
        <v>0</v>
      </c>
      <c r="L13" s="17">
        <v>0</v>
      </c>
      <c r="M13" s="17">
        <v>0</v>
      </c>
      <c r="N13" s="17">
        <v>0</v>
      </c>
      <c r="O13" s="17">
        <v>0</v>
      </c>
      <c r="P13" s="17">
        <v>0</v>
      </c>
      <c r="Q13" s="17">
        <v>0</v>
      </c>
      <c r="R13" s="17">
        <v>0</v>
      </c>
      <c r="S13" s="17">
        <v>0</v>
      </c>
      <c r="T13" s="17">
        <v>0</v>
      </c>
      <c r="U13" s="17">
        <v>0</v>
      </c>
      <c r="V13" s="17"/>
      <c r="W13" s="17">
        <v>0</v>
      </c>
      <c r="X13" s="17">
        <v>0</v>
      </c>
      <c r="Y13" s="17"/>
      <c r="Z13" s="17">
        <v>0</v>
      </c>
      <c r="AA13" s="17">
        <v>0</v>
      </c>
    </row>
    <row r="14" spans="2:27" x14ac:dyDescent="0.35">
      <c r="B14" s="21" t="s">
        <v>47</v>
      </c>
      <c r="C14" s="17">
        <v>1.57199456675442E-2</v>
      </c>
      <c r="D14" s="17">
        <v>5.2634547874389599E-2</v>
      </c>
      <c r="E14" s="17">
        <v>2.04381657098778E-2</v>
      </c>
      <c r="F14" s="17">
        <v>9.8772387793981797E-3</v>
      </c>
      <c r="G14" s="17">
        <v>2.2732832251367199E-2</v>
      </c>
      <c r="H14" s="17">
        <v>1.4161083450907599E-3</v>
      </c>
      <c r="I14" s="17"/>
      <c r="J14" s="17">
        <v>3.13792072173135E-2</v>
      </c>
      <c r="K14" s="17">
        <v>1.54353171084168E-2</v>
      </c>
      <c r="L14" s="17">
        <v>0</v>
      </c>
      <c r="M14" s="17">
        <v>0</v>
      </c>
      <c r="N14" s="17">
        <v>0</v>
      </c>
      <c r="O14" s="17">
        <v>4.3872116950050603E-2</v>
      </c>
      <c r="P14" s="17">
        <v>2.42040751009178E-2</v>
      </c>
      <c r="Q14" s="17">
        <v>0</v>
      </c>
      <c r="R14" s="17">
        <v>0</v>
      </c>
      <c r="S14" s="17">
        <v>8.0072477891855696E-3</v>
      </c>
      <c r="T14" s="17">
        <v>4.2293437152043201E-2</v>
      </c>
      <c r="U14" s="17">
        <v>0</v>
      </c>
      <c r="V14" s="17"/>
      <c r="W14" s="17">
        <v>2.11395158567113E-2</v>
      </c>
      <c r="X14" s="17">
        <v>9.4713712011610107E-3</v>
      </c>
      <c r="Y14" s="17"/>
      <c r="Z14" s="17">
        <v>3.4555723403487401E-3</v>
      </c>
      <c r="AA14" s="17">
        <v>2.82757286535757E-2</v>
      </c>
    </row>
    <row r="15" spans="2:27" x14ac:dyDescent="0.35">
      <c r="B15" s="21" t="s">
        <v>65</v>
      </c>
      <c r="C15" s="18">
        <v>0.86483774540132796</v>
      </c>
      <c r="D15" s="18">
        <v>0.81019754199712901</v>
      </c>
      <c r="E15" s="18">
        <v>0.86562694142193997</v>
      </c>
      <c r="F15" s="18">
        <v>0.94974483958817102</v>
      </c>
      <c r="G15" s="18">
        <v>0.83723950052416196</v>
      </c>
      <c r="H15" s="18">
        <v>0.85645302258397304</v>
      </c>
      <c r="I15" s="18"/>
      <c r="J15" s="18">
        <v>0.90380976089512899</v>
      </c>
      <c r="K15" s="18">
        <v>0.82945021519097994</v>
      </c>
      <c r="L15" s="18">
        <v>0.858204827284612</v>
      </c>
      <c r="M15" s="18">
        <v>0.85673244363003098</v>
      </c>
      <c r="N15" s="18">
        <v>0.94001670294909501</v>
      </c>
      <c r="O15" s="18">
        <v>0.82553692991510896</v>
      </c>
      <c r="P15" s="18">
        <v>0.79589981291877798</v>
      </c>
      <c r="Q15" s="18">
        <v>0.89612126581237095</v>
      </c>
      <c r="R15" s="18">
        <v>0.92050701137004698</v>
      </c>
      <c r="S15" s="18">
        <v>0.88290030883854598</v>
      </c>
      <c r="T15" s="18">
        <v>0.81584812932634299</v>
      </c>
      <c r="U15" s="18">
        <v>0.73958381230979597</v>
      </c>
      <c r="V15" s="18"/>
      <c r="W15" s="18">
        <v>0.85422755580701104</v>
      </c>
      <c r="X15" s="18">
        <v>0.87707092210509296</v>
      </c>
      <c r="Y15" s="18"/>
      <c r="Z15" s="18">
        <v>0.90409017948747095</v>
      </c>
      <c r="AA15" s="18">
        <v>0.844533098063592</v>
      </c>
    </row>
    <row r="16" spans="2:27" x14ac:dyDescent="0.35">
      <c r="B16" s="21" t="s">
        <v>66</v>
      </c>
      <c r="C16" s="18">
        <v>1.8566444401826501E-2</v>
      </c>
      <c r="D16" s="18">
        <v>5.20144376403689E-2</v>
      </c>
      <c r="E16" s="18">
        <v>1.0048182081205699E-2</v>
      </c>
      <c r="F16" s="18">
        <v>0</v>
      </c>
      <c r="G16" s="18">
        <v>2.9407842799885099E-2</v>
      </c>
      <c r="H16" s="18">
        <v>1.51467008231743E-2</v>
      </c>
      <c r="I16" s="18"/>
      <c r="J16" s="18">
        <v>1.82707044837934E-2</v>
      </c>
      <c r="K16" s="18">
        <v>4.7301412434891603E-2</v>
      </c>
      <c r="L16" s="18">
        <v>3.2035247639540701E-2</v>
      </c>
      <c r="M16" s="18">
        <v>0</v>
      </c>
      <c r="N16" s="18">
        <v>0</v>
      </c>
      <c r="O16" s="18">
        <v>1.8773853779501401E-2</v>
      </c>
      <c r="P16" s="18">
        <v>3.2104334475021902E-2</v>
      </c>
      <c r="Q16" s="18">
        <v>0</v>
      </c>
      <c r="R16" s="18">
        <v>0</v>
      </c>
      <c r="S16" s="18">
        <v>2.2025315251842401E-2</v>
      </c>
      <c r="T16" s="18">
        <v>0</v>
      </c>
      <c r="U16" s="18">
        <v>0</v>
      </c>
      <c r="V16" s="18"/>
      <c r="W16" s="18">
        <v>1.7621767257474202E-2</v>
      </c>
      <c r="X16" s="18">
        <v>1.9655624037321299E-2</v>
      </c>
      <c r="Y16" s="18"/>
      <c r="Z16" s="18">
        <v>1.88608057254009E-2</v>
      </c>
      <c r="AA16" s="18">
        <v>1.9518364296593899E-2</v>
      </c>
    </row>
    <row r="17" spans="2:27" x14ac:dyDescent="0.35">
      <c r="B17" s="21" t="s">
        <v>49</v>
      </c>
      <c r="C17" s="19">
        <v>0.84627130099950199</v>
      </c>
      <c r="D17" s="19">
        <v>0.75818310435676095</v>
      </c>
      <c r="E17" s="19">
        <v>0.85557875934073402</v>
      </c>
      <c r="F17" s="19">
        <v>0.94974483958817102</v>
      </c>
      <c r="G17" s="19">
        <v>0.80783165772427701</v>
      </c>
      <c r="H17" s="19">
        <v>0.841306321760799</v>
      </c>
      <c r="I17" s="19"/>
      <c r="J17" s="19">
        <v>0.88553905641133601</v>
      </c>
      <c r="K17" s="19">
        <v>0.782148802756088</v>
      </c>
      <c r="L17" s="19">
        <v>0.82616957964507098</v>
      </c>
      <c r="M17" s="19">
        <v>0.85673244363003098</v>
      </c>
      <c r="N17" s="19">
        <v>0.94001670294909501</v>
      </c>
      <c r="O17" s="19">
        <v>0.80676307613560705</v>
      </c>
      <c r="P17" s="19">
        <v>0.76379547844375595</v>
      </c>
      <c r="Q17" s="19">
        <v>0.89612126581237095</v>
      </c>
      <c r="R17" s="19">
        <v>0.92050701137004698</v>
      </c>
      <c r="S17" s="19">
        <v>0.86087499358670405</v>
      </c>
      <c r="T17" s="19">
        <v>0.81584812932634299</v>
      </c>
      <c r="U17" s="19">
        <v>0.73958381230979597</v>
      </c>
      <c r="V17" s="19"/>
      <c r="W17" s="19">
        <v>0.83660578854953704</v>
      </c>
      <c r="X17" s="19">
        <v>0.85741529806777195</v>
      </c>
      <c r="Y17" s="19"/>
      <c r="Z17" s="19">
        <v>0.88522937376207</v>
      </c>
      <c r="AA17" s="19">
        <v>0.82501473376699797</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A22"/>
  <sheetViews>
    <sheetView showGridLines="0" workbookViewId="0">
      <pane xSplit="2" topLeftCell="C1" activePane="topRight" state="frozen"/>
      <selection pane="topRight" activeCell="J25" sqref="J25"/>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235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60</v>
      </c>
      <c r="C9" s="17">
        <v>0.18158691238592001</v>
      </c>
      <c r="D9" s="17">
        <v>0.221848895373362</v>
      </c>
      <c r="E9" s="17">
        <v>8.1137907960434505E-2</v>
      </c>
      <c r="F9" s="17">
        <v>0.31522596576382</v>
      </c>
      <c r="G9" s="17">
        <v>0.16954806779149201</v>
      </c>
      <c r="H9" s="17">
        <v>0.159747133266054</v>
      </c>
      <c r="I9" s="17"/>
      <c r="J9" s="17">
        <v>0.24812980320553499</v>
      </c>
      <c r="K9" s="17">
        <v>0.158355762520035</v>
      </c>
      <c r="L9" s="17">
        <v>0.175585646671993</v>
      </c>
      <c r="M9" s="17">
        <v>0.137406565084189</v>
      </c>
      <c r="N9" s="17">
        <v>0.12988119014483901</v>
      </c>
      <c r="O9" s="17">
        <v>0.16029561552572599</v>
      </c>
      <c r="P9" s="17">
        <v>0.13509854324321399</v>
      </c>
      <c r="Q9" s="17">
        <v>0.254716465494496</v>
      </c>
      <c r="R9" s="17">
        <v>0.19045146112441499</v>
      </c>
      <c r="S9" s="17">
        <v>0.12058572765728599</v>
      </c>
      <c r="T9" s="17">
        <v>0.27285857862181201</v>
      </c>
      <c r="U9" s="17">
        <v>0.24148426951093899</v>
      </c>
      <c r="V9" s="17"/>
      <c r="W9" s="17">
        <v>0.13753731230489599</v>
      </c>
      <c r="X9" s="17">
        <v>0.232374557293786</v>
      </c>
      <c r="Y9" s="17"/>
      <c r="Z9" s="17">
        <v>0.281167238245708</v>
      </c>
      <c r="AA9" s="17">
        <v>8.8487343877847194E-2</v>
      </c>
    </row>
    <row r="10" spans="2:27" x14ac:dyDescent="0.35">
      <c r="B10" s="21" t="s">
        <v>61</v>
      </c>
      <c r="C10" s="17">
        <v>0.29061126098586398</v>
      </c>
      <c r="D10" s="17">
        <v>0.22899115972706099</v>
      </c>
      <c r="E10" s="17">
        <v>0.29528429735059297</v>
      </c>
      <c r="F10" s="17">
        <v>0.23491756642718301</v>
      </c>
      <c r="G10" s="17">
        <v>0.29245013500811501</v>
      </c>
      <c r="H10" s="17">
        <v>0.33179146302545698</v>
      </c>
      <c r="I10" s="17"/>
      <c r="J10" s="17">
        <v>0.27325699131648701</v>
      </c>
      <c r="K10" s="17">
        <v>0.25673961988502098</v>
      </c>
      <c r="L10" s="17">
        <v>0.31562559307031701</v>
      </c>
      <c r="M10" s="17">
        <v>0.288573553435861</v>
      </c>
      <c r="N10" s="17">
        <v>0.27415454051778398</v>
      </c>
      <c r="O10" s="17">
        <v>0.29401928854908499</v>
      </c>
      <c r="P10" s="17">
        <v>0.30091648748489402</v>
      </c>
      <c r="Q10" s="17">
        <v>0.20032267730879499</v>
      </c>
      <c r="R10" s="17">
        <v>0.32773142079062101</v>
      </c>
      <c r="S10" s="17">
        <v>0.31122212481130801</v>
      </c>
      <c r="T10" s="17">
        <v>0.32740253130024599</v>
      </c>
      <c r="U10" s="17">
        <v>0.38686297569235301</v>
      </c>
      <c r="V10" s="17"/>
      <c r="W10" s="17">
        <v>0.29821020402819098</v>
      </c>
      <c r="X10" s="17">
        <v>0.28184994600913499</v>
      </c>
      <c r="Y10" s="17"/>
      <c r="Z10" s="17">
        <v>0.27502545342750701</v>
      </c>
      <c r="AA10" s="17">
        <v>0.30537432763880401</v>
      </c>
    </row>
    <row r="11" spans="2:27" x14ac:dyDescent="0.35">
      <c r="B11" s="21" t="s">
        <v>62</v>
      </c>
      <c r="C11" s="17">
        <v>0.28825486278738499</v>
      </c>
      <c r="D11" s="17">
        <v>0.26450324296127797</v>
      </c>
      <c r="E11" s="17">
        <v>0.354232326737278</v>
      </c>
      <c r="F11" s="17">
        <v>0.28494717037329598</v>
      </c>
      <c r="G11" s="17">
        <v>0.26820544240634903</v>
      </c>
      <c r="H11" s="17">
        <v>0.27767927259771802</v>
      </c>
      <c r="I11" s="17"/>
      <c r="J11" s="17">
        <v>0.24405741881135001</v>
      </c>
      <c r="K11" s="17">
        <v>0.33286836369786199</v>
      </c>
      <c r="L11" s="17">
        <v>0.339777582277482</v>
      </c>
      <c r="M11" s="17">
        <v>0.31113490750057199</v>
      </c>
      <c r="N11" s="17">
        <v>0.30788774516835898</v>
      </c>
      <c r="O11" s="17">
        <v>0.29237571963063103</v>
      </c>
      <c r="P11" s="17">
        <v>0.249888150160924</v>
      </c>
      <c r="Q11" s="17">
        <v>0.44276419210489798</v>
      </c>
      <c r="R11" s="17">
        <v>0.237422253661592</v>
      </c>
      <c r="S11" s="17">
        <v>0.316419184517368</v>
      </c>
      <c r="T11" s="17">
        <v>0.19164093170639901</v>
      </c>
      <c r="U11" s="17">
        <v>0.249980195720333</v>
      </c>
      <c r="V11" s="17"/>
      <c r="W11" s="17">
        <v>0.30185872919461698</v>
      </c>
      <c r="X11" s="17">
        <v>0.27257008164990099</v>
      </c>
      <c r="Y11" s="17"/>
      <c r="Z11" s="17">
        <v>0.248249754612307</v>
      </c>
      <c r="AA11" s="17">
        <v>0.32288814264045101</v>
      </c>
    </row>
    <row r="12" spans="2:27" x14ac:dyDescent="0.35">
      <c r="B12" s="21" t="s">
        <v>63</v>
      </c>
      <c r="C12" s="17">
        <v>0.15393367507922601</v>
      </c>
      <c r="D12" s="17">
        <v>0.17729297106509401</v>
      </c>
      <c r="E12" s="17">
        <v>0.190961642581365</v>
      </c>
      <c r="F12" s="17">
        <v>9.3965292556998203E-2</v>
      </c>
      <c r="G12" s="17">
        <v>0.15547545542149599</v>
      </c>
      <c r="H12" s="17">
        <v>0.156947051007779</v>
      </c>
      <c r="I12" s="17"/>
      <c r="J12" s="17">
        <v>0.13554859781710701</v>
      </c>
      <c r="K12" s="17">
        <v>0.16114133390559701</v>
      </c>
      <c r="L12" s="17">
        <v>0.16901117798020901</v>
      </c>
      <c r="M12" s="17">
        <v>0.13537048467409199</v>
      </c>
      <c r="N12" s="17">
        <v>0.16641445433438001</v>
      </c>
      <c r="O12" s="17">
        <v>0.142214374201625</v>
      </c>
      <c r="P12" s="17">
        <v>0.20234117546388</v>
      </c>
      <c r="Q12" s="17">
        <v>5.1098332545905102E-2</v>
      </c>
      <c r="R12" s="17">
        <v>0.19329569376137801</v>
      </c>
      <c r="S12" s="17">
        <v>0.190777291686969</v>
      </c>
      <c r="T12" s="17">
        <v>7.8490040376318307E-2</v>
      </c>
      <c r="U12" s="17">
        <v>0.121672559076375</v>
      </c>
      <c r="V12" s="17"/>
      <c r="W12" s="17">
        <v>0.16380277931558301</v>
      </c>
      <c r="X12" s="17">
        <v>0.14255494381735501</v>
      </c>
      <c r="Y12" s="17"/>
      <c r="Z12" s="17">
        <v>0.14340741960145201</v>
      </c>
      <c r="AA12" s="17">
        <v>0.164371462990377</v>
      </c>
    </row>
    <row r="13" spans="2:27" x14ac:dyDescent="0.35">
      <c r="B13" s="21" t="s">
        <v>64</v>
      </c>
      <c r="C13" s="17">
        <v>4.8438839317993698E-2</v>
      </c>
      <c r="D13" s="17">
        <v>4.2578002631690197E-2</v>
      </c>
      <c r="E13" s="17">
        <v>5.8530711187088802E-2</v>
      </c>
      <c r="F13" s="17">
        <v>4.7965576479733797E-2</v>
      </c>
      <c r="G13" s="17">
        <v>4.3657934590262001E-2</v>
      </c>
      <c r="H13" s="17">
        <v>4.8389513567075097E-2</v>
      </c>
      <c r="I13" s="17"/>
      <c r="J13" s="17">
        <v>2.7963976885505799E-2</v>
      </c>
      <c r="K13" s="17">
        <v>7.54596028830678E-2</v>
      </c>
      <c r="L13" s="17">
        <v>0</v>
      </c>
      <c r="M13" s="17">
        <v>8.3758664122867504E-2</v>
      </c>
      <c r="N13" s="17">
        <v>9.9050789296330599E-2</v>
      </c>
      <c r="O13" s="17">
        <v>6.3338583184952696E-2</v>
      </c>
      <c r="P13" s="17">
        <v>5.5447234071148203E-2</v>
      </c>
      <c r="Q13" s="17">
        <v>0</v>
      </c>
      <c r="R13" s="17">
        <v>5.1099170661993799E-2</v>
      </c>
      <c r="S13" s="17">
        <v>4.1975765911961997E-2</v>
      </c>
      <c r="T13" s="17">
        <v>0</v>
      </c>
      <c r="U13" s="17">
        <v>0</v>
      </c>
      <c r="V13" s="17"/>
      <c r="W13" s="17">
        <v>6.31292448923019E-2</v>
      </c>
      <c r="X13" s="17">
        <v>3.1501316605229798E-2</v>
      </c>
      <c r="Y13" s="17"/>
      <c r="Z13" s="17">
        <v>2.4493977294197E-2</v>
      </c>
      <c r="AA13" s="17">
        <v>7.4126771620712295E-2</v>
      </c>
    </row>
    <row r="14" spans="2:27" x14ac:dyDescent="0.35">
      <c r="B14" s="21" t="s">
        <v>47</v>
      </c>
      <c r="C14" s="17">
        <v>3.7174449443612E-2</v>
      </c>
      <c r="D14" s="17">
        <v>6.47857282415151E-2</v>
      </c>
      <c r="E14" s="17">
        <v>1.98531141832403E-2</v>
      </c>
      <c r="F14" s="17">
        <v>2.2978428398968999E-2</v>
      </c>
      <c r="G14" s="17">
        <v>7.0662964782286494E-2</v>
      </c>
      <c r="H14" s="17">
        <v>2.5445566535917102E-2</v>
      </c>
      <c r="I14" s="17"/>
      <c r="J14" s="17">
        <v>7.1043211964014599E-2</v>
      </c>
      <c r="K14" s="17">
        <v>1.54353171084168E-2</v>
      </c>
      <c r="L14" s="17">
        <v>0</v>
      </c>
      <c r="M14" s="17">
        <v>4.3755825182418301E-2</v>
      </c>
      <c r="N14" s="17">
        <v>2.2611280538307601E-2</v>
      </c>
      <c r="O14" s="17">
        <v>4.7756418907980602E-2</v>
      </c>
      <c r="P14" s="17">
        <v>5.63084095759398E-2</v>
      </c>
      <c r="Q14" s="17">
        <v>5.1098332545905102E-2</v>
      </c>
      <c r="R14" s="17">
        <v>0</v>
      </c>
      <c r="S14" s="17">
        <v>1.90199054151068E-2</v>
      </c>
      <c r="T14" s="17">
        <v>0.129607917995224</v>
      </c>
      <c r="U14" s="17">
        <v>0</v>
      </c>
      <c r="V14" s="17"/>
      <c r="W14" s="17">
        <v>3.5461730264411101E-2</v>
      </c>
      <c r="X14" s="17">
        <v>3.9149154624593202E-2</v>
      </c>
      <c r="Y14" s="17"/>
      <c r="Z14" s="17">
        <v>2.7656156818829401E-2</v>
      </c>
      <c r="AA14" s="17">
        <v>4.47519512318083E-2</v>
      </c>
    </row>
    <row r="15" spans="2:27" x14ac:dyDescent="0.35">
      <c r="B15" s="21" t="s">
        <v>65</v>
      </c>
      <c r="C15" s="18">
        <v>0.47219817337178399</v>
      </c>
      <c r="D15" s="18">
        <v>0.45084005510042302</v>
      </c>
      <c r="E15" s="18">
        <v>0.37642220531102799</v>
      </c>
      <c r="F15" s="18">
        <v>0.55014353219100298</v>
      </c>
      <c r="G15" s="18">
        <v>0.46199820279960702</v>
      </c>
      <c r="H15" s="18">
        <v>0.49153859629151098</v>
      </c>
      <c r="I15" s="18"/>
      <c r="J15" s="18">
        <v>0.52138679452202197</v>
      </c>
      <c r="K15" s="18">
        <v>0.415095382405057</v>
      </c>
      <c r="L15" s="18">
        <v>0.49121123974230901</v>
      </c>
      <c r="M15" s="18">
        <v>0.42598011852005002</v>
      </c>
      <c r="N15" s="18">
        <v>0.40403573066262299</v>
      </c>
      <c r="O15" s="18">
        <v>0.45431490407481101</v>
      </c>
      <c r="P15" s="18">
        <v>0.43601503072810799</v>
      </c>
      <c r="Q15" s="18">
        <v>0.455039142803292</v>
      </c>
      <c r="R15" s="18">
        <v>0.51818288191503703</v>
      </c>
      <c r="S15" s="18">
        <v>0.43180785246859399</v>
      </c>
      <c r="T15" s="18">
        <v>0.60026110992205794</v>
      </c>
      <c r="U15" s="18">
        <v>0.62834724520329199</v>
      </c>
      <c r="V15" s="18"/>
      <c r="W15" s="18">
        <v>0.435747516333087</v>
      </c>
      <c r="X15" s="18">
        <v>0.51422450330292102</v>
      </c>
      <c r="Y15" s="18"/>
      <c r="Z15" s="18">
        <v>0.55619269167321495</v>
      </c>
      <c r="AA15" s="18">
        <v>0.39386167151665102</v>
      </c>
    </row>
    <row r="16" spans="2:27" x14ac:dyDescent="0.35">
      <c r="B16" s="21" t="s">
        <v>66</v>
      </c>
      <c r="C16" s="18">
        <v>0.20237251439721901</v>
      </c>
      <c r="D16" s="18">
        <v>0.21987097369678399</v>
      </c>
      <c r="E16" s="18">
        <v>0.24949235376845399</v>
      </c>
      <c r="F16" s="18">
        <v>0.14193086903673199</v>
      </c>
      <c r="G16" s="18">
        <v>0.199133390011758</v>
      </c>
      <c r="H16" s="18">
        <v>0.205336564574854</v>
      </c>
      <c r="I16" s="18"/>
      <c r="J16" s="18">
        <v>0.16351257470261299</v>
      </c>
      <c r="K16" s="18">
        <v>0.23660093678866501</v>
      </c>
      <c r="L16" s="18">
        <v>0.16901117798020901</v>
      </c>
      <c r="M16" s="18">
        <v>0.21912914879695899</v>
      </c>
      <c r="N16" s="18">
        <v>0.265465243630711</v>
      </c>
      <c r="O16" s="18">
        <v>0.205552957386578</v>
      </c>
      <c r="P16" s="18">
        <v>0.25778840953502802</v>
      </c>
      <c r="Q16" s="18">
        <v>5.1098332545905102E-2</v>
      </c>
      <c r="R16" s="18">
        <v>0.24439486442337099</v>
      </c>
      <c r="S16" s="18">
        <v>0.232753057598931</v>
      </c>
      <c r="T16" s="18">
        <v>7.8490040376318307E-2</v>
      </c>
      <c r="U16" s="18">
        <v>0.121672559076375</v>
      </c>
      <c r="V16" s="18"/>
      <c r="W16" s="18">
        <v>0.226932024207884</v>
      </c>
      <c r="X16" s="18">
        <v>0.17405626042258501</v>
      </c>
      <c r="Y16" s="18"/>
      <c r="Z16" s="18">
        <v>0.16790139689564901</v>
      </c>
      <c r="AA16" s="18">
        <v>0.23849823461108999</v>
      </c>
    </row>
    <row r="17" spans="2:27" x14ac:dyDescent="0.35">
      <c r="B17" s="21" t="s">
        <v>49</v>
      </c>
      <c r="C17" s="19">
        <v>0.26982565897456501</v>
      </c>
      <c r="D17" s="19">
        <v>0.230969081403639</v>
      </c>
      <c r="E17" s="19">
        <v>0.126929851542574</v>
      </c>
      <c r="F17" s="19">
        <v>0.40821266315427102</v>
      </c>
      <c r="G17" s="19">
        <v>0.26286481278784901</v>
      </c>
      <c r="H17" s="19">
        <v>0.28620203171665698</v>
      </c>
      <c r="I17" s="19"/>
      <c r="J17" s="19">
        <v>0.35787421981940898</v>
      </c>
      <c r="K17" s="19">
        <v>0.17849444561639199</v>
      </c>
      <c r="L17" s="19">
        <v>0.32220006176210098</v>
      </c>
      <c r="M17" s="19">
        <v>0.206850969723091</v>
      </c>
      <c r="N17" s="19">
        <v>0.13857048703191199</v>
      </c>
      <c r="O17" s="19">
        <v>0.24876194668823301</v>
      </c>
      <c r="P17" s="19">
        <v>0.17822662119308</v>
      </c>
      <c r="Q17" s="19">
        <v>0.40394081025738698</v>
      </c>
      <c r="R17" s="19">
        <v>0.27378801749166498</v>
      </c>
      <c r="S17" s="19">
        <v>0.19905479486966299</v>
      </c>
      <c r="T17" s="19">
        <v>0.52177106954574004</v>
      </c>
      <c r="U17" s="19">
        <v>0.50667468612691702</v>
      </c>
      <c r="V17" s="19"/>
      <c r="W17" s="19">
        <v>0.20881549212520301</v>
      </c>
      <c r="X17" s="19">
        <v>0.34016824288033598</v>
      </c>
      <c r="Y17" s="19"/>
      <c r="Z17" s="19">
        <v>0.38829129477756602</v>
      </c>
      <c r="AA17" s="19">
        <v>0.15536343690556101</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30"/>
  <sheetViews>
    <sheetView showGridLines="0" workbookViewId="0">
      <pane xSplit="2" topLeftCell="C1" activePane="topRight" state="frozen"/>
      <selection pane="topRight" activeCell="B9" sqref="B9:B23"/>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252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236</v>
      </c>
      <c r="C9" s="17">
        <v>0.37781461090861501</v>
      </c>
      <c r="D9" s="17">
        <v>0.33427079397117399</v>
      </c>
      <c r="E9" s="17">
        <v>0.32660549900408598</v>
      </c>
      <c r="F9" s="17">
        <v>0.357938873581576</v>
      </c>
      <c r="G9" s="17">
        <v>0.43932695495317398</v>
      </c>
      <c r="H9" s="17">
        <v>0.39062623701469101</v>
      </c>
      <c r="I9" s="17"/>
      <c r="J9" s="17">
        <v>0.34370875024147601</v>
      </c>
      <c r="K9" s="17">
        <v>0.43771406370440902</v>
      </c>
      <c r="L9" s="17">
        <v>0.60011184251765604</v>
      </c>
      <c r="M9" s="17">
        <v>0.43723907724595701</v>
      </c>
      <c r="N9" s="17">
        <v>0.30253718057252499</v>
      </c>
      <c r="O9" s="17">
        <v>0.399511978513376</v>
      </c>
      <c r="P9" s="17">
        <v>0.13506188263545499</v>
      </c>
      <c r="Q9" s="17">
        <v>0.30258802495244702</v>
      </c>
      <c r="R9" s="17">
        <v>0.34099129320464699</v>
      </c>
      <c r="S9" s="17">
        <v>0.36940100923741598</v>
      </c>
      <c r="T9" s="17">
        <v>0.387488374551552</v>
      </c>
      <c r="U9" s="17">
        <v>0.329788001997119</v>
      </c>
      <c r="V9" s="17"/>
      <c r="W9" s="17">
        <v>0.36184350118783898</v>
      </c>
      <c r="X9" s="17">
        <v>0.39622874061220698</v>
      </c>
      <c r="Y9" s="17"/>
      <c r="Z9" s="17">
        <v>0.29607630897464399</v>
      </c>
      <c r="AA9" s="17">
        <v>0.44109767082655599</v>
      </c>
    </row>
    <row r="10" spans="2:27" ht="29" x14ac:dyDescent="0.35">
      <c r="B10" s="21" t="s">
        <v>237</v>
      </c>
      <c r="C10" s="17">
        <v>0.335671772456832</v>
      </c>
      <c r="D10" s="17">
        <v>0.32625054438713502</v>
      </c>
      <c r="E10" s="17">
        <v>0.30284642492901098</v>
      </c>
      <c r="F10" s="17">
        <v>0.285434514696565</v>
      </c>
      <c r="G10" s="17">
        <v>0.29410298950052199</v>
      </c>
      <c r="H10" s="17">
        <v>0.39869195078313302</v>
      </c>
      <c r="I10" s="17"/>
      <c r="J10" s="17">
        <v>0.27325699131648701</v>
      </c>
      <c r="K10" s="17">
        <v>0.38719210344738803</v>
      </c>
      <c r="L10" s="17">
        <v>0.453497427427549</v>
      </c>
      <c r="M10" s="17">
        <v>0.33369626156528298</v>
      </c>
      <c r="N10" s="17">
        <v>0.274488868176267</v>
      </c>
      <c r="O10" s="17">
        <v>0.35807996899644401</v>
      </c>
      <c r="P10" s="17">
        <v>0.35857316992963101</v>
      </c>
      <c r="Q10" s="17">
        <v>0.183908391183735</v>
      </c>
      <c r="R10" s="17">
        <v>0.26678623112660499</v>
      </c>
      <c r="S10" s="17">
        <v>0.30125019889016602</v>
      </c>
      <c r="T10" s="17">
        <v>0.44475993376908002</v>
      </c>
      <c r="U10" s="17">
        <v>0.47516670817853301</v>
      </c>
      <c r="V10" s="17"/>
      <c r="W10" s="17">
        <v>0.32597907303190499</v>
      </c>
      <c r="X10" s="17">
        <v>0.3468471151543</v>
      </c>
      <c r="Y10" s="17"/>
      <c r="Z10" s="17">
        <v>0.331524102754713</v>
      </c>
      <c r="AA10" s="17">
        <v>0.34359622532651302</v>
      </c>
    </row>
    <row r="11" spans="2:27" ht="43.5" x14ac:dyDescent="0.35">
      <c r="B11" s="21" t="s">
        <v>238</v>
      </c>
      <c r="C11" s="17">
        <v>0.29087158380827599</v>
      </c>
      <c r="D11" s="17">
        <v>0.37883902109752798</v>
      </c>
      <c r="E11" s="17">
        <v>0.27367948481047899</v>
      </c>
      <c r="F11" s="17">
        <v>0.26682953395060399</v>
      </c>
      <c r="G11" s="17">
        <v>0.26814206760914999</v>
      </c>
      <c r="H11" s="17">
        <v>0.29533031024649897</v>
      </c>
      <c r="I11" s="17"/>
      <c r="J11" s="17">
        <v>0.27122421289346099</v>
      </c>
      <c r="K11" s="17">
        <v>0.32870301645814998</v>
      </c>
      <c r="L11" s="17">
        <v>0.35729932545929699</v>
      </c>
      <c r="M11" s="17">
        <v>0.31071532026781601</v>
      </c>
      <c r="N11" s="17">
        <v>0.32511421302313298</v>
      </c>
      <c r="O11" s="17">
        <v>0.25552062452702901</v>
      </c>
      <c r="P11" s="17">
        <v>0.19137029221139501</v>
      </c>
      <c r="Q11" s="17">
        <v>0.29515323388598502</v>
      </c>
      <c r="R11" s="17">
        <v>0.24971196657856301</v>
      </c>
      <c r="S11" s="17">
        <v>0.352242194312335</v>
      </c>
      <c r="T11" s="17">
        <v>0.301566120813345</v>
      </c>
      <c r="U11" s="17">
        <v>0.197679450950873</v>
      </c>
      <c r="V11" s="17"/>
      <c r="W11" s="17">
        <v>0.320757964250101</v>
      </c>
      <c r="X11" s="17">
        <v>0.25641363470842299</v>
      </c>
      <c r="Y11" s="17"/>
      <c r="Z11" s="17">
        <v>0.242875484267464</v>
      </c>
      <c r="AA11" s="17">
        <v>0.34362399556789103</v>
      </c>
    </row>
    <row r="12" spans="2:27" ht="29" x14ac:dyDescent="0.35">
      <c r="B12" s="21" t="s">
        <v>239</v>
      </c>
      <c r="C12" s="17">
        <v>0.26905170202261403</v>
      </c>
      <c r="D12" s="17">
        <v>0.25962065196982298</v>
      </c>
      <c r="E12" s="17">
        <v>0.32971215812665</v>
      </c>
      <c r="F12" s="17">
        <v>0.313644471997654</v>
      </c>
      <c r="G12" s="17">
        <v>0.33587321292253902</v>
      </c>
      <c r="H12" s="17">
        <v>0.18826337087717199</v>
      </c>
      <c r="I12" s="17"/>
      <c r="J12" s="17">
        <v>0.28761517917701801</v>
      </c>
      <c r="K12" s="17">
        <v>0.26118979330999698</v>
      </c>
      <c r="L12" s="17">
        <v>0.14440972133295199</v>
      </c>
      <c r="M12" s="17">
        <v>0.43517450881504299</v>
      </c>
      <c r="N12" s="17">
        <v>0.26883822400965002</v>
      </c>
      <c r="O12" s="17">
        <v>0.13375315783036501</v>
      </c>
      <c r="P12" s="17">
        <v>0.21471319180752099</v>
      </c>
      <c r="Q12" s="17">
        <v>0.24405490134008001</v>
      </c>
      <c r="R12" s="17">
        <v>0.36204113729209297</v>
      </c>
      <c r="S12" s="17">
        <v>0.19951728903854099</v>
      </c>
      <c r="T12" s="17">
        <v>0.22174070100290699</v>
      </c>
      <c r="U12" s="17">
        <v>0.42209265092435799</v>
      </c>
      <c r="V12" s="17"/>
      <c r="W12" s="17">
        <v>0.26805536376054301</v>
      </c>
      <c r="X12" s="17">
        <v>0.27020044511606101</v>
      </c>
      <c r="Y12" s="17"/>
      <c r="Z12" s="17">
        <v>0.247584627954158</v>
      </c>
      <c r="AA12" s="17">
        <v>0.292896729808727</v>
      </c>
    </row>
    <row r="13" spans="2:27" ht="29" x14ac:dyDescent="0.35">
      <c r="B13" s="21" t="s">
        <v>240</v>
      </c>
      <c r="C13" s="17">
        <v>0.19507390363539201</v>
      </c>
      <c r="D13" s="17">
        <v>0.19077718198468399</v>
      </c>
      <c r="E13" s="17">
        <v>0.22220782093396399</v>
      </c>
      <c r="F13" s="17">
        <v>0.16840089962622101</v>
      </c>
      <c r="G13" s="17">
        <v>0.20659999830714099</v>
      </c>
      <c r="H13" s="17">
        <v>0.190239368437011</v>
      </c>
      <c r="I13" s="17"/>
      <c r="J13" s="17">
        <v>0.19362333578862001</v>
      </c>
      <c r="K13" s="17">
        <v>0.14688326178042499</v>
      </c>
      <c r="L13" s="17">
        <v>0.23394099555979</v>
      </c>
      <c r="M13" s="17">
        <v>0.18428961565838001</v>
      </c>
      <c r="N13" s="17">
        <v>0.15084921412473501</v>
      </c>
      <c r="O13" s="17">
        <v>0.27455282231418299</v>
      </c>
      <c r="P13" s="17">
        <v>0.27102160138346099</v>
      </c>
      <c r="Q13" s="17">
        <v>0.21673696343385601</v>
      </c>
      <c r="R13" s="17">
        <v>0.22513254074462</v>
      </c>
      <c r="S13" s="17">
        <v>0.15377821256153401</v>
      </c>
      <c r="T13" s="17">
        <v>0.17805503674588899</v>
      </c>
      <c r="U13" s="17">
        <v>6.9371814306914803E-2</v>
      </c>
      <c r="V13" s="17"/>
      <c r="W13" s="17">
        <v>0.18506495649326399</v>
      </c>
      <c r="X13" s="17">
        <v>0.20661386886597199</v>
      </c>
      <c r="Y13" s="17"/>
      <c r="Z13" s="17">
        <v>0.21189169744508901</v>
      </c>
      <c r="AA13" s="17">
        <v>0.18292670769886199</v>
      </c>
    </row>
    <row r="14" spans="2:27" ht="43.5" x14ac:dyDescent="0.35">
      <c r="B14" s="21" t="s">
        <v>241</v>
      </c>
      <c r="C14" s="17">
        <v>0.193693479986876</v>
      </c>
      <c r="D14" s="17">
        <v>0.20366684761336001</v>
      </c>
      <c r="E14" s="17">
        <v>0.219047974443174</v>
      </c>
      <c r="F14" s="17">
        <v>0.18601111099106901</v>
      </c>
      <c r="G14" s="17">
        <v>0.110030496900796</v>
      </c>
      <c r="H14" s="17">
        <v>0.227228349925507</v>
      </c>
      <c r="I14" s="17"/>
      <c r="J14" s="17">
        <v>0.21803205360130001</v>
      </c>
      <c r="K14" s="17">
        <v>0.21390912787240801</v>
      </c>
      <c r="L14" s="17">
        <v>0.145718511073544</v>
      </c>
      <c r="M14" s="17">
        <v>0.21060395596506001</v>
      </c>
      <c r="N14" s="17">
        <v>0.25441181569384302</v>
      </c>
      <c r="O14" s="17">
        <v>0.134475255092771</v>
      </c>
      <c r="P14" s="17">
        <v>0.111755643647088</v>
      </c>
      <c r="Q14" s="17">
        <v>0.266221909435784</v>
      </c>
      <c r="R14" s="17">
        <v>0.18169132995394</v>
      </c>
      <c r="S14" s="17">
        <v>0.20116140944514399</v>
      </c>
      <c r="T14" s="17">
        <v>0.24142342989118501</v>
      </c>
      <c r="U14" s="17">
        <v>0.119811710434565</v>
      </c>
      <c r="V14" s="17"/>
      <c r="W14" s="17">
        <v>0.20417230146798401</v>
      </c>
      <c r="X14" s="17">
        <v>0.181611766113048</v>
      </c>
      <c r="Y14" s="17"/>
      <c r="Z14" s="17">
        <v>0.21269039292476999</v>
      </c>
      <c r="AA14" s="17">
        <v>0.18160675597797901</v>
      </c>
    </row>
    <row r="15" spans="2:27" ht="43.5" x14ac:dyDescent="0.35">
      <c r="B15" s="21" t="s">
        <v>242</v>
      </c>
      <c r="C15" s="17">
        <v>0.178331487009046</v>
      </c>
      <c r="D15" s="17">
        <v>0.12806451157048701</v>
      </c>
      <c r="E15" s="17">
        <v>0.14543314600024801</v>
      </c>
      <c r="F15" s="17">
        <v>0.13454179672832001</v>
      </c>
      <c r="G15" s="17">
        <v>0.26465284246418502</v>
      </c>
      <c r="H15" s="17">
        <v>0.18270438010972101</v>
      </c>
      <c r="I15" s="17"/>
      <c r="J15" s="17">
        <v>0.17114021816962399</v>
      </c>
      <c r="K15" s="17">
        <v>0.100069206401703</v>
      </c>
      <c r="L15" s="17">
        <v>0.193163167187374</v>
      </c>
      <c r="M15" s="17">
        <v>0.16993191956151699</v>
      </c>
      <c r="N15" s="17">
        <v>0.24533597197387</v>
      </c>
      <c r="O15" s="17">
        <v>0.182924286456152</v>
      </c>
      <c r="P15" s="17">
        <v>0.11568744303026</v>
      </c>
      <c r="Q15" s="17">
        <v>5.1098332545905102E-2</v>
      </c>
      <c r="R15" s="17">
        <v>0.29305034117041601</v>
      </c>
      <c r="S15" s="17">
        <v>0.19274856863676099</v>
      </c>
      <c r="T15" s="17">
        <v>0.23532659596341701</v>
      </c>
      <c r="U15" s="17">
        <v>0.224413199973484</v>
      </c>
      <c r="V15" s="17"/>
      <c r="W15" s="17">
        <v>0.151718877726186</v>
      </c>
      <c r="X15" s="17">
        <v>0.20901489271179099</v>
      </c>
      <c r="Y15" s="17"/>
      <c r="Z15" s="17">
        <v>0.17756117711540001</v>
      </c>
      <c r="AA15" s="17">
        <v>0.171522935411864</v>
      </c>
    </row>
    <row r="16" spans="2:27" ht="43.5" x14ac:dyDescent="0.35">
      <c r="B16" s="21" t="s">
        <v>243</v>
      </c>
      <c r="C16" s="17">
        <v>0.17359147725433799</v>
      </c>
      <c r="D16" s="17">
        <v>0.157492097603121</v>
      </c>
      <c r="E16" s="17">
        <v>8.5215628252013204E-2</v>
      </c>
      <c r="F16" s="17">
        <v>0.23601025056161001</v>
      </c>
      <c r="G16" s="17">
        <v>0.20425863618023599</v>
      </c>
      <c r="H16" s="17">
        <v>0.17341853001239599</v>
      </c>
      <c r="I16" s="17"/>
      <c r="J16" s="17">
        <v>0.24638283178706999</v>
      </c>
      <c r="K16" s="17">
        <v>0.19972418336414</v>
      </c>
      <c r="L16" s="17">
        <v>8.2543919811026406E-2</v>
      </c>
      <c r="M16" s="17">
        <v>4.98949147193525E-2</v>
      </c>
      <c r="N16" s="17">
        <v>0.195180803703877</v>
      </c>
      <c r="O16" s="17">
        <v>0.24171544003477899</v>
      </c>
      <c r="P16" s="17">
        <v>0.17199585260620001</v>
      </c>
      <c r="Q16" s="17">
        <v>5.1098332545905102E-2</v>
      </c>
      <c r="R16" s="17">
        <v>0.18553489769123699</v>
      </c>
      <c r="S16" s="17">
        <v>0.111987666749238</v>
      </c>
      <c r="T16" s="17">
        <v>0.129607917995224</v>
      </c>
      <c r="U16" s="17">
        <v>0.27748725722765899</v>
      </c>
      <c r="V16" s="17"/>
      <c r="W16" s="17">
        <v>0.13321553295138799</v>
      </c>
      <c r="X16" s="17">
        <v>0.220143525815646</v>
      </c>
      <c r="Y16" s="17"/>
      <c r="Z16" s="17">
        <v>0.22720351679520101</v>
      </c>
      <c r="AA16" s="17">
        <v>0.11829308642806299</v>
      </c>
    </row>
    <row r="17" spans="2:27" ht="43.5" x14ac:dyDescent="0.35">
      <c r="B17" s="21" t="s">
        <v>244</v>
      </c>
      <c r="C17" s="17">
        <v>0.15306043272803299</v>
      </c>
      <c r="D17" s="17">
        <v>0.18834290598304401</v>
      </c>
      <c r="E17" s="17">
        <v>8.4583948744702195E-2</v>
      </c>
      <c r="F17" s="17">
        <v>0.22267070481215701</v>
      </c>
      <c r="G17" s="17">
        <v>0.15714809691276199</v>
      </c>
      <c r="H17" s="17">
        <v>0.13918786331459901</v>
      </c>
      <c r="I17" s="17"/>
      <c r="J17" s="17">
        <v>0.19812838347651601</v>
      </c>
      <c r="K17" s="17">
        <v>9.1890381101125795E-2</v>
      </c>
      <c r="L17" s="17">
        <v>0.26205290484117499</v>
      </c>
      <c r="M17" s="17">
        <v>0.104283937777481</v>
      </c>
      <c r="N17" s="17">
        <v>0.124564873636705</v>
      </c>
      <c r="O17" s="17">
        <v>0.20558244219358299</v>
      </c>
      <c r="P17" s="17">
        <v>0.12358770240436499</v>
      </c>
      <c r="Q17" s="17">
        <v>0.20937085491923499</v>
      </c>
      <c r="R17" s="17">
        <v>0.12609241804839599</v>
      </c>
      <c r="S17" s="17">
        <v>0.14547555821291699</v>
      </c>
      <c r="T17" s="17">
        <v>0.149347494554356</v>
      </c>
      <c r="U17" s="17">
        <v>6.9371814306914803E-2</v>
      </c>
      <c r="V17" s="17"/>
      <c r="W17" s="17">
        <v>0.1231892923864</v>
      </c>
      <c r="X17" s="17">
        <v>0.18750081052654699</v>
      </c>
      <c r="Y17" s="17"/>
      <c r="Z17" s="17">
        <v>0.20898699703285101</v>
      </c>
      <c r="AA17" s="17">
        <v>0.105458699942582</v>
      </c>
    </row>
    <row r="18" spans="2:27" ht="43.5" x14ac:dyDescent="0.35">
      <c r="B18" s="21" t="s">
        <v>245</v>
      </c>
      <c r="C18" s="17">
        <v>0.12511439214439499</v>
      </c>
      <c r="D18" s="17">
        <v>0.107081702679086</v>
      </c>
      <c r="E18" s="17">
        <v>0.118275073283688</v>
      </c>
      <c r="F18" s="17">
        <v>0.17849886223028699</v>
      </c>
      <c r="G18" s="17">
        <v>5.6372192275703198E-2</v>
      </c>
      <c r="H18" s="17">
        <v>0.14558143931786399</v>
      </c>
      <c r="I18" s="17"/>
      <c r="J18" s="17">
        <v>0.123861581437683</v>
      </c>
      <c r="K18" s="17">
        <v>1.8168507874376499E-2</v>
      </c>
      <c r="L18" s="17">
        <v>8.7363162185746301E-2</v>
      </c>
      <c r="M18" s="17">
        <v>0.104283937777481</v>
      </c>
      <c r="N18" s="17">
        <v>0.15987283867029101</v>
      </c>
      <c r="O18" s="17">
        <v>0.18539387869627499</v>
      </c>
      <c r="P18" s="17">
        <v>0.19447757669753499</v>
      </c>
      <c r="Q18" s="17">
        <v>0.25632985203847303</v>
      </c>
      <c r="R18" s="17">
        <v>0.14535474172714699</v>
      </c>
      <c r="S18" s="17">
        <v>0.15769499324248701</v>
      </c>
      <c r="T18" s="17">
        <v>0.199129992739142</v>
      </c>
      <c r="U18" s="17">
        <v>0.10274064089711001</v>
      </c>
      <c r="V18" s="17"/>
      <c r="W18" s="17">
        <v>0.112521225252854</v>
      </c>
      <c r="X18" s="17">
        <v>0.13963387216638601</v>
      </c>
      <c r="Y18" s="17"/>
      <c r="Z18" s="17">
        <v>0.162448467571325</v>
      </c>
      <c r="AA18" s="17">
        <v>9.4517185263792006E-2</v>
      </c>
    </row>
    <row r="19" spans="2:27" ht="58" x14ac:dyDescent="0.35">
      <c r="B19" s="21" t="s">
        <v>246</v>
      </c>
      <c r="C19" s="17">
        <v>0.101494589124679</v>
      </c>
      <c r="D19" s="17">
        <v>0.14771217958868399</v>
      </c>
      <c r="E19" s="17">
        <v>9.5540535100828397E-2</v>
      </c>
      <c r="F19" s="17">
        <v>9.2524623827096697E-2</v>
      </c>
      <c r="G19" s="17">
        <v>0.10573021441160101</v>
      </c>
      <c r="H19" s="17">
        <v>9.2146872331811305E-2</v>
      </c>
      <c r="I19" s="17"/>
      <c r="J19" s="17">
        <v>9.2788020254834694E-2</v>
      </c>
      <c r="K19" s="17">
        <v>0.10180693605802101</v>
      </c>
      <c r="L19" s="17">
        <v>5.0508672171485698E-2</v>
      </c>
      <c r="M19" s="17">
        <v>0.101228637019423</v>
      </c>
      <c r="N19" s="17">
        <v>9.2509173632241398E-2</v>
      </c>
      <c r="O19" s="17">
        <v>0.10546320515728599</v>
      </c>
      <c r="P19" s="17">
        <v>0.209059041414766</v>
      </c>
      <c r="Q19" s="17">
        <v>0.131196672093853</v>
      </c>
      <c r="R19" s="17">
        <v>0.102198341323988</v>
      </c>
      <c r="S19" s="17">
        <v>0.11499307658597301</v>
      </c>
      <c r="T19" s="17">
        <v>9.9564996369570904E-2</v>
      </c>
      <c r="U19" s="17">
        <v>0</v>
      </c>
      <c r="V19" s="17"/>
      <c r="W19" s="17">
        <v>0.10753688797557499</v>
      </c>
      <c r="X19" s="17">
        <v>9.4528030338627195E-2</v>
      </c>
      <c r="Y19" s="17"/>
      <c r="Z19" s="17">
        <v>0.13403701864498399</v>
      </c>
      <c r="AA19" s="17">
        <v>7.0671481722044405E-2</v>
      </c>
    </row>
    <row r="20" spans="2:27" ht="29" x14ac:dyDescent="0.35">
      <c r="B20" s="21" t="s">
        <v>247</v>
      </c>
      <c r="C20" s="17">
        <v>9.5586906010300204E-2</v>
      </c>
      <c r="D20" s="17">
        <v>7.9577152302667903E-2</v>
      </c>
      <c r="E20" s="17">
        <v>0.11841273874330401</v>
      </c>
      <c r="F20" s="17">
        <v>0.115681288718871</v>
      </c>
      <c r="G20" s="17">
        <v>5.2306916982693803E-2</v>
      </c>
      <c r="H20" s="17">
        <v>0.103807129607919</v>
      </c>
      <c r="I20" s="17"/>
      <c r="J20" s="17">
        <v>6.3542585756250602E-2</v>
      </c>
      <c r="K20" s="17">
        <v>6.8000580204321995E-2</v>
      </c>
      <c r="L20" s="17">
        <v>5.9251252904361597E-2</v>
      </c>
      <c r="M20" s="17">
        <v>8.0005677880898393E-2</v>
      </c>
      <c r="N20" s="17">
        <v>8.5463133303579103E-2</v>
      </c>
      <c r="O20" s="17">
        <v>4.5286826667857299E-2</v>
      </c>
      <c r="P20" s="17">
        <v>0.170236840988858</v>
      </c>
      <c r="Q20" s="17">
        <v>0.30581479804040101</v>
      </c>
      <c r="R20" s="17">
        <v>0.140037639571956</v>
      </c>
      <c r="S20" s="17">
        <v>0.18546747159212601</v>
      </c>
      <c r="T20" s="17">
        <v>4.9782498184785397E-2</v>
      </c>
      <c r="U20" s="17">
        <v>0.119811710434565</v>
      </c>
      <c r="V20" s="17"/>
      <c r="W20" s="17">
        <v>9.3653290651466797E-2</v>
      </c>
      <c r="X20" s="17">
        <v>9.78162967437506E-2</v>
      </c>
      <c r="Y20" s="17"/>
      <c r="Z20" s="17">
        <v>9.7631163670335294E-2</v>
      </c>
      <c r="AA20" s="17">
        <v>9.5513113784141193E-2</v>
      </c>
    </row>
    <row r="21" spans="2:27" ht="29" x14ac:dyDescent="0.35">
      <c r="B21" s="21" t="s">
        <v>248</v>
      </c>
      <c r="C21" s="17">
        <v>7.6087947376554194E-2</v>
      </c>
      <c r="D21" s="17">
        <v>7.5151194006570499E-2</v>
      </c>
      <c r="E21" s="17">
        <v>5.7240227340397402E-2</v>
      </c>
      <c r="F21" s="17">
        <v>0.12999199974478801</v>
      </c>
      <c r="G21" s="17">
        <v>6.1219117757052001E-2</v>
      </c>
      <c r="H21" s="17">
        <v>6.7954271495540897E-2</v>
      </c>
      <c r="I21" s="17"/>
      <c r="J21" s="17">
        <v>8.1393638428104195E-2</v>
      </c>
      <c r="K21" s="17">
        <v>6.0511642830820403E-2</v>
      </c>
      <c r="L21" s="17">
        <v>0.105836586717691</v>
      </c>
      <c r="M21" s="17">
        <v>6.1894995542066997E-2</v>
      </c>
      <c r="N21" s="17">
        <v>7.5214209602067705E-2</v>
      </c>
      <c r="O21" s="17">
        <v>2.58203604329552E-2</v>
      </c>
      <c r="P21" s="17">
        <v>5.9379033454320697E-2</v>
      </c>
      <c r="Q21" s="17">
        <v>0</v>
      </c>
      <c r="R21" s="17">
        <v>0.13306502881017601</v>
      </c>
      <c r="S21" s="17">
        <v>7.8666862895004103E-2</v>
      </c>
      <c r="T21" s="17">
        <v>4.9782498184785397E-2</v>
      </c>
      <c r="U21" s="17">
        <v>0.17397330384583501</v>
      </c>
      <c r="V21" s="17"/>
      <c r="W21" s="17">
        <v>8.3443983650249895E-2</v>
      </c>
      <c r="X21" s="17">
        <v>6.7606695389915206E-2</v>
      </c>
      <c r="Y21" s="17"/>
      <c r="Z21" s="17">
        <v>0.104579976590255</v>
      </c>
      <c r="AA21" s="17">
        <v>4.7845210832197498E-2</v>
      </c>
    </row>
    <row r="22" spans="2:27" ht="43.5" x14ac:dyDescent="0.35">
      <c r="B22" s="21" t="s">
        <v>249</v>
      </c>
      <c r="C22" s="17">
        <v>7.4389252603560496E-2</v>
      </c>
      <c r="D22" s="17">
        <v>9.4277628892404E-2</v>
      </c>
      <c r="E22" s="17">
        <v>9.1668272744201598E-2</v>
      </c>
      <c r="F22" s="17">
        <v>9.0931871913613904E-2</v>
      </c>
      <c r="G22" s="17">
        <v>4.3787975539447202E-2</v>
      </c>
      <c r="H22" s="17">
        <v>6.9197626961291503E-2</v>
      </c>
      <c r="I22" s="17"/>
      <c r="J22" s="17">
        <v>5.3543667320073401E-2</v>
      </c>
      <c r="K22" s="17">
        <v>5.9516181721179201E-2</v>
      </c>
      <c r="L22" s="17">
        <v>5.4432010529641701E-2</v>
      </c>
      <c r="M22" s="17">
        <v>0.10870612148254399</v>
      </c>
      <c r="N22" s="17">
        <v>0.12988119014483901</v>
      </c>
      <c r="O22" s="17">
        <v>6.40606804473587E-2</v>
      </c>
      <c r="P22" s="17">
        <v>0.110857807534537</v>
      </c>
      <c r="Q22" s="17">
        <v>0.10549212073160601</v>
      </c>
      <c r="R22" s="17">
        <v>6.2703534469431096E-2</v>
      </c>
      <c r="S22" s="17">
        <v>8.2263085850602394E-2</v>
      </c>
      <c r="T22" s="17">
        <v>4.9782498184785397E-2</v>
      </c>
      <c r="U22" s="17">
        <v>6.9371814306914803E-2</v>
      </c>
      <c r="V22" s="17"/>
      <c r="W22" s="17">
        <v>8.3018783577799196E-2</v>
      </c>
      <c r="X22" s="17">
        <v>6.4439705864545394E-2</v>
      </c>
      <c r="Y22" s="17"/>
      <c r="Z22" s="17">
        <v>6.8796484041167005E-2</v>
      </c>
      <c r="AA22" s="17">
        <v>8.4562078020380696E-2</v>
      </c>
    </row>
    <row r="23" spans="2:27" ht="43.5" x14ac:dyDescent="0.35">
      <c r="B23" s="21" t="s">
        <v>250</v>
      </c>
      <c r="C23" s="17">
        <v>5.7365332750612598E-2</v>
      </c>
      <c r="D23" s="17">
        <v>4.2054715528492402E-2</v>
      </c>
      <c r="E23" s="17">
        <v>3.89794791604696E-2</v>
      </c>
      <c r="F23" s="17">
        <v>8.7462565762693595E-2</v>
      </c>
      <c r="G23" s="17">
        <v>8.1297113620603503E-2</v>
      </c>
      <c r="H23" s="17">
        <v>4.3704616572642699E-2</v>
      </c>
      <c r="I23" s="17"/>
      <c r="J23" s="17">
        <v>8.2437593790745098E-2</v>
      </c>
      <c r="K23" s="17">
        <v>5.0034603200851298E-2</v>
      </c>
      <c r="L23" s="17">
        <v>0</v>
      </c>
      <c r="M23" s="17">
        <v>5.5755906005132798E-2</v>
      </c>
      <c r="N23" s="17">
        <v>9.7825490140375296E-2</v>
      </c>
      <c r="O23" s="17">
        <v>6.0176378489428799E-2</v>
      </c>
      <c r="P23" s="17">
        <v>8.0512484676857607E-2</v>
      </c>
      <c r="Q23" s="17">
        <v>4.5345610575261402E-2</v>
      </c>
      <c r="R23" s="17">
        <v>3.7839298247968098E-2</v>
      </c>
      <c r="S23" s="17">
        <v>4.7395772466570597E-2</v>
      </c>
      <c r="T23" s="17">
        <v>0</v>
      </c>
      <c r="U23" s="17">
        <v>0.121672559076375</v>
      </c>
      <c r="V23" s="17"/>
      <c r="W23" s="17">
        <v>6.2096422426418801E-2</v>
      </c>
      <c r="X23" s="17">
        <v>5.19105521841568E-2</v>
      </c>
      <c r="Y23" s="17"/>
      <c r="Z23" s="17">
        <v>7.2488713583701306E-2</v>
      </c>
      <c r="AA23" s="17">
        <v>4.3221696307863003E-2</v>
      </c>
    </row>
    <row r="24" spans="2:27" x14ac:dyDescent="0.35">
      <c r="B24" s="21" t="s">
        <v>47</v>
      </c>
      <c r="C24" s="17">
        <v>2.2423708926031499E-2</v>
      </c>
      <c r="D24" s="17">
        <v>1.5348606892745399E-2</v>
      </c>
      <c r="E24" s="17">
        <v>4.7588710476533298E-2</v>
      </c>
      <c r="F24" s="17">
        <v>0</v>
      </c>
      <c r="G24" s="17">
        <v>3.1302191935442703E-2</v>
      </c>
      <c r="H24" s="17">
        <v>1.87673226141391E-2</v>
      </c>
      <c r="I24" s="17"/>
      <c r="J24" s="17">
        <v>3.9969650781165898E-2</v>
      </c>
      <c r="K24" s="17">
        <v>2.86455475043456E-2</v>
      </c>
      <c r="L24" s="17">
        <v>0</v>
      </c>
      <c r="M24" s="17">
        <v>0</v>
      </c>
      <c r="N24" s="17">
        <v>2.1806776302951799E-2</v>
      </c>
      <c r="O24" s="17">
        <v>0</v>
      </c>
      <c r="P24" s="17">
        <v>5.63084095759398E-2</v>
      </c>
      <c r="Q24" s="17">
        <v>0</v>
      </c>
      <c r="R24" s="17">
        <v>0</v>
      </c>
      <c r="S24" s="17">
        <v>2.6719171061899701E-2</v>
      </c>
      <c r="T24" s="17">
        <v>4.2293437152043201E-2</v>
      </c>
      <c r="U24" s="17">
        <v>5.89358223370436E-2</v>
      </c>
      <c r="V24" s="17"/>
      <c r="W24" s="17">
        <v>2.9487257747326499E-2</v>
      </c>
      <c r="X24" s="17">
        <v>1.42796847200127E-2</v>
      </c>
      <c r="Y24" s="17"/>
      <c r="Z24" s="17">
        <v>3.4555723403487401E-3</v>
      </c>
      <c r="AA24" s="17">
        <v>4.1717580179198403E-2</v>
      </c>
    </row>
    <row r="25" spans="2:27" ht="58" x14ac:dyDescent="0.35">
      <c r="B25" s="21" t="s">
        <v>251</v>
      </c>
      <c r="C25" s="23">
        <v>7.95663621637702E-3</v>
      </c>
      <c r="D25" s="23">
        <v>2.4758264268342999E-2</v>
      </c>
      <c r="E25" s="23">
        <v>1.9643131744140001E-2</v>
      </c>
      <c r="F25" s="23">
        <v>1.1904924068259E-2</v>
      </c>
      <c r="G25" s="23">
        <v>0</v>
      </c>
      <c r="H25" s="23">
        <v>0</v>
      </c>
      <c r="I25" s="23"/>
      <c r="J25" s="23">
        <v>0</v>
      </c>
      <c r="K25" s="23">
        <v>1.3210230395928901E-2</v>
      </c>
      <c r="L25" s="23">
        <v>0</v>
      </c>
      <c r="M25" s="23">
        <v>2.1194471117707201E-2</v>
      </c>
      <c r="N25" s="23">
        <v>0</v>
      </c>
      <c r="O25" s="23">
        <v>0</v>
      </c>
      <c r="P25" s="23">
        <v>0</v>
      </c>
      <c r="Q25" s="23">
        <v>4.3732224031284302E-2</v>
      </c>
      <c r="R25" s="23">
        <v>2.1706017593699799E-2</v>
      </c>
      <c r="S25" s="23">
        <v>9.3559616363570498E-3</v>
      </c>
      <c r="T25" s="23">
        <v>0</v>
      </c>
      <c r="U25" s="23">
        <v>0</v>
      </c>
      <c r="V25" s="23"/>
      <c r="W25" s="23">
        <v>1.48576579896333E-2</v>
      </c>
      <c r="X25" s="23">
        <v>0</v>
      </c>
      <c r="Y25" s="23"/>
      <c r="Z25" s="23">
        <v>0</v>
      </c>
      <c r="AA25" s="23">
        <v>1.59540124762797E-2</v>
      </c>
    </row>
    <row r="26" spans="2:27" x14ac:dyDescent="0.35">
      <c r="B26" s="16"/>
    </row>
    <row r="27" spans="2:27" x14ac:dyDescent="0.35">
      <c r="B27" t="s">
        <v>52</v>
      </c>
    </row>
    <row r="28" spans="2:27" x14ac:dyDescent="0.35">
      <c r="B28" t="s">
        <v>53</v>
      </c>
    </row>
    <row r="30" spans="2:27" x14ac:dyDescent="0.35">
      <c r="B30"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A30"/>
  <sheetViews>
    <sheetView showGridLines="0" topLeftCell="A22" workbookViewId="0">
      <pane xSplit="2" topLeftCell="C1" activePane="topRight" state="frozen"/>
      <selection pane="topRight" activeCell="B30" sqref="B3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254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237</v>
      </c>
      <c r="C9" s="17">
        <v>0.36771548608263499</v>
      </c>
      <c r="D9" s="17">
        <v>0.339454576373867</v>
      </c>
      <c r="E9" s="17">
        <v>0.36431564923562199</v>
      </c>
      <c r="F9" s="17">
        <v>0.32843860552767501</v>
      </c>
      <c r="G9" s="17">
        <v>0.36561338960558598</v>
      </c>
      <c r="H9" s="17">
        <v>0.39702027696688502</v>
      </c>
      <c r="I9" s="17"/>
      <c r="J9" s="17">
        <v>0.357568573784944</v>
      </c>
      <c r="K9" s="17">
        <v>0.327167817672737</v>
      </c>
      <c r="L9" s="17">
        <v>0.46616334651858099</v>
      </c>
      <c r="M9" s="17">
        <v>0.37436829796882598</v>
      </c>
      <c r="N9" s="17">
        <v>0.45870271120539402</v>
      </c>
      <c r="O9" s="17">
        <v>0.39881936605797602</v>
      </c>
      <c r="P9" s="17">
        <v>0.41094978012239902</v>
      </c>
      <c r="Q9" s="17">
        <v>0.103878734187629</v>
      </c>
      <c r="R9" s="17">
        <v>0.35572470003656698</v>
      </c>
      <c r="S9" s="17">
        <v>0.33187357505005699</v>
      </c>
      <c r="T9" s="17">
        <v>0.35744545292589902</v>
      </c>
      <c r="U9" s="17">
        <v>0.30042009184798302</v>
      </c>
      <c r="V9" s="17"/>
      <c r="W9" s="17">
        <v>0.36039183570193301</v>
      </c>
      <c r="X9" s="17">
        <v>0.37615939826981298</v>
      </c>
      <c r="Y9" s="17"/>
      <c r="Z9" s="17">
        <v>0.358738735283266</v>
      </c>
      <c r="AA9" s="17">
        <v>0.38013879402733097</v>
      </c>
    </row>
    <row r="10" spans="2:27" ht="29" x14ac:dyDescent="0.35">
      <c r="B10" s="21" t="s">
        <v>236</v>
      </c>
      <c r="C10" s="17">
        <v>0.36197372269585498</v>
      </c>
      <c r="D10" s="17">
        <v>0.33323215085778202</v>
      </c>
      <c r="E10" s="17">
        <v>0.35564718678346002</v>
      </c>
      <c r="F10" s="17">
        <v>0.23619310078636799</v>
      </c>
      <c r="G10" s="17">
        <v>0.38075144183668902</v>
      </c>
      <c r="H10" s="17">
        <v>0.42156192191466402</v>
      </c>
      <c r="I10" s="17"/>
      <c r="J10" s="17">
        <v>0.381771561833254</v>
      </c>
      <c r="K10" s="17">
        <v>0.47627616616564999</v>
      </c>
      <c r="L10" s="17">
        <v>0.44953750735332898</v>
      </c>
      <c r="M10" s="17">
        <v>0.37812128421079499</v>
      </c>
      <c r="N10" s="17">
        <v>0.33620188904769999</v>
      </c>
      <c r="O10" s="17">
        <v>0.28599234062557199</v>
      </c>
      <c r="P10" s="17">
        <v>0.25557896116143902</v>
      </c>
      <c r="Q10" s="17">
        <v>8.9077834606545697E-2</v>
      </c>
      <c r="R10" s="17">
        <v>0.30149648635009102</v>
      </c>
      <c r="S10" s="17">
        <v>0.39827667734877298</v>
      </c>
      <c r="T10" s="17">
        <v>0.33160904243899902</v>
      </c>
      <c r="U10" s="17">
        <v>0.249980195720333</v>
      </c>
      <c r="V10" s="17"/>
      <c r="W10" s="17">
        <v>0.38155377031617599</v>
      </c>
      <c r="X10" s="17">
        <v>0.33939861409121602</v>
      </c>
      <c r="Y10" s="17"/>
      <c r="Z10" s="17">
        <v>0.283520791902307</v>
      </c>
      <c r="AA10" s="17">
        <v>0.43614699413716401</v>
      </c>
    </row>
    <row r="11" spans="2:27" ht="43.5" x14ac:dyDescent="0.35">
      <c r="B11" s="21" t="s">
        <v>238</v>
      </c>
      <c r="C11" s="17">
        <v>0.29796476787464499</v>
      </c>
      <c r="D11" s="17">
        <v>0.39537167585586602</v>
      </c>
      <c r="E11" s="17">
        <v>0.27546441560906099</v>
      </c>
      <c r="F11" s="17">
        <v>0.33423427281112</v>
      </c>
      <c r="G11" s="17">
        <v>0.30397562854624699</v>
      </c>
      <c r="H11" s="17">
        <v>0.25886910826396298</v>
      </c>
      <c r="I11" s="17"/>
      <c r="J11" s="17">
        <v>0.28920228282456101</v>
      </c>
      <c r="K11" s="17">
        <v>0.31743304658944499</v>
      </c>
      <c r="L11" s="17">
        <v>0.30777891635400501</v>
      </c>
      <c r="M11" s="17">
        <v>0.26362609607618498</v>
      </c>
      <c r="N11" s="17">
        <v>0.439764490616809</v>
      </c>
      <c r="O11" s="17">
        <v>0.21023379785917101</v>
      </c>
      <c r="P11" s="17">
        <v>0.209883556311798</v>
      </c>
      <c r="Q11" s="17">
        <v>0.22925400175899699</v>
      </c>
      <c r="R11" s="17">
        <v>0.32948976559603599</v>
      </c>
      <c r="S11" s="17">
        <v>0.27422304568587402</v>
      </c>
      <c r="T11" s="17">
        <v>0.35744545292589902</v>
      </c>
      <c r="U11" s="17">
        <v>0.39915981630403402</v>
      </c>
      <c r="V11" s="17"/>
      <c r="W11" s="17">
        <v>0.32480630526263499</v>
      </c>
      <c r="X11" s="17">
        <v>0.26701741609085999</v>
      </c>
      <c r="Y11" s="17"/>
      <c r="Z11" s="17">
        <v>0.26251220344680998</v>
      </c>
      <c r="AA11" s="17">
        <v>0.33594458569823699</v>
      </c>
    </row>
    <row r="12" spans="2:27" ht="29" x14ac:dyDescent="0.35">
      <c r="B12" s="21" t="s">
        <v>239</v>
      </c>
      <c r="C12" s="17">
        <v>0.238089342369917</v>
      </c>
      <c r="D12" s="17">
        <v>0.27954826233824798</v>
      </c>
      <c r="E12" s="17">
        <v>0.232214931885565</v>
      </c>
      <c r="F12" s="17">
        <v>0.25881692792941302</v>
      </c>
      <c r="G12" s="17">
        <v>0.25162665194645401</v>
      </c>
      <c r="H12" s="17">
        <v>0.211489393355243</v>
      </c>
      <c r="I12" s="17"/>
      <c r="J12" s="17">
        <v>0.25889988148156501</v>
      </c>
      <c r="K12" s="17">
        <v>0.25720622994388798</v>
      </c>
      <c r="L12" s="17">
        <v>0.13566714060007601</v>
      </c>
      <c r="M12" s="17">
        <v>0.228045440840798</v>
      </c>
      <c r="N12" s="17">
        <v>0.31325628085091001</v>
      </c>
      <c r="O12" s="17">
        <v>0.166620024916774</v>
      </c>
      <c r="P12" s="17">
        <v>0.246817526282543</v>
      </c>
      <c r="Q12" s="17">
        <v>0.20937085491923499</v>
      </c>
      <c r="R12" s="17">
        <v>0.29480868597583099</v>
      </c>
      <c r="S12" s="17">
        <v>0.24128866045004099</v>
      </c>
      <c r="T12" s="17">
        <v>0.18554409777863101</v>
      </c>
      <c r="U12" s="17">
        <v>0.23290912618287801</v>
      </c>
      <c r="V12" s="17"/>
      <c r="W12" s="17">
        <v>0.25652100818911899</v>
      </c>
      <c r="X12" s="17">
        <v>0.216838277729961</v>
      </c>
      <c r="Y12" s="17"/>
      <c r="Z12" s="17">
        <v>0.24116592544229601</v>
      </c>
      <c r="AA12" s="17">
        <v>0.24091924425335901</v>
      </c>
    </row>
    <row r="13" spans="2:27" ht="43.5" x14ac:dyDescent="0.35">
      <c r="B13" s="21" t="s">
        <v>241</v>
      </c>
      <c r="C13" s="17">
        <v>0.21720418664718</v>
      </c>
      <c r="D13" s="17">
        <v>0.18700730221737399</v>
      </c>
      <c r="E13" s="17">
        <v>0.23137162777314499</v>
      </c>
      <c r="F13" s="17">
        <v>0.23475041285940401</v>
      </c>
      <c r="G13" s="17">
        <v>0.18347535125913</v>
      </c>
      <c r="H13" s="17">
        <v>0.229725109968864</v>
      </c>
      <c r="I13" s="17"/>
      <c r="J13" s="17">
        <v>0.22705516045886401</v>
      </c>
      <c r="K13" s="17">
        <v>0.12424383348376999</v>
      </c>
      <c r="L13" s="17">
        <v>0.278678744006427</v>
      </c>
      <c r="M13" s="17">
        <v>0.34699366098711298</v>
      </c>
      <c r="N13" s="17">
        <v>0.18421384302912699</v>
      </c>
      <c r="O13" s="17">
        <v>0.182924286456152</v>
      </c>
      <c r="P13" s="17">
        <v>0.189647941201812</v>
      </c>
      <c r="Q13" s="17">
        <v>0.27712556121694698</v>
      </c>
      <c r="R13" s="17">
        <v>0.18169132995394</v>
      </c>
      <c r="S13" s="17">
        <v>0.31317422736030398</v>
      </c>
      <c r="T13" s="17">
        <v>0.149347494554356</v>
      </c>
      <c r="U13" s="17">
        <v>0.19104437338329</v>
      </c>
      <c r="V13" s="17"/>
      <c r="W13" s="17">
        <v>0.21290641645386901</v>
      </c>
      <c r="X13" s="17">
        <v>0.22215936503862899</v>
      </c>
      <c r="Y13" s="17"/>
      <c r="Z13" s="17">
        <v>0.21157749236582901</v>
      </c>
      <c r="AA13" s="17">
        <v>0.21830530002406001</v>
      </c>
    </row>
    <row r="14" spans="2:27" ht="29" x14ac:dyDescent="0.35">
      <c r="B14" s="21" t="s">
        <v>240</v>
      </c>
      <c r="C14" s="17">
        <v>0.20037667016555599</v>
      </c>
      <c r="D14" s="17">
        <v>0.16943567233971901</v>
      </c>
      <c r="E14" s="17">
        <v>0.23479105346977699</v>
      </c>
      <c r="F14" s="17">
        <v>0.24098517537345501</v>
      </c>
      <c r="G14" s="17">
        <v>0.19687428481955399</v>
      </c>
      <c r="H14" s="17">
        <v>0.17721991330987599</v>
      </c>
      <c r="I14" s="17"/>
      <c r="J14" s="17">
        <v>0.118062064654938</v>
      </c>
      <c r="K14" s="17">
        <v>0.119488086876228</v>
      </c>
      <c r="L14" s="17">
        <v>0.302830733213592</v>
      </c>
      <c r="M14" s="17">
        <v>0.21232086179693199</v>
      </c>
      <c r="N14" s="17">
        <v>0.18822123063733201</v>
      </c>
      <c r="O14" s="17">
        <v>0.28381057720010699</v>
      </c>
      <c r="P14" s="17">
        <v>0.13506188263545499</v>
      </c>
      <c r="Q14" s="17">
        <v>0.31893362852566598</v>
      </c>
      <c r="R14" s="17">
        <v>0.33196263511426499</v>
      </c>
      <c r="S14" s="17">
        <v>0.22018131486025</v>
      </c>
      <c r="T14" s="17">
        <v>0.25178362262856002</v>
      </c>
      <c r="U14" s="17">
        <v>0.119811710434565</v>
      </c>
      <c r="V14" s="17"/>
      <c r="W14" s="17">
        <v>0.18774352486894499</v>
      </c>
      <c r="X14" s="17">
        <v>0.21494224388730601</v>
      </c>
      <c r="Y14" s="17"/>
      <c r="Z14" s="17">
        <v>0.21741304519254301</v>
      </c>
      <c r="AA14" s="17">
        <v>0.19297105937944201</v>
      </c>
    </row>
    <row r="15" spans="2:27" ht="43.5" x14ac:dyDescent="0.35">
      <c r="B15" s="21" t="s">
        <v>242</v>
      </c>
      <c r="C15" s="17">
        <v>0.17435726356634099</v>
      </c>
      <c r="D15" s="17">
        <v>0.20947585722620901</v>
      </c>
      <c r="E15" s="17">
        <v>0.13264269115543201</v>
      </c>
      <c r="F15" s="17">
        <v>0.25997397601718197</v>
      </c>
      <c r="G15" s="17">
        <v>0.16651450005145399</v>
      </c>
      <c r="H15" s="17">
        <v>0.147354575802498</v>
      </c>
      <c r="I15" s="17"/>
      <c r="J15" s="17">
        <v>0.19599461075778701</v>
      </c>
      <c r="K15" s="17">
        <v>0.11608575518049601</v>
      </c>
      <c r="L15" s="17">
        <v>0.193163167187374</v>
      </c>
      <c r="M15" s="17">
        <v>0.13298438137912699</v>
      </c>
      <c r="N15" s="17">
        <v>0.108074413841887</v>
      </c>
      <c r="O15" s="17">
        <v>8.2834534226860101E-2</v>
      </c>
      <c r="P15" s="17">
        <v>0.27102160138346099</v>
      </c>
      <c r="Q15" s="17">
        <v>0.34793363552770901</v>
      </c>
      <c r="R15" s="17">
        <v>0.27691706051614801</v>
      </c>
      <c r="S15" s="17">
        <v>0.185782052552354</v>
      </c>
      <c r="T15" s="17">
        <v>0.18554409777863101</v>
      </c>
      <c r="U15" s="17">
        <v>5.0439896127649798E-2</v>
      </c>
      <c r="V15" s="17"/>
      <c r="W15" s="17">
        <v>0.175985835748598</v>
      </c>
      <c r="X15" s="17">
        <v>0.172479576923393</v>
      </c>
      <c r="Y15" s="17"/>
      <c r="Z15" s="17">
        <v>0.21141269003181801</v>
      </c>
      <c r="AA15" s="17">
        <v>0.13988212708096701</v>
      </c>
    </row>
    <row r="16" spans="2:27" ht="43.5" x14ac:dyDescent="0.35">
      <c r="B16" s="21" t="s">
        <v>244</v>
      </c>
      <c r="C16" s="17">
        <v>0.140141013429772</v>
      </c>
      <c r="D16" s="17">
        <v>0.19030835262145901</v>
      </c>
      <c r="E16" s="17">
        <v>7.3953273754850807E-2</v>
      </c>
      <c r="F16" s="17">
        <v>0.14690079217242299</v>
      </c>
      <c r="G16" s="17">
        <v>9.8670804876882498E-2</v>
      </c>
      <c r="H16" s="17">
        <v>0.17397480530045301</v>
      </c>
      <c r="I16" s="17"/>
      <c r="J16" s="17">
        <v>8.9054132406790804E-2</v>
      </c>
      <c r="K16" s="17">
        <v>0.13374615900139999</v>
      </c>
      <c r="L16" s="17">
        <v>0.146614415090108</v>
      </c>
      <c r="M16" s="17">
        <v>0.10256703194561</v>
      </c>
      <c r="N16" s="17">
        <v>0.14257787464011701</v>
      </c>
      <c r="O16" s="17">
        <v>0.172715575107174</v>
      </c>
      <c r="P16" s="17">
        <v>0.22658191117255699</v>
      </c>
      <c r="Q16" s="17">
        <v>0.15497706673353401</v>
      </c>
      <c r="R16" s="17">
        <v>0.11448805424095899</v>
      </c>
      <c r="S16" s="17">
        <v>0.20180912371368601</v>
      </c>
      <c r="T16" s="17">
        <v>0.24142342989118501</v>
      </c>
      <c r="U16" s="17">
        <v>0.121672559076375</v>
      </c>
      <c r="V16" s="17"/>
      <c r="W16" s="17">
        <v>0.14263965010888399</v>
      </c>
      <c r="X16" s="17">
        <v>0.13726017291864101</v>
      </c>
      <c r="Y16" s="17"/>
      <c r="Z16" s="17">
        <v>0.14251706253226401</v>
      </c>
      <c r="AA16" s="17">
        <v>0.13306007690730601</v>
      </c>
    </row>
    <row r="17" spans="2:27" ht="43.5" x14ac:dyDescent="0.35">
      <c r="B17" s="21" t="s">
        <v>243</v>
      </c>
      <c r="C17" s="17">
        <v>0.13597450773370701</v>
      </c>
      <c r="D17" s="17">
        <v>6.0448567319314299E-2</v>
      </c>
      <c r="E17" s="17">
        <v>7.7465054167767403E-2</v>
      </c>
      <c r="F17" s="17">
        <v>0.13120777831683</v>
      </c>
      <c r="G17" s="17">
        <v>0.14744408354105601</v>
      </c>
      <c r="H17" s="17">
        <v>0.18138430597604199</v>
      </c>
      <c r="I17" s="17"/>
      <c r="J17" s="17">
        <v>0.18455436693760799</v>
      </c>
      <c r="K17" s="17">
        <v>0.17330372257228299</v>
      </c>
      <c r="L17" s="17">
        <v>7.8620581452870403E-2</v>
      </c>
      <c r="M17" s="17">
        <v>0.14873744844381001</v>
      </c>
      <c r="N17" s="17">
        <v>0.12988119014483901</v>
      </c>
      <c r="O17" s="17">
        <v>0.12521750020684599</v>
      </c>
      <c r="P17" s="17">
        <v>8.3583108555238594E-2</v>
      </c>
      <c r="Q17" s="17">
        <v>6.0146510156344597E-2</v>
      </c>
      <c r="R17" s="17">
        <v>0.18484954858170399</v>
      </c>
      <c r="S17" s="17">
        <v>7.2008328952990003E-2</v>
      </c>
      <c r="T17" s="17">
        <v>4.9782498184785397E-2</v>
      </c>
      <c r="U17" s="17">
        <v>6.9371814306914803E-2</v>
      </c>
      <c r="V17" s="17"/>
      <c r="W17" s="17">
        <v>0.100943288127192</v>
      </c>
      <c r="X17" s="17">
        <v>0.17636427605833599</v>
      </c>
      <c r="Y17" s="17"/>
      <c r="Z17" s="17">
        <v>0.18245953569848</v>
      </c>
      <c r="AA17" s="17">
        <v>8.4988978392146905E-2</v>
      </c>
    </row>
    <row r="18" spans="2:27" ht="43.5" x14ac:dyDescent="0.35">
      <c r="B18" s="21" t="s">
        <v>245</v>
      </c>
      <c r="C18" s="17">
        <v>0.12958564003610901</v>
      </c>
      <c r="D18" s="17">
        <v>7.3921977665331803E-2</v>
      </c>
      <c r="E18" s="17">
        <v>8.1404409664767197E-2</v>
      </c>
      <c r="F18" s="17">
        <v>0.17319349634549699</v>
      </c>
      <c r="G18" s="17">
        <v>0.13703750794081901</v>
      </c>
      <c r="H18" s="17">
        <v>0.144137090024685</v>
      </c>
      <c r="I18" s="17"/>
      <c r="J18" s="17">
        <v>0.201908133318007</v>
      </c>
      <c r="K18" s="17">
        <v>9.0640008500976796E-2</v>
      </c>
      <c r="L18" s="17">
        <v>0</v>
      </c>
      <c r="M18" s="17">
        <v>0.129929080621068</v>
      </c>
      <c r="N18" s="17">
        <v>2.2611280538307601E-2</v>
      </c>
      <c r="O18" s="17">
        <v>0.17657039225809901</v>
      </c>
      <c r="P18" s="17">
        <v>7.1751049797961999E-2</v>
      </c>
      <c r="Q18" s="17">
        <v>0.262082574009117</v>
      </c>
      <c r="R18" s="17">
        <v>0.153012701598461</v>
      </c>
      <c r="S18" s="17">
        <v>0.105046301830754</v>
      </c>
      <c r="T18" s="17">
        <v>0.199129992739142</v>
      </c>
      <c r="U18" s="17">
        <v>0.26041618769020403</v>
      </c>
      <c r="V18" s="17"/>
      <c r="W18" s="17">
        <v>0.10964918302570099</v>
      </c>
      <c r="X18" s="17">
        <v>0.15257167617498699</v>
      </c>
      <c r="Y18" s="17"/>
      <c r="Z18" s="17">
        <v>0.185466935233114</v>
      </c>
      <c r="AA18" s="17">
        <v>7.1140466572342104E-2</v>
      </c>
    </row>
    <row r="19" spans="2:27" ht="29" x14ac:dyDescent="0.35">
      <c r="B19" s="21" t="s">
        <v>248</v>
      </c>
      <c r="C19" s="17">
        <v>8.4235478911124997E-2</v>
      </c>
      <c r="D19" s="17">
        <v>0.101491918505805</v>
      </c>
      <c r="E19" s="17">
        <v>4.9003633699467503E-2</v>
      </c>
      <c r="F19" s="17">
        <v>0.144137164954242</v>
      </c>
      <c r="G19" s="17">
        <v>7.2349492438403495E-2</v>
      </c>
      <c r="H19" s="17">
        <v>7.3694154193846201E-2</v>
      </c>
      <c r="I19" s="17"/>
      <c r="J19" s="17">
        <v>8.6331349409711697E-2</v>
      </c>
      <c r="K19" s="17">
        <v>9.3628110757444302E-2</v>
      </c>
      <c r="L19" s="17">
        <v>8.2543919811026406E-2</v>
      </c>
      <c r="M19" s="17">
        <v>1.8808367822741999E-2</v>
      </c>
      <c r="N19" s="17">
        <v>0.10520585812751999</v>
      </c>
      <c r="O19" s="17">
        <v>4.5286826667857299E-2</v>
      </c>
      <c r="P19" s="17">
        <v>5.1478774080216699E-2</v>
      </c>
      <c r="Q19" s="17">
        <v>4.3732224031284302E-2</v>
      </c>
      <c r="R19" s="17">
        <v>0.13237967970064199</v>
      </c>
      <c r="S19" s="17">
        <v>7.9675844616025407E-2</v>
      </c>
      <c r="T19" s="17">
        <v>0.199129992739142</v>
      </c>
      <c r="U19" s="17">
        <v>0.121672559076375</v>
      </c>
      <c r="V19" s="17"/>
      <c r="W19" s="17">
        <v>6.7445095395137294E-2</v>
      </c>
      <c r="X19" s="17">
        <v>0.103594202584175</v>
      </c>
      <c r="Y19" s="17"/>
      <c r="Z19" s="17">
        <v>0.11056749375915199</v>
      </c>
      <c r="AA19" s="17">
        <v>6.2165431868610697E-2</v>
      </c>
    </row>
    <row r="20" spans="2:27" ht="58" x14ac:dyDescent="0.35">
      <c r="B20" s="21" t="s">
        <v>246</v>
      </c>
      <c r="C20" s="17">
        <v>7.8204074894420203E-2</v>
      </c>
      <c r="D20" s="17">
        <v>2.9252010118090099E-2</v>
      </c>
      <c r="E20" s="17">
        <v>6.2053728054189197E-2</v>
      </c>
      <c r="F20" s="17">
        <v>0.107734427210426</v>
      </c>
      <c r="G20" s="17">
        <v>5.5971754760879303E-2</v>
      </c>
      <c r="H20" s="17">
        <v>9.8487006065157895E-2</v>
      </c>
      <c r="I20" s="17"/>
      <c r="J20" s="17">
        <v>6.2452768400162201E-2</v>
      </c>
      <c r="K20" s="17">
        <v>4.4588968666234297E-2</v>
      </c>
      <c r="L20" s="17">
        <v>5.53279145462056E-2</v>
      </c>
      <c r="M20" s="17">
        <v>7.4842372079028802E-2</v>
      </c>
      <c r="N20" s="17">
        <v>0.115454781829032</v>
      </c>
      <c r="O20" s="17">
        <v>0.13197617804564199</v>
      </c>
      <c r="P20" s="17">
        <v>5.5447234071148203E-2</v>
      </c>
      <c r="Q20" s="17">
        <v>0.15497706673353401</v>
      </c>
      <c r="R20" s="17">
        <v>6.3388883578964994E-2</v>
      </c>
      <c r="S20" s="17">
        <v>0.11906436929340999</v>
      </c>
      <c r="T20" s="17">
        <v>9.9564996369570904E-2</v>
      </c>
      <c r="U20" s="17">
        <v>0.119811710434565</v>
      </c>
      <c r="V20" s="17"/>
      <c r="W20" s="17">
        <v>5.4680376072772402E-2</v>
      </c>
      <c r="X20" s="17">
        <v>0.105326075104999</v>
      </c>
      <c r="Y20" s="17"/>
      <c r="Z20" s="17">
        <v>0.104100530758008</v>
      </c>
      <c r="AA20" s="17">
        <v>5.1164035045841202E-2</v>
      </c>
    </row>
    <row r="21" spans="2:27" ht="29" x14ac:dyDescent="0.35">
      <c r="B21" s="21" t="s">
        <v>247</v>
      </c>
      <c r="C21" s="17">
        <v>7.4823211880485005E-2</v>
      </c>
      <c r="D21" s="17">
        <v>0.14105793885217899</v>
      </c>
      <c r="E21" s="17">
        <v>0.112658466920911</v>
      </c>
      <c r="F21" s="17">
        <v>9.7304017202860804E-2</v>
      </c>
      <c r="G21" s="17">
        <v>5.3011026455862198E-2</v>
      </c>
      <c r="H21" s="17">
        <v>3.8919234531081003E-2</v>
      </c>
      <c r="I21" s="17"/>
      <c r="J21" s="17">
        <v>6.9023445022760199E-2</v>
      </c>
      <c r="K21" s="17">
        <v>3.3603824982793302E-2</v>
      </c>
      <c r="L21" s="17">
        <v>5.9251252904361597E-2</v>
      </c>
      <c r="M21" s="17">
        <v>0.13228669589521599</v>
      </c>
      <c r="N21" s="17">
        <v>7.0702397329289596E-2</v>
      </c>
      <c r="O21" s="17">
        <v>1.8773853779501401E-2</v>
      </c>
      <c r="P21" s="17">
        <v>0.130232247139732</v>
      </c>
      <c r="Q21" s="17">
        <v>0.20193606385277199</v>
      </c>
      <c r="R21" s="17">
        <v>8.1965858148182094E-2</v>
      </c>
      <c r="S21" s="17">
        <v>6.8059798288280196E-2</v>
      </c>
      <c r="T21" s="17">
        <v>0</v>
      </c>
      <c r="U21" s="17">
        <v>0.18918352474147901</v>
      </c>
      <c r="V21" s="17"/>
      <c r="W21" s="17">
        <v>8.9175006152821507E-2</v>
      </c>
      <c r="X21" s="17">
        <v>5.8276096130206602E-2</v>
      </c>
      <c r="Y21" s="17"/>
      <c r="Z21" s="17">
        <v>8.1786578041144295E-2</v>
      </c>
      <c r="AA21" s="17">
        <v>6.9473436089299595E-2</v>
      </c>
    </row>
    <row r="22" spans="2:27" ht="43.5" x14ac:dyDescent="0.35">
      <c r="B22" s="21" t="s">
        <v>249</v>
      </c>
      <c r="C22" s="17">
        <v>7.2208891709402298E-2</v>
      </c>
      <c r="D22" s="17">
        <v>0.113423375493951</v>
      </c>
      <c r="E22" s="17">
        <v>0.114539601346341</v>
      </c>
      <c r="F22" s="17">
        <v>4.6697371004271002E-2</v>
      </c>
      <c r="G22" s="17">
        <v>5.8710774369506502E-2</v>
      </c>
      <c r="H22" s="17">
        <v>5.9533069744452001E-2</v>
      </c>
      <c r="I22" s="17"/>
      <c r="J22" s="17">
        <v>5.9343184102819302E-2</v>
      </c>
      <c r="K22" s="17">
        <v>4.2830492012613297E-2</v>
      </c>
      <c r="L22" s="17">
        <v>0.13215668796594801</v>
      </c>
      <c r="M22" s="17">
        <v>6.4950296300125498E-2</v>
      </c>
      <c r="N22" s="17">
        <v>0.103562601569109</v>
      </c>
      <c r="O22" s="17">
        <v>7.7461081298865697E-2</v>
      </c>
      <c r="P22" s="17">
        <v>5.9379033454320697E-2</v>
      </c>
      <c r="Q22" s="17">
        <v>0.192956568794175</v>
      </c>
      <c r="R22" s="17">
        <v>1.9262323678751001E-2</v>
      </c>
      <c r="S22" s="17">
        <v>7.69658413387211E-2</v>
      </c>
      <c r="T22" s="17">
        <v>0.14185843352161401</v>
      </c>
      <c r="U22" s="17">
        <v>6.9371814306914803E-2</v>
      </c>
      <c r="V22" s="17"/>
      <c r="W22" s="17">
        <v>7.9415949721985193E-2</v>
      </c>
      <c r="X22" s="17">
        <v>6.3899406435978898E-2</v>
      </c>
      <c r="Y22" s="17"/>
      <c r="Z22" s="17">
        <v>7.6093343525546406E-2</v>
      </c>
      <c r="AA22" s="17">
        <v>7.3338714706455393E-2</v>
      </c>
    </row>
    <row r="23" spans="2:27" ht="43.5" x14ac:dyDescent="0.35">
      <c r="B23" s="21" t="s">
        <v>250</v>
      </c>
      <c r="C23" s="17">
        <v>5.2088132939392698E-2</v>
      </c>
      <c r="D23" s="17">
        <v>2.1289001315845098E-2</v>
      </c>
      <c r="E23" s="17">
        <v>2.65896137024354E-2</v>
      </c>
      <c r="F23" s="17">
        <v>8.6787738035175005E-2</v>
      </c>
      <c r="G23" s="17">
        <v>6.3803897326734998E-2</v>
      </c>
      <c r="H23" s="17">
        <v>5.0697031531544798E-2</v>
      </c>
      <c r="I23" s="17"/>
      <c r="J23" s="17">
        <v>5.9648830137284101E-2</v>
      </c>
      <c r="K23" s="17">
        <v>4.2343134956443901E-2</v>
      </c>
      <c r="L23" s="17">
        <v>3.2035247639540701E-2</v>
      </c>
      <c r="M23" s="17">
        <v>3.6947538182390702E-2</v>
      </c>
      <c r="N23" s="17">
        <v>0</v>
      </c>
      <c r="O23" s="17">
        <v>0.141521761746224</v>
      </c>
      <c r="P23" s="17">
        <v>6.4208668950043804E-2</v>
      </c>
      <c r="Q23" s="17">
        <v>0.10549212073160601</v>
      </c>
      <c r="R23" s="17">
        <v>6.9676145231210906E-2</v>
      </c>
      <c r="S23" s="17">
        <v>3.8039810830213502E-2</v>
      </c>
      <c r="T23" s="17">
        <v>0</v>
      </c>
      <c r="U23" s="17">
        <v>0</v>
      </c>
      <c r="V23" s="17"/>
      <c r="W23" s="17">
        <v>4.1206721151884299E-2</v>
      </c>
      <c r="X23" s="17">
        <v>6.4634019325278999E-2</v>
      </c>
      <c r="Y23" s="17"/>
      <c r="Z23" s="17">
        <v>7.7288834477467594E-2</v>
      </c>
      <c r="AA23" s="17">
        <v>3.1871652469411198E-2</v>
      </c>
    </row>
    <row r="24" spans="2:27" x14ac:dyDescent="0.35">
      <c r="B24" s="21" t="s">
        <v>47</v>
      </c>
      <c r="C24" s="17">
        <v>2.8421463097918601E-2</v>
      </c>
      <c r="D24" s="17">
        <v>4.2125564406532999E-2</v>
      </c>
      <c r="E24" s="17">
        <v>4.7945671728716902E-2</v>
      </c>
      <c r="F24" s="17">
        <v>0</v>
      </c>
      <c r="G24" s="17">
        <v>3.9566655744715899E-2</v>
      </c>
      <c r="H24" s="17">
        <v>2.2620710326257301E-2</v>
      </c>
      <c r="I24" s="17"/>
      <c r="J24" s="17">
        <v>3.9664004746701099E-2</v>
      </c>
      <c r="K24" s="17">
        <v>4.4568221668931797E-2</v>
      </c>
      <c r="L24" s="17">
        <v>2.7216005264820799E-2</v>
      </c>
      <c r="M24" s="17">
        <v>0</v>
      </c>
      <c r="N24" s="17">
        <v>2.1806776302951799E-2</v>
      </c>
      <c r="O24" s="17">
        <v>0</v>
      </c>
      <c r="P24" s="17">
        <v>5.63084095759398E-2</v>
      </c>
      <c r="Q24" s="17">
        <v>0</v>
      </c>
      <c r="R24" s="17">
        <v>0</v>
      </c>
      <c r="S24" s="17">
        <v>1.7363209425542599E-2</v>
      </c>
      <c r="T24" s="17">
        <v>4.2293437152043201E-2</v>
      </c>
      <c r="U24" s="17">
        <v>0.128307636643958</v>
      </c>
      <c r="V24" s="17"/>
      <c r="W24" s="17">
        <v>3.7082446950365201E-2</v>
      </c>
      <c r="X24" s="17">
        <v>1.8435652292786701E-2</v>
      </c>
      <c r="Y24" s="17"/>
      <c r="Z24" s="17">
        <v>7.8813303237029297E-3</v>
      </c>
      <c r="AA24" s="17">
        <v>4.95881777479147E-2</v>
      </c>
    </row>
    <row r="25" spans="2:27" ht="58" x14ac:dyDescent="0.35">
      <c r="B25" s="21" t="s">
        <v>253</v>
      </c>
      <c r="C25" s="23">
        <v>1.7475638604516501E-2</v>
      </c>
      <c r="D25" s="23">
        <v>0</v>
      </c>
      <c r="E25" s="23">
        <v>4.4562111985795898E-2</v>
      </c>
      <c r="F25" s="23">
        <v>1.1904924068259E-2</v>
      </c>
      <c r="G25" s="23">
        <v>2.3107966471607299E-2</v>
      </c>
      <c r="H25" s="23">
        <v>1.00333669582842E-2</v>
      </c>
      <c r="I25" s="23"/>
      <c r="J25" s="23">
        <v>1.82707044837934E-2</v>
      </c>
      <c r="K25" s="23">
        <v>4.0118048243955998E-2</v>
      </c>
      <c r="L25" s="23">
        <v>0</v>
      </c>
      <c r="M25" s="23">
        <v>2.4947457359676298E-2</v>
      </c>
      <c r="N25" s="23">
        <v>0</v>
      </c>
      <c r="O25" s="23">
        <v>2.1936058475025302E-2</v>
      </c>
      <c r="P25" s="23">
        <v>3.2104334475021902E-2</v>
      </c>
      <c r="Q25" s="23">
        <v>0</v>
      </c>
      <c r="R25" s="23">
        <v>0</v>
      </c>
      <c r="S25" s="23">
        <v>2.2025315251842401E-2</v>
      </c>
      <c r="T25" s="23">
        <v>0</v>
      </c>
      <c r="U25" s="23">
        <v>0</v>
      </c>
      <c r="V25" s="23"/>
      <c r="W25" s="23">
        <v>2.1197845018402699E-2</v>
      </c>
      <c r="X25" s="23">
        <v>1.3184065076618101E-2</v>
      </c>
      <c r="Y25" s="23"/>
      <c r="Z25" s="23">
        <v>1.51327615410049E-3</v>
      </c>
      <c r="AA25" s="23">
        <v>2.9141722117193E-2</v>
      </c>
    </row>
    <row r="26" spans="2:27" x14ac:dyDescent="0.35">
      <c r="B26" s="16"/>
    </row>
    <row r="27" spans="2:27" x14ac:dyDescent="0.35">
      <c r="B27" t="s">
        <v>52</v>
      </c>
    </row>
    <row r="28" spans="2:27" x14ac:dyDescent="0.35">
      <c r="B28" t="s">
        <v>53</v>
      </c>
    </row>
    <row r="30" spans="2:27" x14ac:dyDescent="0.35">
      <c r="B30"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260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43.5" x14ac:dyDescent="0.35">
      <c r="B9" s="21" t="s">
        <v>255</v>
      </c>
      <c r="C9" s="17">
        <v>0.60780474971081699</v>
      </c>
      <c r="D9" s="17">
        <v>0.68920835958330595</v>
      </c>
      <c r="E9" s="17">
        <v>0.71870563982666202</v>
      </c>
      <c r="F9" s="17">
        <v>0.60027092916583802</v>
      </c>
      <c r="G9" s="17">
        <v>0.51725790049500098</v>
      </c>
      <c r="H9" s="17">
        <v>0.58459305384883498</v>
      </c>
      <c r="I9" s="17"/>
      <c r="J9" s="17">
        <v>0.5718667395382</v>
      </c>
      <c r="K9" s="17">
        <v>0.51917978579516799</v>
      </c>
      <c r="L9" s="17">
        <v>0.76691832674071003</v>
      </c>
      <c r="M9" s="17">
        <v>0.57093609270107404</v>
      </c>
      <c r="N9" s="17">
        <v>0.77760963622292001</v>
      </c>
      <c r="O9" s="17">
        <v>0.59801842924649995</v>
      </c>
      <c r="P9" s="17">
        <v>0.52180758765693602</v>
      </c>
      <c r="Q9" s="17">
        <v>0.70484676611401498</v>
      </c>
      <c r="R9" s="17">
        <v>0.64180243044520402</v>
      </c>
      <c r="S9" s="17">
        <v>0.63914716919665504</v>
      </c>
      <c r="T9" s="17">
        <v>0.686183363660265</v>
      </c>
      <c r="U9" s="17">
        <v>0.42209265092435799</v>
      </c>
      <c r="V9" s="17"/>
      <c r="W9" s="17">
        <v>0.63367489151967604</v>
      </c>
      <c r="X9" s="17">
        <v>0.57797738298131696</v>
      </c>
      <c r="Y9" s="17"/>
      <c r="Z9" s="17">
        <v>0.59622051182428504</v>
      </c>
      <c r="AA9" s="17">
        <v>0.61888463004341199</v>
      </c>
    </row>
    <row r="10" spans="2:27" ht="29" x14ac:dyDescent="0.35">
      <c r="B10" s="21" t="s">
        <v>256</v>
      </c>
      <c r="C10" s="17">
        <v>0.524353063091898</v>
      </c>
      <c r="D10" s="17">
        <v>0.47980391685565299</v>
      </c>
      <c r="E10" s="17">
        <v>0.447791939682813</v>
      </c>
      <c r="F10" s="17">
        <v>0.59606711786817201</v>
      </c>
      <c r="G10" s="17">
        <v>0.566396266406761</v>
      </c>
      <c r="H10" s="17">
        <v>0.51705903217545202</v>
      </c>
      <c r="I10" s="17"/>
      <c r="J10" s="17">
        <v>0.60215612939942498</v>
      </c>
      <c r="K10" s="17">
        <v>0.53632119893760299</v>
      </c>
      <c r="L10" s="17">
        <v>0.56708833181192297</v>
      </c>
      <c r="M10" s="17">
        <v>0.40173034664428497</v>
      </c>
      <c r="N10" s="17">
        <v>0.36906209328751899</v>
      </c>
      <c r="O10" s="17">
        <v>0.48162441547783102</v>
      </c>
      <c r="P10" s="17">
        <v>0.42188400276712401</v>
      </c>
      <c r="Q10" s="17">
        <v>0.59360192341176499</v>
      </c>
      <c r="R10" s="17">
        <v>0.56996740168656501</v>
      </c>
      <c r="S10" s="17">
        <v>0.49460215622875098</v>
      </c>
      <c r="T10" s="17">
        <v>0.580521533362926</v>
      </c>
      <c r="U10" s="17">
        <v>0.75001980427966697</v>
      </c>
      <c r="V10" s="17"/>
      <c r="W10" s="17">
        <v>0.48620284184470203</v>
      </c>
      <c r="X10" s="17">
        <v>0.56833893098389299</v>
      </c>
      <c r="Y10" s="17"/>
      <c r="Z10" s="17">
        <v>0.54873678344446997</v>
      </c>
      <c r="AA10" s="17">
        <v>0.51869655356980104</v>
      </c>
    </row>
    <row r="11" spans="2:27" ht="43.5" x14ac:dyDescent="0.35">
      <c r="B11" s="21" t="s">
        <v>257</v>
      </c>
      <c r="C11" s="17">
        <v>0.49313608123105301</v>
      </c>
      <c r="D11" s="17">
        <v>0.52621880897040996</v>
      </c>
      <c r="E11" s="17">
        <v>0.41952969723846101</v>
      </c>
      <c r="F11" s="17">
        <v>0.56026051957858003</v>
      </c>
      <c r="G11" s="17">
        <v>0.43101988965845101</v>
      </c>
      <c r="H11" s="17">
        <v>0.518612204307631</v>
      </c>
      <c r="I11" s="17"/>
      <c r="J11" s="17">
        <v>0.49247985656957899</v>
      </c>
      <c r="K11" s="17">
        <v>0.56172545162251697</v>
      </c>
      <c r="L11" s="17">
        <v>0.50183798755794196</v>
      </c>
      <c r="M11" s="17">
        <v>0.46187994833366203</v>
      </c>
      <c r="N11" s="17">
        <v>0.50105671656764195</v>
      </c>
      <c r="O11" s="17">
        <v>0.413708917879547</v>
      </c>
      <c r="P11" s="17">
        <v>0.52478565330525595</v>
      </c>
      <c r="Q11" s="17">
        <v>0.44605964774469398</v>
      </c>
      <c r="R11" s="17">
        <v>0.52662902709471104</v>
      </c>
      <c r="S11" s="17">
        <v>0.47237904529428199</v>
      </c>
      <c r="T11" s="17">
        <v>0.41471701214342599</v>
      </c>
      <c r="U11" s="17">
        <v>0.42209265092435799</v>
      </c>
      <c r="V11" s="17"/>
      <c r="W11" s="17">
        <v>0.49588705738307198</v>
      </c>
      <c r="X11" s="17">
        <v>0.48996430215242898</v>
      </c>
      <c r="Y11" s="17"/>
      <c r="Z11" s="17">
        <v>0.48381930774045301</v>
      </c>
      <c r="AA11" s="17">
        <v>0.50344600240071102</v>
      </c>
    </row>
    <row r="12" spans="2:27" ht="43.5" x14ac:dyDescent="0.35">
      <c r="B12" s="21" t="s">
        <v>258</v>
      </c>
      <c r="C12" s="17">
        <v>0.439750402570664</v>
      </c>
      <c r="D12" s="17">
        <v>0.45900211874241498</v>
      </c>
      <c r="E12" s="17">
        <v>0.34985392429321299</v>
      </c>
      <c r="F12" s="17">
        <v>0.50388108718921798</v>
      </c>
      <c r="G12" s="17">
        <v>0.446361327713786</v>
      </c>
      <c r="H12" s="17">
        <v>0.44161348390602301</v>
      </c>
      <c r="I12" s="17"/>
      <c r="J12" s="17">
        <v>0.45359319559636802</v>
      </c>
      <c r="K12" s="17">
        <v>0.38614426171814498</v>
      </c>
      <c r="L12" s="17">
        <v>0.39992473919840699</v>
      </c>
      <c r="M12" s="17">
        <v>0.30703189837373501</v>
      </c>
      <c r="N12" s="17">
        <v>0.49317192391592501</v>
      </c>
      <c r="O12" s="17">
        <v>0.495459084777085</v>
      </c>
      <c r="P12" s="17">
        <v>0.43339484360597402</v>
      </c>
      <c r="Q12" s="17">
        <v>0.51357226641565901</v>
      </c>
      <c r="R12" s="17">
        <v>0.50423766039147699</v>
      </c>
      <c r="S12" s="17">
        <v>0.46269592711473601</v>
      </c>
      <c r="T12" s="17">
        <v>0.59886888281708395</v>
      </c>
      <c r="U12" s="17">
        <v>0.38872382433416303</v>
      </c>
      <c r="V12" s="17"/>
      <c r="W12" s="17">
        <v>0.40227934972467999</v>
      </c>
      <c r="X12" s="17">
        <v>0.48295321310163902</v>
      </c>
      <c r="Y12" s="17"/>
      <c r="Z12" s="17">
        <v>0.46990924931986799</v>
      </c>
      <c r="AA12" s="17">
        <v>0.41422050971403301</v>
      </c>
    </row>
    <row r="13" spans="2:27" ht="29" x14ac:dyDescent="0.35">
      <c r="B13" s="21" t="s">
        <v>259</v>
      </c>
      <c r="C13" s="17">
        <v>0.43444045243884299</v>
      </c>
      <c r="D13" s="17">
        <v>0.34437624256042998</v>
      </c>
      <c r="E13" s="17">
        <v>0.311126534254483</v>
      </c>
      <c r="F13" s="17">
        <v>0.51605973871785904</v>
      </c>
      <c r="G13" s="17">
        <v>0.44852236259053802</v>
      </c>
      <c r="H13" s="17">
        <v>0.47237686591526201</v>
      </c>
      <c r="I13" s="17"/>
      <c r="J13" s="17">
        <v>0.44505436354848799</v>
      </c>
      <c r="K13" s="17">
        <v>0.31019730177890797</v>
      </c>
      <c r="L13" s="17">
        <v>0.55049907436273504</v>
      </c>
      <c r="M13" s="17">
        <v>0.35211353017608599</v>
      </c>
      <c r="N13" s="17">
        <v>0.47510670373809499</v>
      </c>
      <c r="O13" s="17">
        <v>0.43623366275071002</v>
      </c>
      <c r="P13" s="17">
        <v>0.36733460480852698</v>
      </c>
      <c r="Q13" s="17">
        <v>0.51518565295963603</v>
      </c>
      <c r="R13" s="17">
        <v>0.52134110054280003</v>
      </c>
      <c r="S13" s="17">
        <v>0.49304904788111797</v>
      </c>
      <c r="T13" s="17">
        <v>0.36493451395864102</v>
      </c>
      <c r="U13" s="17">
        <v>0.617911253233421</v>
      </c>
      <c r="V13" s="17"/>
      <c r="W13" s="17">
        <v>0.35162980407522498</v>
      </c>
      <c r="X13" s="17">
        <v>0.52991822740037997</v>
      </c>
      <c r="Y13" s="17"/>
      <c r="Z13" s="17">
        <v>0.54633395478716995</v>
      </c>
      <c r="AA13" s="17">
        <v>0.346796075950072</v>
      </c>
    </row>
    <row r="14" spans="2:27" x14ac:dyDescent="0.35">
      <c r="B14" s="21" t="s">
        <v>47</v>
      </c>
      <c r="C14" s="17">
        <v>2.7589551039719599E-2</v>
      </c>
      <c r="D14" s="17">
        <v>3.6447958324768499E-2</v>
      </c>
      <c r="E14" s="17">
        <v>4.5402711093034898E-2</v>
      </c>
      <c r="F14" s="17">
        <v>0</v>
      </c>
      <c r="G14" s="17">
        <v>2.7807706663264702E-2</v>
      </c>
      <c r="H14" s="17">
        <v>2.94537356951186E-2</v>
      </c>
      <c r="I14" s="17"/>
      <c r="J14" s="17">
        <v>3.13792072173135E-2</v>
      </c>
      <c r="K14" s="17">
        <v>0</v>
      </c>
      <c r="L14" s="17">
        <v>2.7216005264820799E-2</v>
      </c>
      <c r="M14" s="17">
        <v>6.4281098837032105E-2</v>
      </c>
      <c r="N14" s="17">
        <v>0</v>
      </c>
      <c r="O14" s="17">
        <v>2.58203604329552E-2</v>
      </c>
      <c r="P14" s="17">
        <v>8.6653732433619499E-2</v>
      </c>
      <c r="Q14" s="17">
        <v>0</v>
      </c>
      <c r="R14" s="17">
        <v>0</v>
      </c>
      <c r="S14" s="17">
        <v>1.90199054151068E-2</v>
      </c>
      <c r="T14" s="17">
        <v>9.2075935336828604E-2</v>
      </c>
      <c r="U14" s="17">
        <v>0</v>
      </c>
      <c r="V14" s="17"/>
      <c r="W14" s="17">
        <v>2.5778366419018001E-2</v>
      </c>
      <c r="X14" s="17">
        <v>2.9677783423432101E-2</v>
      </c>
      <c r="Y14" s="17"/>
      <c r="Z14" s="17">
        <v>8.7366854793363407E-3</v>
      </c>
      <c r="AA14" s="17">
        <v>3.5214131618821802E-2</v>
      </c>
    </row>
    <row r="15" spans="2:27" x14ac:dyDescent="0.35">
      <c r="B15" s="21" t="s">
        <v>171</v>
      </c>
      <c r="C15" s="23">
        <v>1.79218859095816E-2</v>
      </c>
      <c r="D15" s="23">
        <v>3.7781387421194801E-2</v>
      </c>
      <c r="E15" s="23">
        <v>3.0325028579037201E-2</v>
      </c>
      <c r="F15" s="23">
        <v>2.4418874329055301E-2</v>
      </c>
      <c r="G15" s="23">
        <v>2.4145830394492501E-2</v>
      </c>
      <c r="H15" s="23">
        <v>0</v>
      </c>
      <c r="I15" s="23"/>
      <c r="J15" s="23">
        <v>1.13943818267305E-2</v>
      </c>
      <c r="K15" s="23">
        <v>4.2343134956443901E-2</v>
      </c>
      <c r="L15" s="23">
        <v>0</v>
      </c>
      <c r="M15" s="23">
        <v>4.6141928477383402E-2</v>
      </c>
      <c r="N15" s="23">
        <v>2.54798362526743E-2</v>
      </c>
      <c r="O15" s="23">
        <v>0</v>
      </c>
      <c r="P15" s="23">
        <v>0</v>
      </c>
      <c r="Q15" s="23">
        <v>0</v>
      </c>
      <c r="R15" s="23">
        <v>1.85769745692171E-2</v>
      </c>
      <c r="S15" s="23">
        <v>1.87119232727141E-2</v>
      </c>
      <c r="T15" s="23">
        <v>0</v>
      </c>
      <c r="U15" s="23">
        <v>0</v>
      </c>
      <c r="V15" s="23"/>
      <c r="W15" s="23">
        <v>2.4740658161713398E-2</v>
      </c>
      <c r="X15" s="23">
        <v>1.00600805081276E-2</v>
      </c>
      <c r="Y15" s="23"/>
      <c r="Z15" s="23">
        <v>5.9828149397124896E-3</v>
      </c>
      <c r="AA15" s="23">
        <v>3.0317897583764401E-2</v>
      </c>
    </row>
    <row r="16" spans="2:27" x14ac:dyDescent="0.35">
      <c r="B16" s="16"/>
    </row>
    <row r="17" spans="2:2" x14ac:dyDescent="0.35">
      <c r="B17" t="s">
        <v>52</v>
      </c>
    </row>
    <row r="18" spans="2:2" x14ac:dyDescent="0.35">
      <c r="B18" t="s">
        <v>53</v>
      </c>
    </row>
    <row r="20" spans="2:2" x14ac:dyDescent="0.35">
      <c r="B20"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271</v>
      </c>
      <c r="E2" s="26"/>
      <c r="F2" s="26"/>
      <c r="G2" s="26"/>
      <c r="H2" s="26"/>
      <c r="I2" s="26"/>
      <c r="J2" s="26"/>
      <c r="K2" s="26"/>
    </row>
    <row r="6" spans="2:11" ht="50" customHeight="1" x14ac:dyDescent="0.35">
      <c r="B6" s="22" t="s">
        <v>15</v>
      </c>
      <c r="C6" s="22" t="s">
        <v>261</v>
      </c>
      <c r="D6" s="22" t="s">
        <v>262</v>
      </c>
      <c r="E6" s="22" t="s">
        <v>263</v>
      </c>
      <c r="F6" s="22" t="s">
        <v>264</v>
      </c>
      <c r="G6" s="22" t="s">
        <v>265</v>
      </c>
      <c r="H6" s="22" t="s">
        <v>266</v>
      </c>
      <c r="I6" s="22" t="s">
        <v>267</v>
      </c>
      <c r="J6" s="22" t="s">
        <v>268</v>
      </c>
    </row>
    <row r="7" spans="2:11" x14ac:dyDescent="0.35">
      <c r="B7" s="21" t="s">
        <v>269</v>
      </c>
      <c r="C7" s="17">
        <v>0.56464192646821698</v>
      </c>
      <c r="D7" s="17">
        <v>0.63706795762267598</v>
      </c>
      <c r="E7" s="17">
        <v>0.39354853764943398</v>
      </c>
      <c r="F7" s="17">
        <v>0.58873942462330797</v>
      </c>
      <c r="G7" s="17">
        <v>0.49774100005453498</v>
      </c>
      <c r="H7" s="17">
        <v>0.40990755872172302</v>
      </c>
      <c r="I7" s="17">
        <v>0.49901910026104701</v>
      </c>
      <c r="J7" s="17">
        <v>0.32474063787593899</v>
      </c>
    </row>
    <row r="8" spans="2:11" x14ac:dyDescent="0.35">
      <c r="B8" s="21" t="s">
        <v>270</v>
      </c>
      <c r="C8" s="17">
        <v>0.27807308323470797</v>
      </c>
      <c r="D8" s="17">
        <v>0.22429334068645099</v>
      </c>
      <c r="E8" s="17">
        <v>0.401413797738912</v>
      </c>
      <c r="F8" s="17">
        <v>0.26375485724095699</v>
      </c>
      <c r="G8" s="17">
        <v>0.31558452274218601</v>
      </c>
      <c r="H8" s="17">
        <v>0.39280326697642498</v>
      </c>
      <c r="I8" s="17">
        <v>0.27043730817631401</v>
      </c>
      <c r="J8" s="17">
        <v>0.43354345745080602</v>
      </c>
    </row>
    <row r="9" spans="2:11" x14ac:dyDescent="0.35">
      <c r="B9" s="21" t="s">
        <v>47</v>
      </c>
      <c r="C9" s="17">
        <v>0.15728499029707599</v>
      </c>
      <c r="D9" s="17">
        <v>0.138638701690873</v>
      </c>
      <c r="E9" s="17">
        <v>0.20503766461165401</v>
      </c>
      <c r="F9" s="17">
        <v>0.14750571813573399</v>
      </c>
      <c r="G9" s="17">
        <v>0.18667447720328001</v>
      </c>
      <c r="H9" s="17">
        <v>0.197289174301852</v>
      </c>
      <c r="I9" s="17">
        <v>0.23054359156263901</v>
      </c>
      <c r="J9" s="17">
        <v>0.24171590467325499</v>
      </c>
    </row>
    <row r="10" spans="2:11" x14ac:dyDescent="0.35">
      <c r="B10" s="16"/>
      <c r="C10" s="16"/>
      <c r="D10" s="16"/>
      <c r="E10" s="16"/>
      <c r="F10" s="16"/>
      <c r="G10" s="16"/>
      <c r="H10" s="16"/>
      <c r="I10" s="16"/>
      <c r="J10" s="16"/>
    </row>
    <row r="11" spans="2:11" x14ac:dyDescent="0.35">
      <c r="B11" t="s">
        <v>52</v>
      </c>
    </row>
    <row r="12" spans="2:11" x14ac:dyDescent="0.35">
      <c r="B12" t="s">
        <v>53</v>
      </c>
    </row>
    <row r="16" spans="2:11" x14ac:dyDescent="0.35">
      <c r="B16" s="8" t="str">
        <f>HYPERLINK("#'Contents'!A1", "Return to Contents")</f>
        <v>Return to Contents</v>
      </c>
    </row>
  </sheetData>
  <mergeCells count="1">
    <mergeCell ref="D2:K2"/>
  </mergeCells>
  <pageMargins left="0.7" right="0.7" top="0.75" bottom="0.75" header="0.3" footer="0.3"/>
  <pageSetup paperSize="9" orientation="portrait" horizontalDpi="300" verticalDpi="3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A16"/>
  <sheetViews>
    <sheetView showGridLines="0" topLeftCell="A5" workbookViewId="0">
      <pane xSplit="2" topLeftCell="H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272</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0.56464192646821698</v>
      </c>
      <c r="D9" s="17">
        <v>0.52856766935018695</v>
      </c>
      <c r="E9" s="17">
        <v>0.444970401787461</v>
      </c>
      <c r="F9" s="17">
        <v>0.67927841234207498</v>
      </c>
      <c r="G9" s="17">
        <v>0.53840689646182005</v>
      </c>
      <c r="H9" s="17">
        <v>0.59085583300198297</v>
      </c>
      <c r="I9" s="17"/>
      <c r="J9" s="17">
        <v>0.67565177159840495</v>
      </c>
      <c r="K9" s="17">
        <v>0.455395214522616</v>
      </c>
      <c r="L9" s="17">
        <v>0.46881447685220801</v>
      </c>
      <c r="M9" s="17">
        <v>0.57682557200767204</v>
      </c>
      <c r="N9" s="17">
        <v>0.45419089893261599</v>
      </c>
      <c r="O9" s="17">
        <v>0.514925551011987</v>
      </c>
      <c r="P9" s="17">
        <v>0.44698591398059301</v>
      </c>
      <c r="Q9" s="17">
        <v>0.46079186477393502</v>
      </c>
      <c r="R9" s="17">
        <v>0.76642131407570502</v>
      </c>
      <c r="S9" s="17">
        <v>0.52188039042575596</v>
      </c>
      <c r="T9" s="17">
        <v>0.82060958381999005</v>
      </c>
      <c r="U9" s="17">
        <v>0.48296853902187897</v>
      </c>
      <c r="V9" s="17"/>
      <c r="W9" s="17">
        <v>0.52650736284725297</v>
      </c>
      <c r="X9" s="17">
        <v>0.60860974166598303</v>
      </c>
      <c r="Y9" s="17"/>
      <c r="Z9" s="17">
        <v>0.67111912034874199</v>
      </c>
      <c r="AA9" s="17">
        <v>0.46768655874417497</v>
      </c>
    </row>
    <row r="10" spans="2:27" x14ac:dyDescent="0.35">
      <c r="B10" s="21" t="s">
        <v>270</v>
      </c>
      <c r="C10" s="17">
        <v>0.27807308323470797</v>
      </c>
      <c r="D10" s="17">
        <v>0.33765116959655</v>
      </c>
      <c r="E10" s="17">
        <v>0.34689282077038203</v>
      </c>
      <c r="F10" s="17">
        <v>0.23712138490666901</v>
      </c>
      <c r="G10" s="17">
        <v>0.286400871828421</v>
      </c>
      <c r="H10" s="17">
        <v>0.24336171576878801</v>
      </c>
      <c r="I10" s="17"/>
      <c r="J10" s="17">
        <v>0.19598159927601499</v>
      </c>
      <c r="K10" s="17">
        <v>0.30478330086659</v>
      </c>
      <c r="L10" s="17">
        <v>0.28052632937312</v>
      </c>
      <c r="M10" s="17">
        <v>0.35822413169220302</v>
      </c>
      <c r="N10" s="17">
        <v>0.33046477761896698</v>
      </c>
      <c r="O10" s="17">
        <v>0.23068070536413199</v>
      </c>
      <c r="P10" s="17">
        <v>0.440397266867528</v>
      </c>
      <c r="Q10" s="17">
        <v>0.40064535461759099</v>
      </c>
      <c r="R10" s="17">
        <v>0.18876677691454699</v>
      </c>
      <c r="S10" s="17">
        <v>0.33639478634341002</v>
      </c>
      <c r="T10" s="17">
        <v>4.9782498184785397E-2</v>
      </c>
      <c r="U10" s="17">
        <v>0.38872382433416303</v>
      </c>
      <c r="V10" s="17"/>
      <c r="W10" s="17">
        <v>0.30234906017614199</v>
      </c>
      <c r="X10" s="17">
        <v>0.25008373272016698</v>
      </c>
      <c r="Y10" s="17"/>
      <c r="Z10" s="17">
        <v>0.21094283990637699</v>
      </c>
      <c r="AA10" s="17">
        <v>0.33357655363576399</v>
      </c>
    </row>
    <row r="11" spans="2:27" x14ac:dyDescent="0.35">
      <c r="B11" s="21" t="s">
        <v>47</v>
      </c>
      <c r="C11" s="23">
        <v>0.15728499029707599</v>
      </c>
      <c r="D11" s="23">
        <v>0.13378116105326299</v>
      </c>
      <c r="E11" s="23">
        <v>0.208136777442157</v>
      </c>
      <c r="F11" s="23">
        <v>8.3600202751255195E-2</v>
      </c>
      <c r="G11" s="23">
        <v>0.17519223170975801</v>
      </c>
      <c r="H11" s="23">
        <v>0.16578245122922899</v>
      </c>
      <c r="I11" s="23"/>
      <c r="J11" s="23">
        <v>0.12836662912558</v>
      </c>
      <c r="K11" s="23">
        <v>0.239821484610794</v>
      </c>
      <c r="L11" s="23">
        <v>0.250659193774671</v>
      </c>
      <c r="M11" s="23">
        <v>6.4950296300125498E-2</v>
      </c>
      <c r="N11" s="23">
        <v>0.215344323448418</v>
      </c>
      <c r="O11" s="23">
        <v>0.25439374362388001</v>
      </c>
      <c r="P11" s="23">
        <v>0.11261681915188</v>
      </c>
      <c r="Q11" s="23">
        <v>0.13856278060847399</v>
      </c>
      <c r="R11" s="23">
        <v>4.4811909009747901E-2</v>
      </c>
      <c r="S11" s="23">
        <v>0.14172482323083399</v>
      </c>
      <c r="T11" s="23">
        <v>0.129607917995224</v>
      </c>
      <c r="U11" s="23">
        <v>0.128307636643958</v>
      </c>
      <c r="V11" s="23"/>
      <c r="W11" s="23">
        <v>0.17114357697660601</v>
      </c>
      <c r="X11" s="23">
        <v>0.14130652561384999</v>
      </c>
      <c r="Y11" s="23"/>
      <c r="Z11" s="23">
        <v>0.117938039744881</v>
      </c>
      <c r="AA11" s="23">
        <v>0.198736887620061</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A16"/>
  <sheetViews>
    <sheetView showGridLines="0" workbookViewId="0">
      <pane xSplit="2" topLeftCell="C1" activePane="topRight" state="frozen"/>
      <selection pane="topRight" activeCell="S9"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273</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0.63706795762267598</v>
      </c>
      <c r="D9" s="17">
        <v>0.50320364195880296</v>
      </c>
      <c r="E9" s="17">
        <v>0.48587983390496597</v>
      </c>
      <c r="F9" s="17">
        <v>0.76146154695620505</v>
      </c>
      <c r="G9" s="17">
        <v>0.65797109816006705</v>
      </c>
      <c r="H9" s="17">
        <v>0.67748793266270602</v>
      </c>
      <c r="I9" s="17"/>
      <c r="J9" s="17">
        <v>0.74779781240027998</v>
      </c>
      <c r="K9" s="17">
        <v>0.544552404857782</v>
      </c>
      <c r="L9" s="17">
        <v>0.63390231647426099</v>
      </c>
      <c r="M9" s="17">
        <v>0.52005044565457803</v>
      </c>
      <c r="N9" s="17">
        <v>0.63249753352691895</v>
      </c>
      <c r="O9" s="17">
        <v>0.62851963015204904</v>
      </c>
      <c r="P9" s="17">
        <v>0.59960732698159802</v>
      </c>
      <c r="Q9" s="17">
        <v>0.56467059896156402</v>
      </c>
      <c r="R9" s="17">
        <v>0.78568363775445604</v>
      </c>
      <c r="S9" s="17">
        <v>0.52553351453103403</v>
      </c>
      <c r="T9" s="17">
        <v>0.81445590222136799</v>
      </c>
      <c r="U9" s="17">
        <v>0.489603616589462</v>
      </c>
      <c r="V9" s="17"/>
      <c r="W9" s="17">
        <v>0.57982825872355803</v>
      </c>
      <c r="X9" s="17">
        <v>0.70306332414074701</v>
      </c>
      <c r="Y9" s="17"/>
      <c r="Z9" s="17">
        <v>0.74861109107757495</v>
      </c>
      <c r="AA9" s="17">
        <v>0.54096198234537396</v>
      </c>
    </row>
    <row r="10" spans="2:27" x14ac:dyDescent="0.35">
      <c r="B10" s="21" t="s">
        <v>270</v>
      </c>
      <c r="C10" s="17">
        <v>0.22429334068645099</v>
      </c>
      <c r="D10" s="17">
        <v>0.31809146031458202</v>
      </c>
      <c r="E10" s="17">
        <v>0.34143362318403703</v>
      </c>
      <c r="F10" s="17">
        <v>0.12882320178673801</v>
      </c>
      <c r="G10" s="17">
        <v>0.214668295708943</v>
      </c>
      <c r="H10" s="17">
        <v>0.19205231193281699</v>
      </c>
      <c r="I10" s="17"/>
      <c r="J10" s="17">
        <v>0.12384856995591199</v>
      </c>
      <c r="K10" s="17">
        <v>0.25078588129693202</v>
      </c>
      <c r="L10" s="17">
        <v>0.229121753185071</v>
      </c>
      <c r="M10" s="17">
        <v>0.333276674332527</v>
      </c>
      <c r="N10" s="17">
        <v>0.29309276110637</v>
      </c>
      <c r="O10" s="17">
        <v>0.16415043267665</v>
      </c>
      <c r="P10" s="17">
        <v>0.269262589766119</v>
      </c>
      <c r="Q10" s="17">
        <v>0.38423106849253102</v>
      </c>
      <c r="R10" s="17">
        <v>0.150242129557045</v>
      </c>
      <c r="S10" s="17">
        <v>0.296248360937716</v>
      </c>
      <c r="T10" s="17">
        <v>0.149347494554356</v>
      </c>
      <c r="U10" s="17">
        <v>0.31271693245966398</v>
      </c>
      <c r="V10" s="17"/>
      <c r="W10" s="17">
        <v>0.26436942161279903</v>
      </c>
      <c r="X10" s="17">
        <v>0.178087024087834</v>
      </c>
      <c r="Y10" s="17"/>
      <c r="Z10" s="17">
        <v>0.16996609918642</v>
      </c>
      <c r="AA10" s="17">
        <v>0.27276198152226899</v>
      </c>
    </row>
    <row r="11" spans="2:27" x14ac:dyDescent="0.35">
      <c r="B11" s="21" t="s">
        <v>47</v>
      </c>
      <c r="C11" s="23">
        <v>0.138638701690873</v>
      </c>
      <c r="D11" s="23">
        <v>0.17870489772661499</v>
      </c>
      <c r="E11" s="23">
        <v>0.172686542910997</v>
      </c>
      <c r="F11" s="23">
        <v>0.109715251257057</v>
      </c>
      <c r="G11" s="23">
        <v>0.12736060613099001</v>
      </c>
      <c r="H11" s="23">
        <v>0.13045975540447699</v>
      </c>
      <c r="I11" s="23"/>
      <c r="J11" s="23">
        <v>0.12835361764380801</v>
      </c>
      <c r="K11" s="23">
        <v>0.204661713845286</v>
      </c>
      <c r="L11" s="23">
        <v>0.13697593034066799</v>
      </c>
      <c r="M11" s="23">
        <v>0.146672880012896</v>
      </c>
      <c r="N11" s="23">
        <v>7.4409705366711806E-2</v>
      </c>
      <c r="O11" s="23">
        <v>0.20732993717129999</v>
      </c>
      <c r="P11" s="23">
        <v>0.13113008325228301</v>
      </c>
      <c r="Q11" s="23">
        <v>5.1098332545905102E-2</v>
      </c>
      <c r="R11" s="23">
        <v>6.4074232688498906E-2</v>
      </c>
      <c r="S11" s="23">
        <v>0.17821812453124999</v>
      </c>
      <c r="T11" s="23">
        <v>3.6196603224275203E-2</v>
      </c>
      <c r="U11" s="23">
        <v>0.197679450950873</v>
      </c>
      <c r="V11" s="23"/>
      <c r="W11" s="23">
        <v>0.155802319663644</v>
      </c>
      <c r="X11" s="23">
        <v>0.118849651771419</v>
      </c>
      <c r="Y11" s="23"/>
      <c r="Z11" s="23">
        <v>8.1422809736005394E-2</v>
      </c>
      <c r="AA11" s="23">
        <v>0.18627603613235699</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A16"/>
  <sheetViews>
    <sheetView showGridLines="0" workbookViewId="0">
      <pane xSplit="2" topLeftCell="C1" activePane="topRight" state="frozen"/>
      <selection pane="topRight" activeCell="S9"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0.39354853764943398</v>
      </c>
      <c r="D9" s="17">
        <v>0.35700357077432099</v>
      </c>
      <c r="E9" s="17">
        <v>0.45342678665108399</v>
      </c>
      <c r="F9" s="17">
        <v>0.44216365818258202</v>
      </c>
      <c r="G9" s="17">
        <v>0.35139560510073797</v>
      </c>
      <c r="H9" s="17">
        <v>0.37739358109876198</v>
      </c>
      <c r="I9" s="17"/>
      <c r="J9" s="17">
        <v>0.35324215487226601</v>
      </c>
      <c r="K9" s="17">
        <v>0.33994307163209903</v>
      </c>
      <c r="L9" s="17">
        <v>0.37181282991702203</v>
      </c>
      <c r="M9" s="17">
        <v>0.393135589464496</v>
      </c>
      <c r="N9" s="17">
        <v>0.47844543602933498</v>
      </c>
      <c r="O9" s="17">
        <v>0.364433863194497</v>
      </c>
      <c r="P9" s="17">
        <v>0.46943097746416901</v>
      </c>
      <c r="Q9" s="17">
        <v>0.53752606613024601</v>
      </c>
      <c r="R9" s="17">
        <v>0.454509187948551</v>
      </c>
      <c r="S9" s="17">
        <v>0.45093794434346701</v>
      </c>
      <c r="T9" s="17">
        <v>0.33489159233298799</v>
      </c>
      <c r="U9" s="17">
        <v>0.319352010027248</v>
      </c>
      <c r="V9" s="17"/>
      <c r="W9" s="17">
        <v>0.42192523508902002</v>
      </c>
      <c r="X9" s="17">
        <v>0.36083120013516001</v>
      </c>
      <c r="Y9" s="17"/>
      <c r="Z9" s="17">
        <v>0.41062248498472098</v>
      </c>
      <c r="AA9" s="17">
        <v>0.38601956250894698</v>
      </c>
    </row>
    <row r="10" spans="2:27" x14ac:dyDescent="0.35">
      <c r="B10" s="21" t="s">
        <v>270</v>
      </c>
      <c r="C10" s="17">
        <v>0.401413797738912</v>
      </c>
      <c r="D10" s="17">
        <v>0.327889977699024</v>
      </c>
      <c r="E10" s="17">
        <v>0.350598963601995</v>
      </c>
      <c r="F10" s="17">
        <v>0.36607103416141501</v>
      </c>
      <c r="G10" s="17">
        <v>0.45363395828879299</v>
      </c>
      <c r="H10" s="17">
        <v>0.43516491439147997</v>
      </c>
      <c r="I10" s="17"/>
      <c r="J10" s="17">
        <v>0.47282670017700401</v>
      </c>
      <c r="K10" s="17">
        <v>0.44763061866130399</v>
      </c>
      <c r="L10" s="17">
        <v>0.35248008308457701</v>
      </c>
      <c r="M10" s="17">
        <v>0.44682456675289001</v>
      </c>
      <c r="N10" s="17">
        <v>0.262596687916344</v>
      </c>
      <c r="O10" s="17">
        <v>0.36875243360017501</v>
      </c>
      <c r="P10" s="17">
        <v>0.31495799461576002</v>
      </c>
      <c r="Q10" s="17">
        <v>0.35698181313814797</v>
      </c>
      <c r="R10" s="17">
        <v>0.35122495879301602</v>
      </c>
      <c r="S10" s="17">
        <v>0.39192612554915102</v>
      </c>
      <c r="T10" s="17">
        <v>0.53683586910590797</v>
      </c>
      <c r="U10" s="17">
        <v>0.34422491040804898</v>
      </c>
      <c r="V10" s="17"/>
      <c r="W10" s="17">
        <v>0.371147206130991</v>
      </c>
      <c r="X10" s="17">
        <v>0.43631011698646599</v>
      </c>
      <c r="Y10" s="17"/>
      <c r="Z10" s="17">
        <v>0.42021067743489599</v>
      </c>
      <c r="AA10" s="17">
        <v>0.38071405171679801</v>
      </c>
    </row>
    <row r="11" spans="2:27" x14ac:dyDescent="0.35">
      <c r="B11" s="21" t="s">
        <v>47</v>
      </c>
      <c r="C11" s="23">
        <v>0.20503766461165401</v>
      </c>
      <c r="D11" s="23">
        <v>0.31510645152665501</v>
      </c>
      <c r="E11" s="23">
        <v>0.19597424974692099</v>
      </c>
      <c r="F11" s="23">
        <v>0.191765307656004</v>
      </c>
      <c r="G11" s="23">
        <v>0.19497043661046901</v>
      </c>
      <c r="H11" s="23">
        <v>0.18744150450975799</v>
      </c>
      <c r="I11" s="23"/>
      <c r="J11" s="23">
        <v>0.17393114495073</v>
      </c>
      <c r="K11" s="23">
        <v>0.21242630970659701</v>
      </c>
      <c r="L11" s="23">
        <v>0.27570708699840002</v>
      </c>
      <c r="M11" s="23">
        <v>0.16003984378261399</v>
      </c>
      <c r="N11" s="23">
        <v>0.25895787605432102</v>
      </c>
      <c r="O11" s="23">
        <v>0.26681370320532799</v>
      </c>
      <c r="P11" s="23">
        <v>0.215611027920072</v>
      </c>
      <c r="Q11" s="23">
        <v>0.10549212073160601</v>
      </c>
      <c r="R11" s="23">
        <v>0.19426585325843199</v>
      </c>
      <c r="S11" s="23">
        <v>0.157135930107381</v>
      </c>
      <c r="T11" s="23">
        <v>0.12827253856110399</v>
      </c>
      <c r="U11" s="23">
        <v>0.33642307956470302</v>
      </c>
      <c r="V11" s="23"/>
      <c r="W11" s="23">
        <v>0.206927558779989</v>
      </c>
      <c r="X11" s="23">
        <v>0.202858682878374</v>
      </c>
      <c r="Y11" s="23"/>
      <c r="Z11" s="23">
        <v>0.16916683758038301</v>
      </c>
      <c r="AA11" s="23">
        <v>0.23326638577425601</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A16"/>
  <sheetViews>
    <sheetView showGridLines="0" workbookViewId="0">
      <pane xSplit="2" topLeftCell="C1" activePane="topRight" state="frozen"/>
      <selection pane="topRight" activeCell="S9"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0.58873942462330797</v>
      </c>
      <c r="D9" s="17">
        <v>0.430987602521061</v>
      </c>
      <c r="E9" s="17">
        <v>0.49115630679193001</v>
      </c>
      <c r="F9" s="17">
        <v>0.67101116942960903</v>
      </c>
      <c r="G9" s="17">
        <v>0.59824631824553798</v>
      </c>
      <c r="H9" s="17">
        <v>0.63754484020714597</v>
      </c>
      <c r="I9" s="17"/>
      <c r="J9" s="17">
        <v>0.76119894968649304</v>
      </c>
      <c r="K9" s="17">
        <v>0.52506039676635197</v>
      </c>
      <c r="L9" s="17">
        <v>0.55442241272089099</v>
      </c>
      <c r="M9" s="17">
        <v>0.57777286772191905</v>
      </c>
      <c r="N9" s="17">
        <v>0.57251423647601396</v>
      </c>
      <c r="O9" s="17">
        <v>0.45155748302002902</v>
      </c>
      <c r="P9" s="17">
        <v>0.40647802315286102</v>
      </c>
      <c r="Q9" s="17">
        <v>0.548256312836504</v>
      </c>
      <c r="R9" s="17">
        <v>0.59386147841097303</v>
      </c>
      <c r="S9" s="17">
        <v>0.51764902878457597</v>
      </c>
      <c r="T9" s="17">
        <v>0.86290302097203397</v>
      </c>
      <c r="U9" s="17">
        <v>0.57976819771745203</v>
      </c>
      <c r="V9" s="17"/>
      <c r="W9" s="17">
        <v>0.51882386079102105</v>
      </c>
      <c r="X9" s="17">
        <v>0.66934961910671198</v>
      </c>
      <c r="Y9" s="17"/>
      <c r="Z9" s="17">
        <v>0.64831468712198403</v>
      </c>
      <c r="AA9" s="17">
        <v>0.53973504882206103</v>
      </c>
    </row>
    <row r="10" spans="2:27" x14ac:dyDescent="0.35">
      <c r="B10" s="21" t="s">
        <v>270</v>
      </c>
      <c r="C10" s="17">
        <v>0.26375485724095699</v>
      </c>
      <c r="D10" s="17">
        <v>0.38123319986634502</v>
      </c>
      <c r="E10" s="17">
        <v>0.36962152668855103</v>
      </c>
      <c r="F10" s="17">
        <v>0.219747466547597</v>
      </c>
      <c r="G10" s="17">
        <v>0.22478359574488699</v>
      </c>
      <c r="H10" s="17">
        <v>0.22134907284702801</v>
      </c>
      <c r="I10" s="17"/>
      <c r="J10" s="17">
        <v>0.153208010231971</v>
      </c>
      <c r="K10" s="17">
        <v>0.28116915845759599</v>
      </c>
      <c r="L10" s="17">
        <v>0.24935040403407999</v>
      </c>
      <c r="M10" s="17">
        <v>0.384610396632597</v>
      </c>
      <c r="N10" s="17">
        <v>0.289419701156647</v>
      </c>
      <c r="O10" s="17">
        <v>0.208022549626701</v>
      </c>
      <c r="P10" s="17">
        <v>0.40039267301840198</v>
      </c>
      <c r="Q10" s="17">
        <v>0.34049884446124601</v>
      </c>
      <c r="R10" s="17">
        <v>0.29096511823853399</v>
      </c>
      <c r="S10" s="17">
        <v>0.32461165240621898</v>
      </c>
      <c r="T10" s="17">
        <v>4.9782498184785397E-2</v>
      </c>
      <c r="U10" s="17">
        <v>0.29192416563858897</v>
      </c>
      <c r="V10" s="17"/>
      <c r="W10" s="17">
        <v>0.32652939323678598</v>
      </c>
      <c r="X10" s="17">
        <v>0.191378017552334</v>
      </c>
      <c r="Y10" s="17"/>
      <c r="Z10" s="17">
        <v>0.22858857098264901</v>
      </c>
      <c r="AA10" s="17">
        <v>0.296022356257581</v>
      </c>
    </row>
    <row r="11" spans="2:27" x14ac:dyDescent="0.35">
      <c r="B11" s="21" t="s">
        <v>47</v>
      </c>
      <c r="C11" s="23">
        <v>0.14750571813573399</v>
      </c>
      <c r="D11" s="23">
        <v>0.18777919761259401</v>
      </c>
      <c r="E11" s="23">
        <v>0.13922216651951899</v>
      </c>
      <c r="F11" s="23">
        <v>0.109241364022793</v>
      </c>
      <c r="G11" s="23">
        <v>0.17697008600957501</v>
      </c>
      <c r="H11" s="23">
        <v>0.14110608694582599</v>
      </c>
      <c r="I11" s="23"/>
      <c r="J11" s="23">
        <v>8.5593040081535607E-2</v>
      </c>
      <c r="K11" s="23">
        <v>0.19377044477605099</v>
      </c>
      <c r="L11" s="23">
        <v>0.19622718324503</v>
      </c>
      <c r="M11" s="23">
        <v>3.7616735645484102E-2</v>
      </c>
      <c r="N11" s="23">
        <v>0.13806606236733901</v>
      </c>
      <c r="O11" s="23">
        <v>0.34041996735327001</v>
      </c>
      <c r="P11" s="23">
        <v>0.193129303828737</v>
      </c>
      <c r="Q11" s="23">
        <v>0.11124484270225</v>
      </c>
      <c r="R11" s="23">
        <v>0.115173403350493</v>
      </c>
      <c r="S11" s="23">
        <v>0.157739318809205</v>
      </c>
      <c r="T11" s="23">
        <v>8.7314480843180997E-2</v>
      </c>
      <c r="U11" s="23">
        <v>0.128307636643958</v>
      </c>
      <c r="V11" s="23"/>
      <c r="W11" s="23">
        <v>0.15464674597219299</v>
      </c>
      <c r="X11" s="23">
        <v>0.139272363340954</v>
      </c>
      <c r="Y11" s="23"/>
      <c r="Z11" s="23">
        <v>0.123096741895367</v>
      </c>
      <c r="AA11" s="23">
        <v>0.164242594920359</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A16"/>
  <sheetViews>
    <sheetView showGridLines="0" workbookViewId="0">
      <pane xSplit="2" topLeftCell="C1" activePane="topRight" state="frozen"/>
      <selection pane="topRight" activeCell="S9"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276</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0.49774100005453498</v>
      </c>
      <c r="D9" s="17">
        <v>0.39972532542130801</v>
      </c>
      <c r="E9" s="17">
        <v>0.54589106666990195</v>
      </c>
      <c r="F9" s="17">
        <v>0.53910433517702605</v>
      </c>
      <c r="G9" s="17">
        <v>0.52390331946984903</v>
      </c>
      <c r="H9" s="17">
        <v>0.47245113843404701</v>
      </c>
      <c r="I9" s="17"/>
      <c r="J9" s="17">
        <v>0.42195995386056201</v>
      </c>
      <c r="K9" s="17">
        <v>0.56823967488367999</v>
      </c>
      <c r="L9" s="17">
        <v>0.35825100680942701</v>
      </c>
      <c r="M9" s="17">
        <v>0.49120851307133001</v>
      </c>
      <c r="N9" s="17">
        <v>0.563908569332914</v>
      </c>
      <c r="O9" s="17">
        <v>0.50029434319806898</v>
      </c>
      <c r="P9" s="17">
        <v>0.65415672494019605</v>
      </c>
      <c r="Q9" s="17">
        <v>0.517642919290484</v>
      </c>
      <c r="R9" s="17">
        <v>0.57075558699492501</v>
      </c>
      <c r="S9" s="17">
        <v>0.46365162352567102</v>
      </c>
      <c r="T9" s="17">
        <v>0.40862017821565899</v>
      </c>
      <c r="U9" s="17">
        <v>0.458095638641078</v>
      </c>
      <c r="V9" s="17"/>
      <c r="W9" s="17">
        <v>0.48911630916103299</v>
      </c>
      <c r="X9" s="17">
        <v>0.50768496635010996</v>
      </c>
      <c r="Y9" s="17"/>
      <c r="Z9" s="17">
        <v>0.51741341655645701</v>
      </c>
      <c r="AA9" s="17">
        <v>0.48944818350923902</v>
      </c>
    </row>
    <row r="10" spans="2:27" x14ac:dyDescent="0.35">
      <c r="B10" s="21" t="s">
        <v>270</v>
      </c>
      <c r="C10" s="17">
        <v>0.31558452274218601</v>
      </c>
      <c r="D10" s="17">
        <v>0.30526779639012003</v>
      </c>
      <c r="E10" s="17">
        <v>0.25748713381504501</v>
      </c>
      <c r="F10" s="17">
        <v>0.31450083295600401</v>
      </c>
      <c r="G10" s="17">
        <v>0.31010989613920098</v>
      </c>
      <c r="H10" s="17">
        <v>0.34845920269663799</v>
      </c>
      <c r="I10" s="17"/>
      <c r="J10" s="17">
        <v>0.391738707783364</v>
      </c>
      <c r="K10" s="17">
        <v>0.24848766696753999</v>
      </c>
      <c r="L10" s="17">
        <v>0.39415381547355799</v>
      </c>
      <c r="M10" s="17">
        <v>0.293693422624834</v>
      </c>
      <c r="N10" s="17">
        <v>0.198940330915717</v>
      </c>
      <c r="O10" s="17">
        <v>0.28064837250458302</v>
      </c>
      <c r="P10" s="17">
        <v>0.16323441772730499</v>
      </c>
      <c r="Q10" s="17">
        <v>0.34954702207168598</v>
      </c>
      <c r="R10" s="17">
        <v>0.33786225018016403</v>
      </c>
      <c r="S10" s="17">
        <v>0.37651501867260401</v>
      </c>
      <c r="T10" s="17">
        <v>0.50679294748025505</v>
      </c>
      <c r="U10" s="17">
        <v>0.24148426951093899</v>
      </c>
      <c r="V10" s="17"/>
      <c r="W10" s="17">
        <v>0.27481009006319501</v>
      </c>
      <c r="X10" s="17">
        <v>0.36259601443362599</v>
      </c>
      <c r="Y10" s="17"/>
      <c r="Z10" s="17">
        <v>0.35803220719783002</v>
      </c>
      <c r="AA10" s="17">
        <v>0.27658106432000301</v>
      </c>
    </row>
    <row r="11" spans="2:27" x14ac:dyDescent="0.35">
      <c r="B11" s="21" t="s">
        <v>47</v>
      </c>
      <c r="C11" s="23">
        <v>0.18667447720328001</v>
      </c>
      <c r="D11" s="23">
        <v>0.29500687818857202</v>
      </c>
      <c r="E11" s="23">
        <v>0.19662179951505299</v>
      </c>
      <c r="F11" s="23">
        <v>0.14639483186697</v>
      </c>
      <c r="G11" s="23">
        <v>0.16598678439094999</v>
      </c>
      <c r="H11" s="23">
        <v>0.17908965886931499</v>
      </c>
      <c r="I11" s="23"/>
      <c r="J11" s="23">
        <v>0.18630133835607399</v>
      </c>
      <c r="K11" s="23">
        <v>0.18327265814877999</v>
      </c>
      <c r="L11" s="23">
        <v>0.247595177717016</v>
      </c>
      <c r="M11" s="23">
        <v>0.21509806430383599</v>
      </c>
      <c r="N11" s="23">
        <v>0.237151099751369</v>
      </c>
      <c r="O11" s="23">
        <v>0.219057284297348</v>
      </c>
      <c r="P11" s="23">
        <v>0.18260885733249901</v>
      </c>
      <c r="Q11" s="23">
        <v>0.13281005863782999</v>
      </c>
      <c r="R11" s="23">
        <v>9.1382162824910601E-2</v>
      </c>
      <c r="S11" s="23">
        <v>0.159833357801724</v>
      </c>
      <c r="T11" s="23">
        <v>8.4586874304086304E-2</v>
      </c>
      <c r="U11" s="23">
        <v>0.30042009184798302</v>
      </c>
      <c r="V11" s="23"/>
      <c r="W11" s="23">
        <v>0.236073600775773</v>
      </c>
      <c r="X11" s="23">
        <v>0.129719019216264</v>
      </c>
      <c r="Y11" s="23"/>
      <c r="Z11" s="23">
        <v>0.124554376245713</v>
      </c>
      <c r="AA11" s="23">
        <v>0.233970752170758</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A16"/>
  <sheetViews>
    <sheetView showGridLines="0" workbookViewId="0">
      <pane xSplit="2" topLeftCell="C1" activePane="topRight" state="frozen"/>
      <selection pane="topRight" activeCell="S10"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277</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0.40990755872172302</v>
      </c>
      <c r="D9" s="17">
        <v>0.35947438487399702</v>
      </c>
      <c r="E9" s="17">
        <v>0.35446961640456698</v>
      </c>
      <c r="F9" s="17">
        <v>0.57054192119358305</v>
      </c>
      <c r="G9" s="17">
        <v>0.33555197629326</v>
      </c>
      <c r="H9" s="17">
        <v>0.41568349532440702</v>
      </c>
      <c r="I9" s="17"/>
      <c r="J9" s="17">
        <v>0.50623868581734299</v>
      </c>
      <c r="K9" s="17">
        <v>0.340580578939572</v>
      </c>
      <c r="L9" s="17">
        <v>0.38059199236596197</v>
      </c>
      <c r="M9" s="17">
        <v>0.33678005034415898</v>
      </c>
      <c r="N9" s="17">
        <v>0.41428465436413398</v>
      </c>
      <c r="O9" s="17">
        <v>0.32513866065777702</v>
      </c>
      <c r="P9" s="17">
        <v>0.388918492787311</v>
      </c>
      <c r="Q9" s="17">
        <v>0.46984004238437499</v>
      </c>
      <c r="R9" s="17">
        <v>0.47692973025506602</v>
      </c>
      <c r="S9" s="17">
        <v>0.362386764750181</v>
      </c>
      <c r="T9" s="17">
        <v>0.55047861173727297</v>
      </c>
      <c r="U9" s="17">
        <v>0.38022789812476898</v>
      </c>
      <c r="V9" s="17"/>
      <c r="W9" s="17">
        <v>0.34709573014725698</v>
      </c>
      <c r="X9" s="17">
        <v>0.48232739544636999</v>
      </c>
      <c r="Y9" s="17"/>
      <c r="Z9" s="17">
        <v>0.55747134709312596</v>
      </c>
      <c r="AA9" s="17">
        <v>0.28594276871635099</v>
      </c>
    </row>
    <row r="10" spans="2:27" x14ac:dyDescent="0.35">
      <c r="B10" s="21" t="s">
        <v>270</v>
      </c>
      <c r="C10" s="17">
        <v>0.39280326697642498</v>
      </c>
      <c r="D10" s="17">
        <v>0.41584726407785899</v>
      </c>
      <c r="E10" s="17">
        <v>0.418825790770114</v>
      </c>
      <c r="F10" s="17">
        <v>0.28627614681312502</v>
      </c>
      <c r="G10" s="17">
        <v>0.418122057402465</v>
      </c>
      <c r="H10" s="17">
        <v>0.40974151523248997</v>
      </c>
      <c r="I10" s="17"/>
      <c r="J10" s="17">
        <v>0.30544020888532902</v>
      </c>
      <c r="K10" s="17">
        <v>0.47885920668030602</v>
      </c>
      <c r="L10" s="17">
        <v>0.335854243919326</v>
      </c>
      <c r="M10" s="17">
        <v>0.43517450881504299</v>
      </c>
      <c r="N10" s="17">
        <v>0.415927910922546</v>
      </c>
      <c r="O10" s="17">
        <v>0.40876973339930101</v>
      </c>
      <c r="P10" s="17">
        <v>0.46636035358578798</v>
      </c>
      <c r="Q10" s="17">
        <v>0.43532940103843598</v>
      </c>
      <c r="R10" s="17">
        <v>0.36132661257927901</v>
      </c>
      <c r="S10" s="17">
        <v>0.47777987744809403</v>
      </c>
      <c r="T10" s="17">
        <v>0.27762003311546002</v>
      </c>
      <c r="U10" s="17">
        <v>0.30042009184798302</v>
      </c>
      <c r="V10" s="17"/>
      <c r="W10" s="17">
        <v>0.42885011169391801</v>
      </c>
      <c r="X10" s="17">
        <v>0.35124251849758298</v>
      </c>
      <c r="Y10" s="17"/>
      <c r="Z10" s="17">
        <v>0.329035478890702</v>
      </c>
      <c r="AA10" s="17">
        <v>0.447528063720733</v>
      </c>
    </row>
    <row r="11" spans="2:27" x14ac:dyDescent="0.35">
      <c r="B11" s="21" t="s">
        <v>47</v>
      </c>
      <c r="C11" s="23">
        <v>0.197289174301852</v>
      </c>
      <c r="D11" s="23">
        <v>0.22467835104814399</v>
      </c>
      <c r="E11" s="23">
        <v>0.22670459282531799</v>
      </c>
      <c r="F11" s="23">
        <v>0.14318193199329199</v>
      </c>
      <c r="G11" s="23">
        <v>0.246325966304275</v>
      </c>
      <c r="H11" s="23">
        <v>0.17457498944310301</v>
      </c>
      <c r="I11" s="23"/>
      <c r="J11" s="23">
        <v>0.18832110529732801</v>
      </c>
      <c r="K11" s="23">
        <v>0.18056021438012201</v>
      </c>
      <c r="L11" s="23">
        <v>0.28355376371471203</v>
      </c>
      <c r="M11" s="23">
        <v>0.228045440840798</v>
      </c>
      <c r="N11" s="23">
        <v>0.16978743471332</v>
      </c>
      <c r="O11" s="23">
        <v>0.26609160594292203</v>
      </c>
      <c r="P11" s="23">
        <v>0.14472115362690099</v>
      </c>
      <c r="Q11" s="23">
        <v>9.4830556577189404E-2</v>
      </c>
      <c r="R11" s="23">
        <v>0.161743657165655</v>
      </c>
      <c r="S11" s="23">
        <v>0.159833357801724</v>
      </c>
      <c r="T11" s="23">
        <v>0.17190135514726701</v>
      </c>
      <c r="U11" s="23">
        <v>0.319352010027248</v>
      </c>
      <c r="V11" s="23"/>
      <c r="W11" s="23">
        <v>0.22405415815882501</v>
      </c>
      <c r="X11" s="23">
        <v>0.16643008605604701</v>
      </c>
      <c r="Y11" s="23"/>
      <c r="Z11" s="23">
        <v>0.113493174016173</v>
      </c>
      <c r="AA11" s="23">
        <v>0.266529167562916</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A16"/>
  <sheetViews>
    <sheetView showGridLines="0" workbookViewId="0">
      <pane xSplit="2" topLeftCell="C1" activePane="topRight" state="frozen"/>
      <selection pane="topRight" activeCell="S9" sqref="S9:S10"/>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278</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0.49901910026104701</v>
      </c>
      <c r="D9" s="17">
        <v>0.46959789520852002</v>
      </c>
      <c r="E9" s="17">
        <v>0.30083926131184102</v>
      </c>
      <c r="F9" s="17">
        <v>0.61479542258036401</v>
      </c>
      <c r="G9" s="17">
        <v>0.496107376652898</v>
      </c>
      <c r="H9" s="17">
        <v>0.54590678277543403</v>
      </c>
      <c r="I9" s="17"/>
      <c r="J9" s="17">
        <v>0.63332385732984398</v>
      </c>
      <c r="K9" s="17">
        <v>0.47910323154581602</v>
      </c>
      <c r="L9" s="17">
        <v>0.47363371922692798</v>
      </c>
      <c r="M9" s="17">
        <v>0.41986951700393299</v>
      </c>
      <c r="N9" s="17">
        <v>0.39495988694265</v>
      </c>
      <c r="O9" s="17">
        <v>0.38364198542174599</v>
      </c>
      <c r="P9" s="17">
        <v>0.45091771336376502</v>
      </c>
      <c r="Q9" s="17">
        <v>0.47559276435501902</v>
      </c>
      <c r="R9" s="17">
        <v>0.66206408922428905</v>
      </c>
      <c r="S9" s="17">
        <v>0.400844744182554</v>
      </c>
      <c r="T9" s="17">
        <v>0.56406450669778296</v>
      </c>
      <c r="U9" s="17">
        <v>0.329788001997119</v>
      </c>
      <c r="V9" s="17"/>
      <c r="W9" s="17">
        <v>0.40388144123403702</v>
      </c>
      <c r="X9" s="17">
        <v>0.60870948644257605</v>
      </c>
      <c r="Y9" s="17"/>
      <c r="Z9" s="17">
        <v>0.67105722049191596</v>
      </c>
      <c r="AA9" s="17">
        <v>0.34121722008317901</v>
      </c>
    </row>
    <row r="10" spans="2:27" x14ac:dyDescent="0.35">
      <c r="B10" s="21" t="s">
        <v>270</v>
      </c>
      <c r="C10" s="17">
        <v>0.27043730817631401</v>
      </c>
      <c r="D10" s="17">
        <v>0.23246563044487201</v>
      </c>
      <c r="E10" s="17">
        <v>0.36322578690266299</v>
      </c>
      <c r="F10" s="17">
        <v>0.286466929640388</v>
      </c>
      <c r="G10" s="17">
        <v>0.25182025147029802</v>
      </c>
      <c r="H10" s="17">
        <v>0.24230309957367299</v>
      </c>
      <c r="I10" s="17"/>
      <c r="J10" s="17">
        <v>0.16631651296549099</v>
      </c>
      <c r="K10" s="17">
        <v>0.30751649163255002</v>
      </c>
      <c r="L10" s="17">
        <v>0.20190574792025001</v>
      </c>
      <c r="M10" s="17">
        <v>0.31583518945678901</v>
      </c>
      <c r="N10" s="17">
        <v>0.29802536829974702</v>
      </c>
      <c r="O10" s="17">
        <v>0.27596753203198998</v>
      </c>
      <c r="P10" s="17">
        <v>0.386709044413722</v>
      </c>
      <c r="Q10" s="17">
        <v>0.34049884446124601</v>
      </c>
      <c r="R10" s="17">
        <v>0.24586839884126599</v>
      </c>
      <c r="S10" s="17">
        <v>0.31661698019999401</v>
      </c>
      <c r="T10" s="17">
        <v>0.313816636339735</v>
      </c>
      <c r="U10" s="17">
        <v>0.319352010027248</v>
      </c>
      <c r="V10" s="17"/>
      <c r="W10" s="17">
        <v>0.293089884087398</v>
      </c>
      <c r="X10" s="17">
        <v>0.24431968214782601</v>
      </c>
      <c r="Y10" s="17"/>
      <c r="Z10" s="17">
        <v>0.20475166310986101</v>
      </c>
      <c r="AA10" s="17">
        <v>0.32626676720940401</v>
      </c>
    </row>
    <row r="11" spans="2:27" x14ac:dyDescent="0.35">
      <c r="B11" s="21" t="s">
        <v>47</v>
      </c>
      <c r="C11" s="23">
        <v>0.23054359156263901</v>
      </c>
      <c r="D11" s="23">
        <v>0.29793647434660803</v>
      </c>
      <c r="E11" s="23">
        <v>0.33593495178549598</v>
      </c>
      <c r="F11" s="23">
        <v>9.87376477792479E-2</v>
      </c>
      <c r="G11" s="23">
        <v>0.25207237187680398</v>
      </c>
      <c r="H11" s="23">
        <v>0.21179011765089201</v>
      </c>
      <c r="I11" s="23"/>
      <c r="J11" s="23">
        <v>0.200359629704665</v>
      </c>
      <c r="K11" s="23">
        <v>0.21338027682163399</v>
      </c>
      <c r="L11" s="23">
        <v>0.324460532852822</v>
      </c>
      <c r="M11" s="23">
        <v>0.264295293539278</v>
      </c>
      <c r="N11" s="23">
        <v>0.30701474475760299</v>
      </c>
      <c r="O11" s="23">
        <v>0.34039048254626397</v>
      </c>
      <c r="P11" s="23">
        <v>0.16237324222251301</v>
      </c>
      <c r="Q11" s="23">
        <v>0.183908391183735</v>
      </c>
      <c r="R11" s="23">
        <v>9.2067511934444596E-2</v>
      </c>
      <c r="S11" s="23">
        <v>0.28253827561745198</v>
      </c>
      <c r="T11" s="23">
        <v>0.12211885696248199</v>
      </c>
      <c r="U11" s="23">
        <v>0.350859987975633</v>
      </c>
      <c r="V11" s="23"/>
      <c r="W11" s="23">
        <v>0.30302867467856398</v>
      </c>
      <c r="X11" s="23">
        <v>0.14697083140959799</v>
      </c>
      <c r="Y11" s="23"/>
      <c r="Z11" s="23">
        <v>0.124191116398223</v>
      </c>
      <c r="AA11" s="23">
        <v>0.33251601270741699</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A16"/>
  <sheetViews>
    <sheetView showGridLines="0" workbookViewId="0">
      <pane xSplit="2" topLeftCell="C1" activePane="topRight" state="frozen"/>
      <selection pane="topRight" activeCell="D2" sqref="D2:Y2"/>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279</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269</v>
      </c>
      <c r="C9" s="17">
        <v>0.32474063787593899</v>
      </c>
      <c r="D9" s="17">
        <v>0.28431385949104399</v>
      </c>
      <c r="E9" s="17">
        <v>0.35204544703590501</v>
      </c>
      <c r="F9" s="17">
        <v>0.39838063513709399</v>
      </c>
      <c r="G9" s="17">
        <v>0.30328425459454</v>
      </c>
      <c r="H9" s="17">
        <v>0.30197577635309703</v>
      </c>
      <c r="I9" s="17"/>
      <c r="J9" s="17">
        <v>0.25941017925479098</v>
      </c>
      <c r="K9" s="17">
        <v>0.30529140492006202</v>
      </c>
      <c r="L9" s="17">
        <v>0.26993616327355102</v>
      </c>
      <c r="M9" s="17">
        <v>0.26527107727434301</v>
      </c>
      <c r="N9" s="17">
        <v>0.24335838775697599</v>
      </c>
      <c r="O9" s="17">
        <v>0.24767757935891099</v>
      </c>
      <c r="P9" s="17">
        <v>0.61018367110013805</v>
      </c>
      <c r="Q9" s="17">
        <v>0.40064535461759099</v>
      </c>
      <c r="R9" s="17">
        <v>0.45342330011700399</v>
      </c>
      <c r="S9" s="17">
        <v>0.33806961482319298</v>
      </c>
      <c r="T9" s="17">
        <v>0.32130569737247699</v>
      </c>
      <c r="U9" s="17">
        <v>0.42209265092435799</v>
      </c>
      <c r="V9" s="17"/>
      <c r="W9" s="17">
        <v>0.32295221450099998</v>
      </c>
      <c r="X9" s="17">
        <v>0.326802627341092</v>
      </c>
      <c r="Y9" s="17"/>
      <c r="Z9" s="17">
        <v>0.37394430626011999</v>
      </c>
      <c r="AA9" s="17">
        <v>0.27405794844523801</v>
      </c>
    </row>
    <row r="10" spans="2:27" x14ac:dyDescent="0.35">
      <c r="B10" s="21" t="s">
        <v>270</v>
      </c>
      <c r="C10" s="17">
        <v>0.43354345745080602</v>
      </c>
      <c r="D10" s="17">
        <v>0.39571763362829498</v>
      </c>
      <c r="E10" s="17">
        <v>0.286873567537548</v>
      </c>
      <c r="F10" s="17">
        <v>0.44048221408218102</v>
      </c>
      <c r="G10" s="17">
        <v>0.50087188424864904</v>
      </c>
      <c r="H10" s="17">
        <v>0.47246442555331603</v>
      </c>
      <c r="I10" s="17"/>
      <c r="J10" s="17">
        <v>0.54632234237598398</v>
      </c>
      <c r="K10" s="17">
        <v>0.46587225415258499</v>
      </c>
      <c r="L10" s="17">
        <v>0.46399523447748903</v>
      </c>
      <c r="M10" s="17">
        <v>0.42078832469736299</v>
      </c>
      <c r="N10" s="17">
        <v>0.35054183010139001</v>
      </c>
      <c r="O10" s="17">
        <v>0.43528270628765697</v>
      </c>
      <c r="P10" s="17">
        <v>0.218681651798453</v>
      </c>
      <c r="Q10" s="17">
        <v>0.451812369715338</v>
      </c>
      <c r="R10" s="17">
        <v>0.438375907294283</v>
      </c>
      <c r="S10" s="17">
        <v>0.34319421481837098</v>
      </c>
      <c r="T10" s="17">
        <v>0.47675002585460202</v>
      </c>
      <c r="U10" s="17">
        <v>0.27748725722765899</v>
      </c>
      <c r="V10" s="17"/>
      <c r="W10" s="17">
        <v>0.36538115669405302</v>
      </c>
      <c r="X10" s="17">
        <v>0.51213220106186397</v>
      </c>
      <c r="Y10" s="17"/>
      <c r="Z10" s="17">
        <v>0.51236146149599504</v>
      </c>
      <c r="AA10" s="17">
        <v>0.36672672362013398</v>
      </c>
    </row>
    <row r="11" spans="2:27" x14ac:dyDescent="0.35">
      <c r="B11" s="21" t="s">
        <v>47</v>
      </c>
      <c r="C11" s="23">
        <v>0.24171590467325499</v>
      </c>
      <c r="D11" s="23">
        <v>0.31996850688066097</v>
      </c>
      <c r="E11" s="23">
        <v>0.36108098542654699</v>
      </c>
      <c r="F11" s="23">
        <v>0.16113715078072499</v>
      </c>
      <c r="G11" s="23">
        <v>0.19584386115680999</v>
      </c>
      <c r="H11" s="23">
        <v>0.22555979809358701</v>
      </c>
      <c r="I11" s="23"/>
      <c r="J11" s="23">
        <v>0.19426747836922501</v>
      </c>
      <c r="K11" s="23">
        <v>0.228836340927353</v>
      </c>
      <c r="L11" s="23">
        <v>0.26606860224896101</v>
      </c>
      <c r="M11" s="23">
        <v>0.31394059802829399</v>
      </c>
      <c r="N11" s="23">
        <v>0.406099782141634</v>
      </c>
      <c r="O11" s="23">
        <v>0.31703971435343198</v>
      </c>
      <c r="P11" s="23">
        <v>0.17113467710140901</v>
      </c>
      <c r="Q11" s="23">
        <v>0.14754227566707201</v>
      </c>
      <c r="R11" s="23">
        <v>0.108200792588713</v>
      </c>
      <c r="S11" s="23">
        <v>0.31873617035843599</v>
      </c>
      <c r="T11" s="23">
        <v>0.20194427677292101</v>
      </c>
      <c r="U11" s="23">
        <v>0.30042009184798302</v>
      </c>
      <c r="V11" s="23"/>
      <c r="W11" s="23">
        <v>0.311666628804947</v>
      </c>
      <c r="X11" s="23">
        <v>0.161065171597044</v>
      </c>
      <c r="Y11" s="23"/>
      <c r="Z11" s="23">
        <v>0.113694232243885</v>
      </c>
      <c r="AA11" s="23">
        <v>0.35921532793462702</v>
      </c>
    </row>
    <row r="12" spans="2:27" x14ac:dyDescent="0.35">
      <c r="B12" s="16"/>
    </row>
    <row r="13" spans="2:27" x14ac:dyDescent="0.35">
      <c r="B13" t="s">
        <v>52</v>
      </c>
    </row>
    <row r="14" spans="2:27" x14ac:dyDescent="0.35">
      <c r="B14" t="s">
        <v>53</v>
      </c>
    </row>
    <row r="16" spans="2:27" x14ac:dyDescent="0.35">
      <c r="B16"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284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43</v>
      </c>
      <c r="C9" s="17">
        <v>0.52758304837159398</v>
      </c>
      <c r="D9" s="17">
        <v>0.58625188694879005</v>
      </c>
      <c r="E9" s="17">
        <v>0.44261280428119698</v>
      </c>
      <c r="F9" s="17">
        <v>0.64625692498673204</v>
      </c>
      <c r="G9" s="17">
        <v>0.58136875741442295</v>
      </c>
      <c r="H9" s="17">
        <v>0.465068280125217</v>
      </c>
      <c r="I9" s="17"/>
      <c r="J9" s="17">
        <v>0.60258879269313603</v>
      </c>
      <c r="K9" s="17">
        <v>0.45935803089142202</v>
      </c>
      <c r="L9" s="17">
        <v>0.59398381040234505</v>
      </c>
      <c r="M9" s="17">
        <v>0.37914050455875598</v>
      </c>
      <c r="N9" s="17">
        <v>0.52779610006397204</v>
      </c>
      <c r="O9" s="17">
        <v>0.421448036988402</v>
      </c>
      <c r="P9" s="17">
        <v>0.45574734885948898</v>
      </c>
      <c r="Q9" s="17">
        <v>0.46240525131791199</v>
      </c>
      <c r="R9" s="17">
        <v>0.65193325983474704</v>
      </c>
      <c r="S9" s="17">
        <v>0.55084151368882395</v>
      </c>
      <c r="T9" s="17">
        <v>0.686183363660265</v>
      </c>
      <c r="U9" s="17">
        <v>0.54190436135892195</v>
      </c>
      <c r="V9" s="17"/>
      <c r="W9" s="17">
        <v>0.49487018547713801</v>
      </c>
      <c r="X9" s="17">
        <v>0.56529983266810002</v>
      </c>
      <c r="Y9" s="17"/>
      <c r="Z9" s="17">
        <v>0.57413557083828404</v>
      </c>
      <c r="AA9" s="17">
        <v>0.489300405760069</v>
      </c>
    </row>
    <row r="10" spans="2:27" x14ac:dyDescent="0.35">
      <c r="B10" s="21" t="s">
        <v>44</v>
      </c>
      <c r="C10" s="17">
        <v>0.32216876799607302</v>
      </c>
      <c r="D10" s="17">
        <v>0.26577823056497901</v>
      </c>
      <c r="E10" s="17">
        <v>0.39249163751937099</v>
      </c>
      <c r="F10" s="17">
        <v>0.26919367802460598</v>
      </c>
      <c r="G10" s="17">
        <v>0.27470800035341902</v>
      </c>
      <c r="H10" s="17">
        <v>0.35696049736089402</v>
      </c>
      <c r="I10" s="17"/>
      <c r="J10" s="17">
        <v>0.31216967525324002</v>
      </c>
      <c r="K10" s="17">
        <v>0.39593141342103899</v>
      </c>
      <c r="L10" s="17">
        <v>0.20104642561975</v>
      </c>
      <c r="M10" s="17">
        <v>0.40106114918119101</v>
      </c>
      <c r="N10" s="17">
        <v>0.22973648367652499</v>
      </c>
      <c r="O10" s="17">
        <v>0.38073812473387503</v>
      </c>
      <c r="P10" s="17">
        <v>0.36435653916020699</v>
      </c>
      <c r="Q10" s="17">
        <v>0.39903196807361402</v>
      </c>
      <c r="R10" s="17">
        <v>0.26052814507763999</v>
      </c>
      <c r="S10" s="17">
        <v>0.37474813622327402</v>
      </c>
      <c r="T10" s="17">
        <v>0.17195820281812099</v>
      </c>
      <c r="U10" s="17">
        <v>0.26041618769020403</v>
      </c>
      <c r="V10" s="17"/>
      <c r="W10" s="17">
        <v>0.35697148047340099</v>
      </c>
      <c r="X10" s="17">
        <v>0.282042460381975</v>
      </c>
      <c r="Y10" s="17"/>
      <c r="Z10" s="17">
        <v>0.333204836653478</v>
      </c>
      <c r="AA10" s="17">
        <v>0.32225862774120301</v>
      </c>
    </row>
    <row r="11" spans="2:27" ht="29" x14ac:dyDescent="0.35">
      <c r="B11" s="21" t="s">
        <v>280</v>
      </c>
      <c r="C11" s="17">
        <v>9.0712595854809702E-2</v>
      </c>
      <c r="D11" s="17">
        <v>4.2726521184988701E-2</v>
      </c>
      <c r="E11" s="17">
        <v>5.6539810803676198E-2</v>
      </c>
      <c r="F11" s="17">
        <v>7.5273798577195294E-2</v>
      </c>
      <c r="G11" s="17">
        <v>9.8753925123121894E-2</v>
      </c>
      <c r="H11" s="17">
        <v>0.123528083787181</v>
      </c>
      <c r="I11" s="17"/>
      <c r="J11" s="17">
        <v>4.2773589044043998E-2</v>
      </c>
      <c r="K11" s="17">
        <v>0.100629691074776</v>
      </c>
      <c r="L11" s="17">
        <v>9.1286500543902305E-2</v>
      </c>
      <c r="M11" s="17">
        <v>0.15246194666496199</v>
      </c>
      <c r="N11" s="17">
        <v>0.152492470683146</v>
      </c>
      <c r="O11" s="17">
        <v>0.13375315783036501</v>
      </c>
      <c r="P11" s="17">
        <v>6.4208668950043804E-2</v>
      </c>
      <c r="Q11" s="17">
        <v>8.7464448062568603E-2</v>
      </c>
      <c r="R11" s="17">
        <v>4.7255602924696702E-2</v>
      </c>
      <c r="S11" s="17">
        <v>6.6403102298716002E-2</v>
      </c>
      <c r="T11" s="17">
        <v>9.9564996369570904E-2</v>
      </c>
      <c r="U11" s="17">
        <v>0.13874362861382999</v>
      </c>
      <c r="V11" s="17"/>
      <c r="W11" s="17">
        <v>8.26173724009715E-2</v>
      </c>
      <c r="X11" s="17">
        <v>0.100046104750853</v>
      </c>
      <c r="Y11" s="17"/>
      <c r="Z11" s="17">
        <v>6.3599709256231901E-2</v>
      </c>
      <c r="AA11" s="17">
        <v>0.100429942290042</v>
      </c>
    </row>
    <row r="12" spans="2:27" x14ac:dyDescent="0.35">
      <c r="B12" s="21" t="s">
        <v>281</v>
      </c>
      <c r="C12" s="17">
        <v>1.81562335673046E-2</v>
      </c>
      <c r="D12" s="17">
        <v>5.4250201327801402E-2</v>
      </c>
      <c r="E12" s="17">
        <v>9.8049321020346695E-3</v>
      </c>
      <c r="F12" s="17">
        <v>9.2755984114671099E-3</v>
      </c>
      <c r="G12" s="17">
        <v>1.05117433572716E-2</v>
      </c>
      <c r="H12" s="17">
        <v>1.9225581343949399E-2</v>
      </c>
      <c r="I12" s="17"/>
      <c r="J12" s="17">
        <v>1.13943818267305E-2</v>
      </c>
      <c r="K12" s="17">
        <v>1.54353171084168E-2</v>
      </c>
      <c r="L12" s="17">
        <v>3.2035247639540701E-2</v>
      </c>
      <c r="M12" s="17">
        <v>0</v>
      </c>
      <c r="N12" s="17">
        <v>2.99916485254524E-2</v>
      </c>
      <c r="O12" s="17">
        <v>6.40606804473587E-2</v>
      </c>
      <c r="P12" s="17">
        <v>0</v>
      </c>
      <c r="Q12" s="17">
        <v>0</v>
      </c>
      <c r="R12" s="17">
        <v>2.1706017593699799E-2</v>
      </c>
      <c r="S12" s="17">
        <v>0</v>
      </c>
      <c r="T12" s="17">
        <v>4.2293437152043201E-2</v>
      </c>
      <c r="U12" s="17">
        <v>0</v>
      </c>
      <c r="V12" s="17"/>
      <c r="W12" s="17">
        <v>1.7042771010791099E-2</v>
      </c>
      <c r="X12" s="17">
        <v>1.9440016866912099E-2</v>
      </c>
      <c r="Y12" s="17"/>
      <c r="Z12" s="17">
        <v>2.0229243096301398E-2</v>
      </c>
      <c r="AA12" s="17">
        <v>1.33320828134884E-2</v>
      </c>
    </row>
    <row r="13" spans="2:27" x14ac:dyDescent="0.35">
      <c r="B13" s="21" t="s">
        <v>282</v>
      </c>
      <c r="C13" s="17">
        <v>9.8630721840284492E-3</v>
      </c>
      <c r="D13" s="17">
        <v>1.6492386105349699E-2</v>
      </c>
      <c r="E13" s="17">
        <v>2.6783537657633801E-2</v>
      </c>
      <c r="F13" s="17">
        <v>0</v>
      </c>
      <c r="G13" s="17">
        <v>0</v>
      </c>
      <c r="H13" s="17">
        <v>9.9864137163146408E-3</v>
      </c>
      <c r="I13" s="17"/>
      <c r="J13" s="17">
        <v>8.2847975293876604E-3</v>
      </c>
      <c r="K13" s="17">
        <v>0</v>
      </c>
      <c r="L13" s="17">
        <v>2.7216005264820799E-2</v>
      </c>
      <c r="M13" s="17">
        <v>2.1194471117707201E-2</v>
      </c>
      <c r="N13" s="17">
        <v>2.99916485254524E-2</v>
      </c>
      <c r="O13" s="17">
        <v>0</v>
      </c>
      <c r="P13" s="17">
        <v>0</v>
      </c>
      <c r="Q13" s="17">
        <v>0</v>
      </c>
      <c r="R13" s="17">
        <v>1.85769745692171E-2</v>
      </c>
      <c r="S13" s="17">
        <v>0</v>
      </c>
      <c r="T13" s="17">
        <v>0</v>
      </c>
      <c r="U13" s="17">
        <v>0</v>
      </c>
      <c r="V13" s="17"/>
      <c r="W13" s="17">
        <v>1.46190503221637E-2</v>
      </c>
      <c r="X13" s="17">
        <v>4.3795960928744498E-3</v>
      </c>
      <c r="Y13" s="17"/>
      <c r="Z13" s="17">
        <v>0</v>
      </c>
      <c r="AA13" s="17">
        <v>1.9776645858780698E-2</v>
      </c>
    </row>
    <row r="14" spans="2:27" x14ac:dyDescent="0.35">
      <c r="B14" s="21" t="s">
        <v>47</v>
      </c>
      <c r="C14" s="17">
        <v>3.1516282026190903E-2</v>
      </c>
      <c r="D14" s="17">
        <v>3.4500773868091597E-2</v>
      </c>
      <c r="E14" s="17">
        <v>7.1767277636087201E-2</v>
      </c>
      <c r="F14" s="17">
        <v>0</v>
      </c>
      <c r="G14" s="17">
        <v>3.4657573751764002E-2</v>
      </c>
      <c r="H14" s="17">
        <v>2.52311436664448E-2</v>
      </c>
      <c r="I14" s="17"/>
      <c r="J14" s="17">
        <v>2.2788763653461001E-2</v>
      </c>
      <c r="K14" s="17">
        <v>2.86455475043456E-2</v>
      </c>
      <c r="L14" s="17">
        <v>5.4432010529641701E-2</v>
      </c>
      <c r="M14" s="17">
        <v>4.6141928477383402E-2</v>
      </c>
      <c r="N14" s="17">
        <v>2.99916485254524E-2</v>
      </c>
      <c r="O14" s="17">
        <v>0</v>
      </c>
      <c r="P14" s="17">
        <v>0.11568744303026</v>
      </c>
      <c r="Q14" s="17">
        <v>5.1098332545905102E-2</v>
      </c>
      <c r="R14" s="17">
        <v>0</v>
      </c>
      <c r="S14" s="17">
        <v>8.0072477891855696E-3</v>
      </c>
      <c r="T14" s="17">
        <v>0</v>
      </c>
      <c r="U14" s="17">
        <v>5.89358223370436E-2</v>
      </c>
      <c r="V14" s="17"/>
      <c r="W14" s="17">
        <v>3.3879140315534302E-2</v>
      </c>
      <c r="X14" s="17">
        <v>2.8791989239285901E-2</v>
      </c>
      <c r="Y14" s="17"/>
      <c r="Z14" s="17">
        <v>8.8306401557040407E-3</v>
      </c>
      <c r="AA14" s="17">
        <v>5.49022955364167E-2</v>
      </c>
    </row>
    <row r="15" spans="2:27" x14ac:dyDescent="0.35">
      <c r="B15" s="21" t="s">
        <v>48</v>
      </c>
      <c r="C15" s="18">
        <v>0.84975181636766595</v>
      </c>
      <c r="D15" s="18">
        <v>0.852030117513769</v>
      </c>
      <c r="E15" s="18">
        <v>0.83510444180056798</v>
      </c>
      <c r="F15" s="18">
        <v>0.91545060301133696</v>
      </c>
      <c r="G15" s="18">
        <v>0.85607675776784198</v>
      </c>
      <c r="H15" s="18">
        <v>0.82202877748611103</v>
      </c>
      <c r="I15" s="18"/>
      <c r="J15" s="18">
        <v>0.91475846794637705</v>
      </c>
      <c r="K15" s="18">
        <v>0.85528944431246101</v>
      </c>
      <c r="L15" s="18">
        <v>0.79503023602209399</v>
      </c>
      <c r="M15" s="18">
        <v>0.78020165373994699</v>
      </c>
      <c r="N15" s="18">
        <v>0.75753258374049703</v>
      </c>
      <c r="O15" s="18">
        <v>0.80218616172227697</v>
      </c>
      <c r="P15" s="18">
        <v>0.82010388801969603</v>
      </c>
      <c r="Q15" s="18">
        <v>0.86143721939152595</v>
      </c>
      <c r="R15" s="18">
        <v>0.91246140491238603</v>
      </c>
      <c r="S15" s="18">
        <v>0.92558964991209802</v>
      </c>
      <c r="T15" s="18">
        <v>0.85814156647838602</v>
      </c>
      <c r="U15" s="18">
        <v>0.80232054904912697</v>
      </c>
      <c r="V15" s="18"/>
      <c r="W15" s="18">
        <v>0.85184166595053901</v>
      </c>
      <c r="X15" s="18">
        <v>0.84734229305007502</v>
      </c>
      <c r="Y15" s="18"/>
      <c r="Z15" s="18">
        <v>0.90734040749176303</v>
      </c>
      <c r="AA15" s="18">
        <v>0.81155903350127201</v>
      </c>
    </row>
    <row r="16" spans="2:27" x14ac:dyDescent="0.35">
      <c r="B16" s="21" t="s">
        <v>283</v>
      </c>
      <c r="C16" s="18">
        <v>2.8019305751333001E-2</v>
      </c>
      <c r="D16" s="18">
        <v>7.0742587433150997E-2</v>
      </c>
      <c r="E16" s="18">
        <v>3.65884697596685E-2</v>
      </c>
      <c r="F16" s="18">
        <v>9.2755984114671099E-3</v>
      </c>
      <c r="G16" s="18">
        <v>1.05117433572716E-2</v>
      </c>
      <c r="H16" s="18">
        <v>2.92119950602641E-2</v>
      </c>
      <c r="I16" s="18"/>
      <c r="J16" s="18">
        <v>1.9679179356118199E-2</v>
      </c>
      <c r="K16" s="18">
        <v>1.54353171084168E-2</v>
      </c>
      <c r="L16" s="18">
        <v>5.9251252904361597E-2</v>
      </c>
      <c r="M16" s="18">
        <v>2.1194471117707201E-2</v>
      </c>
      <c r="N16" s="18">
        <v>5.9983297050904799E-2</v>
      </c>
      <c r="O16" s="18">
        <v>6.40606804473587E-2</v>
      </c>
      <c r="P16" s="18">
        <v>0</v>
      </c>
      <c r="Q16" s="18">
        <v>0</v>
      </c>
      <c r="R16" s="18">
        <v>4.0282992162916899E-2</v>
      </c>
      <c r="S16" s="18">
        <v>0</v>
      </c>
      <c r="T16" s="18">
        <v>4.2293437152043201E-2</v>
      </c>
      <c r="U16" s="18">
        <v>0</v>
      </c>
      <c r="V16" s="18"/>
      <c r="W16" s="18">
        <v>3.1661821332954802E-2</v>
      </c>
      <c r="X16" s="18">
        <v>2.3819612959786601E-2</v>
      </c>
      <c r="Y16" s="18"/>
      <c r="Z16" s="18">
        <v>2.0229243096301398E-2</v>
      </c>
      <c r="AA16" s="18">
        <v>3.3108728672269203E-2</v>
      </c>
    </row>
    <row r="17" spans="2:27" x14ac:dyDescent="0.35">
      <c r="B17" s="21" t="s">
        <v>49</v>
      </c>
      <c r="C17" s="19">
        <v>0.82173251061633301</v>
      </c>
      <c r="D17" s="19">
        <v>0.78128753008061802</v>
      </c>
      <c r="E17" s="19">
        <v>0.79851597204089997</v>
      </c>
      <c r="F17" s="19">
        <v>0.90617500459986999</v>
      </c>
      <c r="G17" s="19">
        <v>0.84556501441057097</v>
      </c>
      <c r="H17" s="19">
        <v>0.79281678242584697</v>
      </c>
      <c r="I17" s="19"/>
      <c r="J17" s="19">
        <v>0.89507928859025898</v>
      </c>
      <c r="K17" s="19">
        <v>0.83985412720404395</v>
      </c>
      <c r="L17" s="19">
        <v>0.73577898311773304</v>
      </c>
      <c r="M17" s="19">
        <v>0.75900718262223998</v>
      </c>
      <c r="N17" s="19">
        <v>0.69754928668959204</v>
      </c>
      <c r="O17" s="19">
        <v>0.73812548127491795</v>
      </c>
      <c r="P17" s="19">
        <v>0.82010388801969603</v>
      </c>
      <c r="Q17" s="19">
        <v>0.86143721939152595</v>
      </c>
      <c r="R17" s="19">
        <v>0.87217841274946994</v>
      </c>
      <c r="S17" s="19">
        <v>0.92558964991209802</v>
      </c>
      <c r="T17" s="19">
        <v>0.81584812932634299</v>
      </c>
      <c r="U17" s="19">
        <v>0.80232054904912697</v>
      </c>
      <c r="V17" s="19"/>
      <c r="W17" s="19">
        <v>0.82017984461758497</v>
      </c>
      <c r="X17" s="19">
        <v>0.82352268009028795</v>
      </c>
      <c r="Y17" s="19"/>
      <c r="Z17" s="19">
        <v>0.887111164395461</v>
      </c>
      <c r="AA17" s="19">
        <v>0.77845030482900301</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285</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43</v>
      </c>
      <c r="C9" s="17">
        <v>0.31345170643654102</v>
      </c>
      <c r="D9" s="17">
        <v>0.340348274771751</v>
      </c>
      <c r="E9" s="17">
        <v>0.229111352613692</v>
      </c>
      <c r="F9" s="17">
        <v>0.44654530584274899</v>
      </c>
      <c r="G9" s="17">
        <v>0.30928751169595198</v>
      </c>
      <c r="H9" s="17">
        <v>0.28439836715939598</v>
      </c>
      <c r="I9" s="17"/>
      <c r="J9" s="17">
        <v>0.36226526172982998</v>
      </c>
      <c r="K9" s="17">
        <v>0.26412551494686298</v>
      </c>
      <c r="L9" s="17">
        <v>0.29102413642306002</v>
      </c>
      <c r="M9" s="17">
        <v>0.26596876275825299</v>
      </c>
      <c r="N9" s="17">
        <v>0.28073040426957302</v>
      </c>
      <c r="O9" s="17">
        <v>0.255808453341687</v>
      </c>
      <c r="P9" s="17">
        <v>0.318926454606691</v>
      </c>
      <c r="Q9" s="17">
        <v>0.36596130819674599</v>
      </c>
      <c r="R9" s="17">
        <v>0.27310266838213099</v>
      </c>
      <c r="S9" s="17">
        <v>0.33455182834360397</v>
      </c>
      <c r="T9" s="17">
        <v>0.58528298785657296</v>
      </c>
      <c r="U9" s="17">
        <v>0.382088746766579</v>
      </c>
      <c r="V9" s="17"/>
      <c r="W9" s="17">
        <v>0.240095874902618</v>
      </c>
      <c r="X9" s="17">
        <v>0.39802840899487102</v>
      </c>
      <c r="Y9" s="17"/>
      <c r="Z9" s="17">
        <v>0.39337608894799703</v>
      </c>
      <c r="AA9" s="17">
        <v>0.236503640376165</v>
      </c>
    </row>
    <row r="10" spans="2:27" x14ac:dyDescent="0.35">
      <c r="B10" s="21" t="s">
        <v>44</v>
      </c>
      <c r="C10" s="17">
        <v>0.42514434262665801</v>
      </c>
      <c r="D10" s="17">
        <v>0.35643974695362102</v>
      </c>
      <c r="E10" s="17">
        <v>0.45894281522486002</v>
      </c>
      <c r="F10" s="17">
        <v>0.40591718076042499</v>
      </c>
      <c r="G10" s="17">
        <v>0.47139934974473202</v>
      </c>
      <c r="H10" s="17">
        <v>0.41479906903779801</v>
      </c>
      <c r="I10" s="17"/>
      <c r="J10" s="17">
        <v>0.46045650677166</v>
      </c>
      <c r="K10" s="17">
        <v>0.49556564338617398</v>
      </c>
      <c r="L10" s="17">
        <v>0.51274868033191001</v>
      </c>
      <c r="M10" s="17">
        <v>0.35422153521989702</v>
      </c>
      <c r="N10" s="17">
        <v>0.45870271120539402</v>
      </c>
      <c r="O10" s="17">
        <v>0.44451097636657599</v>
      </c>
      <c r="P10" s="17">
        <v>0.244608077908954</v>
      </c>
      <c r="Q10" s="17">
        <v>0.40064535461759099</v>
      </c>
      <c r="R10" s="17">
        <v>0.42608619437731199</v>
      </c>
      <c r="S10" s="17">
        <v>0.39859723507412698</v>
      </c>
      <c r="T10" s="17">
        <v>0.32264107680659798</v>
      </c>
      <c r="U10" s="17">
        <v>0.31749116138543798</v>
      </c>
      <c r="V10" s="17"/>
      <c r="W10" s="17">
        <v>0.44264172257208201</v>
      </c>
      <c r="X10" s="17">
        <v>0.40497047685144899</v>
      </c>
      <c r="Y10" s="17"/>
      <c r="Z10" s="17">
        <v>0.43110094310481001</v>
      </c>
      <c r="AA10" s="17">
        <v>0.43267384457367702</v>
      </c>
    </row>
    <row r="11" spans="2:27" ht="29" x14ac:dyDescent="0.35">
      <c r="B11" s="21" t="s">
        <v>280</v>
      </c>
      <c r="C11" s="17">
        <v>0.15863625499796699</v>
      </c>
      <c r="D11" s="17">
        <v>0.12957038013715499</v>
      </c>
      <c r="E11" s="17">
        <v>0.154062630535275</v>
      </c>
      <c r="F11" s="17">
        <v>0.111396324306286</v>
      </c>
      <c r="G11" s="17">
        <v>0.15051442249166</v>
      </c>
      <c r="H11" s="17">
        <v>0.195592314714123</v>
      </c>
      <c r="I11" s="17"/>
      <c r="J11" s="17">
        <v>9.4183483645388005E-2</v>
      </c>
      <c r="K11" s="17">
        <v>0.16658696844021401</v>
      </c>
      <c r="L11" s="17">
        <v>0.141795172715388</v>
      </c>
      <c r="M11" s="17">
        <v>0.20752016718618399</v>
      </c>
      <c r="N11" s="17">
        <v>0.182484119208599</v>
      </c>
      <c r="O11" s="17">
        <v>0.20732993717129999</v>
      </c>
      <c r="P11" s="17">
        <v>0.167202877718236</v>
      </c>
      <c r="Q11" s="17">
        <v>8.7464448062568603E-2</v>
      </c>
      <c r="R11" s="17">
        <v>0.21187266833059501</v>
      </c>
      <c r="S11" s="17">
        <v>0.13705014182157299</v>
      </c>
      <c r="T11" s="17">
        <v>4.9782498184785397E-2</v>
      </c>
      <c r="U11" s="17">
        <v>0.30042009184798302</v>
      </c>
      <c r="V11" s="17"/>
      <c r="W11" s="17">
        <v>0.18106185911161399</v>
      </c>
      <c r="X11" s="17">
        <v>0.13278031949631899</v>
      </c>
      <c r="Y11" s="17"/>
      <c r="Z11" s="17">
        <v>0.110671882027279</v>
      </c>
      <c r="AA11" s="17">
        <v>0.18902980921895501</v>
      </c>
    </row>
    <row r="12" spans="2:27" x14ac:dyDescent="0.35">
      <c r="B12" s="21" t="s">
        <v>281</v>
      </c>
      <c r="C12" s="17">
        <v>3.4084461372992599E-2</v>
      </c>
      <c r="D12" s="17">
        <v>5.1055451292671798E-2</v>
      </c>
      <c r="E12" s="17">
        <v>3.5422935424092701E-2</v>
      </c>
      <c r="F12" s="17">
        <v>3.06889463047803E-3</v>
      </c>
      <c r="G12" s="17">
        <v>1.15407349489836E-2</v>
      </c>
      <c r="H12" s="17">
        <v>5.4662572765146203E-2</v>
      </c>
      <c r="I12" s="17"/>
      <c r="J12" s="17">
        <v>1.6875241093240099E-2</v>
      </c>
      <c r="K12" s="17">
        <v>1.8168507874376499E-2</v>
      </c>
      <c r="L12" s="17">
        <v>0</v>
      </c>
      <c r="M12" s="17">
        <v>4.3755825182418301E-2</v>
      </c>
      <c r="N12" s="17">
        <v>2.2611280538307601E-2</v>
      </c>
      <c r="O12" s="17">
        <v>4.7756418907980602E-2</v>
      </c>
      <c r="P12" s="17">
        <v>0.110857807534537</v>
      </c>
      <c r="Q12" s="17">
        <v>0</v>
      </c>
      <c r="R12" s="17">
        <v>5.1099170661993799E-2</v>
      </c>
      <c r="S12" s="17">
        <v>6.3397692461980404E-2</v>
      </c>
      <c r="T12" s="17">
        <v>4.2293437152043201E-2</v>
      </c>
      <c r="U12" s="17">
        <v>0</v>
      </c>
      <c r="V12" s="17"/>
      <c r="W12" s="17">
        <v>3.5251821721637003E-2</v>
      </c>
      <c r="X12" s="17">
        <v>3.2738535808233202E-2</v>
      </c>
      <c r="Y12" s="17"/>
      <c r="Z12" s="17">
        <v>3.57530043111716E-2</v>
      </c>
      <c r="AA12" s="17">
        <v>3.4772713296938797E-2</v>
      </c>
    </row>
    <row r="13" spans="2:27" x14ac:dyDescent="0.35">
      <c r="B13" s="21" t="s">
        <v>282</v>
      </c>
      <c r="C13" s="17">
        <v>2.28422675694805E-2</v>
      </c>
      <c r="D13" s="17">
        <v>5.2940344430118101E-2</v>
      </c>
      <c r="E13" s="17">
        <v>1.9615580003583499E-2</v>
      </c>
      <c r="F13" s="17">
        <v>2.3195055680663299E-2</v>
      </c>
      <c r="G13" s="17">
        <v>1.4173619626043899E-2</v>
      </c>
      <c r="H13" s="17">
        <v>1.96789734423078E-2</v>
      </c>
      <c r="I13" s="17"/>
      <c r="J13" s="17">
        <v>8.2847975293876604E-3</v>
      </c>
      <c r="K13" s="17">
        <v>1.36975874520983E-2</v>
      </c>
      <c r="L13" s="17">
        <v>0</v>
      </c>
      <c r="M13" s="17">
        <v>6.1197310058156401E-2</v>
      </c>
      <c r="N13" s="17">
        <v>2.99916485254524E-2</v>
      </c>
      <c r="O13" s="17">
        <v>1.8773853779501401E-2</v>
      </c>
      <c r="P13" s="17">
        <v>7.4821673676343001E-2</v>
      </c>
      <c r="Q13" s="17">
        <v>0</v>
      </c>
      <c r="R13" s="17">
        <v>1.85769745692171E-2</v>
      </c>
      <c r="S13" s="17">
        <v>3.9683931236816399E-2</v>
      </c>
      <c r="T13" s="17">
        <v>0</v>
      </c>
      <c r="U13" s="17">
        <v>0</v>
      </c>
      <c r="V13" s="17"/>
      <c r="W13" s="17">
        <v>3.6208948699440503E-2</v>
      </c>
      <c r="X13" s="17">
        <v>7.4309527430937499E-3</v>
      </c>
      <c r="Y13" s="17"/>
      <c r="Z13" s="17">
        <v>1.25167675865215E-2</v>
      </c>
      <c r="AA13" s="17">
        <v>3.40487179443568E-2</v>
      </c>
    </row>
    <row r="14" spans="2:27" x14ac:dyDescent="0.35">
      <c r="B14" s="21" t="s">
        <v>47</v>
      </c>
      <c r="C14" s="17">
        <v>4.5840966996361601E-2</v>
      </c>
      <c r="D14" s="17">
        <v>6.9645802414683405E-2</v>
      </c>
      <c r="E14" s="17">
        <v>0.102844686198497</v>
      </c>
      <c r="F14" s="17">
        <v>9.8772387793981797E-3</v>
      </c>
      <c r="G14" s="17">
        <v>4.3084361492628898E-2</v>
      </c>
      <c r="H14" s="17">
        <v>3.0868702881229101E-2</v>
      </c>
      <c r="I14" s="17"/>
      <c r="J14" s="17">
        <v>5.7934709230494499E-2</v>
      </c>
      <c r="K14" s="17">
        <v>4.1855777900274498E-2</v>
      </c>
      <c r="L14" s="17">
        <v>5.4432010529641701E-2</v>
      </c>
      <c r="M14" s="17">
        <v>6.7336399595090607E-2</v>
      </c>
      <c r="N14" s="17">
        <v>2.54798362526743E-2</v>
      </c>
      <c r="O14" s="17">
        <v>2.58203604329552E-2</v>
      </c>
      <c r="P14" s="17">
        <v>8.3583108555238594E-2</v>
      </c>
      <c r="Q14" s="17">
        <v>0.14592888912309501</v>
      </c>
      <c r="R14" s="17">
        <v>1.9262323678751001E-2</v>
      </c>
      <c r="S14" s="17">
        <v>2.6719171061899701E-2</v>
      </c>
      <c r="T14" s="17">
        <v>0</v>
      </c>
      <c r="U14" s="17">
        <v>0</v>
      </c>
      <c r="V14" s="17"/>
      <c r="W14" s="17">
        <v>6.4739772992608705E-2</v>
      </c>
      <c r="X14" s="17">
        <v>2.4051306106033999E-2</v>
      </c>
      <c r="Y14" s="17"/>
      <c r="Z14" s="17">
        <v>1.65813140222217E-2</v>
      </c>
      <c r="AA14" s="17">
        <v>7.2971274589907306E-2</v>
      </c>
    </row>
    <row r="15" spans="2:27" x14ac:dyDescent="0.35">
      <c r="B15" s="21" t="s">
        <v>48</v>
      </c>
      <c r="C15" s="18">
        <v>0.73859604906319898</v>
      </c>
      <c r="D15" s="18">
        <v>0.69678802172537202</v>
      </c>
      <c r="E15" s="18">
        <v>0.688054167838552</v>
      </c>
      <c r="F15" s="18">
        <v>0.85246248660317403</v>
      </c>
      <c r="G15" s="18">
        <v>0.780686861440684</v>
      </c>
      <c r="H15" s="18">
        <v>0.69919743619719399</v>
      </c>
      <c r="I15" s="18"/>
      <c r="J15" s="18">
        <v>0.82272176850149004</v>
      </c>
      <c r="K15" s="18">
        <v>0.75969115833303702</v>
      </c>
      <c r="L15" s="18">
        <v>0.80377281675497003</v>
      </c>
      <c r="M15" s="18">
        <v>0.62019029797815095</v>
      </c>
      <c r="N15" s="18">
        <v>0.73943311547496704</v>
      </c>
      <c r="O15" s="18">
        <v>0.700319429708262</v>
      </c>
      <c r="P15" s="18">
        <v>0.563534532515645</v>
      </c>
      <c r="Q15" s="18">
        <v>0.76660666281433698</v>
      </c>
      <c r="R15" s="18">
        <v>0.69918886275944303</v>
      </c>
      <c r="S15" s="18">
        <v>0.73314906341773001</v>
      </c>
      <c r="T15" s="18">
        <v>0.90792406466317099</v>
      </c>
      <c r="U15" s="18">
        <v>0.69957990815201698</v>
      </c>
      <c r="V15" s="18"/>
      <c r="W15" s="18">
        <v>0.68273759747469998</v>
      </c>
      <c r="X15" s="18">
        <v>0.80299888584631995</v>
      </c>
      <c r="Y15" s="18"/>
      <c r="Z15" s="18">
        <v>0.82447703205280698</v>
      </c>
      <c r="AA15" s="18">
        <v>0.66917748494984197</v>
      </c>
    </row>
    <row r="16" spans="2:27" x14ac:dyDescent="0.35">
      <c r="B16" s="21" t="s">
        <v>283</v>
      </c>
      <c r="C16" s="18">
        <v>5.6926728942473102E-2</v>
      </c>
      <c r="D16" s="18">
        <v>0.10399579572279</v>
      </c>
      <c r="E16" s="18">
        <v>5.5038515427676203E-2</v>
      </c>
      <c r="F16" s="18">
        <v>2.6263950311141301E-2</v>
      </c>
      <c r="G16" s="18">
        <v>2.5714354575027399E-2</v>
      </c>
      <c r="H16" s="18">
        <v>7.4341546207454007E-2</v>
      </c>
      <c r="I16" s="18"/>
      <c r="J16" s="18">
        <v>2.5160038622627799E-2</v>
      </c>
      <c r="K16" s="18">
        <v>3.1866095326474803E-2</v>
      </c>
      <c r="L16" s="18">
        <v>0</v>
      </c>
      <c r="M16" s="18">
        <v>0.10495313524057499</v>
      </c>
      <c r="N16" s="18">
        <v>5.2602929063759997E-2</v>
      </c>
      <c r="O16" s="18">
        <v>6.6530272687481906E-2</v>
      </c>
      <c r="P16" s="18">
        <v>0.18567948121087999</v>
      </c>
      <c r="Q16" s="18">
        <v>0</v>
      </c>
      <c r="R16" s="18">
        <v>6.9676145231210906E-2</v>
      </c>
      <c r="S16" s="18">
        <v>0.103081623698797</v>
      </c>
      <c r="T16" s="18">
        <v>4.2293437152043201E-2</v>
      </c>
      <c r="U16" s="18">
        <v>0</v>
      </c>
      <c r="V16" s="18"/>
      <c r="W16" s="18">
        <v>7.1460770421077499E-2</v>
      </c>
      <c r="X16" s="18">
        <v>4.0169488551326897E-2</v>
      </c>
      <c r="Y16" s="18"/>
      <c r="Z16" s="18">
        <v>4.8269771897693201E-2</v>
      </c>
      <c r="AA16" s="18">
        <v>6.8821431241295597E-2</v>
      </c>
    </row>
    <row r="17" spans="2:27" x14ac:dyDescent="0.35">
      <c r="B17" s="21" t="s">
        <v>49</v>
      </c>
      <c r="C17" s="19">
        <v>0.68166932012072601</v>
      </c>
      <c r="D17" s="19">
        <v>0.59279222600258197</v>
      </c>
      <c r="E17" s="19">
        <v>0.63301565241087598</v>
      </c>
      <c r="F17" s="19">
        <v>0.82619853629203299</v>
      </c>
      <c r="G17" s="19">
        <v>0.75497250686565598</v>
      </c>
      <c r="H17" s="19">
        <v>0.62485588998973995</v>
      </c>
      <c r="I17" s="19"/>
      <c r="J17" s="19">
        <v>0.79756172987886198</v>
      </c>
      <c r="K17" s="19">
        <v>0.72782506300656202</v>
      </c>
      <c r="L17" s="19">
        <v>0.80377281675497003</v>
      </c>
      <c r="M17" s="19">
        <v>0.51523716273757603</v>
      </c>
      <c r="N17" s="19">
        <v>0.68683018641120697</v>
      </c>
      <c r="O17" s="19">
        <v>0.63378915702078098</v>
      </c>
      <c r="P17" s="19">
        <v>0.37785505130476499</v>
      </c>
      <c r="Q17" s="19">
        <v>0.76660666281433698</v>
      </c>
      <c r="R17" s="19">
        <v>0.62951271752823201</v>
      </c>
      <c r="S17" s="19">
        <v>0.63006743971893298</v>
      </c>
      <c r="T17" s="19">
        <v>0.86563062751112796</v>
      </c>
      <c r="U17" s="19">
        <v>0.69957990815201698</v>
      </c>
      <c r="V17" s="19"/>
      <c r="W17" s="19">
        <v>0.61127682705362196</v>
      </c>
      <c r="X17" s="19">
        <v>0.76282939729499299</v>
      </c>
      <c r="Y17" s="19"/>
      <c r="Z17" s="19">
        <v>0.77620726015511299</v>
      </c>
      <c r="AA17" s="19">
        <v>0.60035605370854594</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294</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x14ac:dyDescent="0.35">
      <c r="B9" s="21" t="s">
        <v>286</v>
      </c>
      <c r="C9" s="17">
        <v>0.80642841488031702</v>
      </c>
      <c r="D9" s="17">
        <v>0.79396934607472203</v>
      </c>
      <c r="E9" s="17">
        <v>0.76768466632656995</v>
      </c>
      <c r="F9" s="17">
        <v>0.78982486473672497</v>
      </c>
      <c r="G9" s="17">
        <v>0.82212467977003201</v>
      </c>
      <c r="H9" s="17">
        <v>0.82707182619802999</v>
      </c>
      <c r="I9" s="17"/>
      <c r="J9" s="17">
        <v>0.78810595972758701</v>
      </c>
      <c r="K9" s="17">
        <v>0.86451611134228101</v>
      </c>
      <c r="L9" s="17">
        <v>0.75236824056692098</v>
      </c>
      <c r="M9" s="17">
        <v>0.83009656845930002</v>
      </c>
      <c r="N9" s="17">
        <v>0.77760963622292001</v>
      </c>
      <c r="O9" s="17">
        <v>0.73812548127491795</v>
      </c>
      <c r="P9" s="17">
        <v>0.812561507171777</v>
      </c>
      <c r="Q9" s="17">
        <v>0.69172793562875001</v>
      </c>
      <c r="R9" s="17">
        <v>0.80886318976605098</v>
      </c>
      <c r="S9" s="17">
        <v>0.81888665209178102</v>
      </c>
      <c r="T9" s="17">
        <v>0.87172746143889601</v>
      </c>
      <c r="U9" s="17">
        <v>0.93062818569308503</v>
      </c>
      <c r="V9" s="17"/>
      <c r="W9" s="17">
        <v>0.79843823275442605</v>
      </c>
      <c r="X9" s="17">
        <v>0.81564081480704698</v>
      </c>
      <c r="Y9" s="17"/>
      <c r="Z9" s="17">
        <v>0.77305290242492497</v>
      </c>
      <c r="AA9" s="17">
        <v>0.83689362797229705</v>
      </c>
    </row>
    <row r="10" spans="2:27" x14ac:dyDescent="0.35">
      <c r="B10" s="21" t="s">
        <v>287</v>
      </c>
      <c r="C10" s="17">
        <v>0.57221927649855997</v>
      </c>
      <c r="D10" s="17">
        <v>0.61404587857604198</v>
      </c>
      <c r="E10" s="17">
        <v>0.494662969566255</v>
      </c>
      <c r="F10" s="17">
        <v>0.55765596541444995</v>
      </c>
      <c r="G10" s="17">
        <v>0.55540986468238496</v>
      </c>
      <c r="H10" s="17">
        <v>0.61044756663347299</v>
      </c>
      <c r="I10" s="17"/>
      <c r="J10" s="17">
        <v>0.61149789377322505</v>
      </c>
      <c r="K10" s="17">
        <v>0.55920395942491696</v>
      </c>
      <c r="L10" s="17">
        <v>0.435024002895604</v>
      </c>
      <c r="M10" s="17">
        <v>0.50973878264291805</v>
      </c>
      <c r="N10" s="17">
        <v>0.48502129978112402</v>
      </c>
      <c r="O10" s="17">
        <v>0.55908549677669594</v>
      </c>
      <c r="P10" s="17">
        <v>0.63749503068719604</v>
      </c>
      <c r="Q10" s="17">
        <v>0.61899570459542397</v>
      </c>
      <c r="R10" s="17">
        <v>0.68417064554000295</v>
      </c>
      <c r="S10" s="17">
        <v>0.61342440427281597</v>
      </c>
      <c r="T10" s="17">
        <v>0.53416511023766799</v>
      </c>
      <c r="U10" s="17">
        <v>0.62171216763570802</v>
      </c>
      <c r="V10" s="17"/>
      <c r="W10" s="17">
        <v>0.55212203118794401</v>
      </c>
      <c r="X10" s="17">
        <v>0.59539069591177696</v>
      </c>
      <c r="Y10" s="17"/>
      <c r="Z10" s="17">
        <v>0.61412104210285701</v>
      </c>
      <c r="AA10" s="17">
        <v>0.53108468202707104</v>
      </c>
    </row>
    <row r="11" spans="2:27" x14ac:dyDescent="0.35">
      <c r="B11" s="21" t="s">
        <v>288</v>
      </c>
      <c r="C11" s="17">
        <v>0.31938809553404302</v>
      </c>
      <c r="D11" s="17">
        <v>0.23374190690376401</v>
      </c>
      <c r="E11" s="17">
        <v>0.272104635806315</v>
      </c>
      <c r="F11" s="17">
        <v>0.41133335067559101</v>
      </c>
      <c r="G11" s="17">
        <v>0.33472398820581301</v>
      </c>
      <c r="H11" s="17">
        <v>0.31607412403577301</v>
      </c>
      <c r="I11" s="17"/>
      <c r="J11" s="17">
        <v>0.40004952827629497</v>
      </c>
      <c r="K11" s="17">
        <v>0.28978296019474098</v>
      </c>
      <c r="L11" s="17">
        <v>0.34766084070985698</v>
      </c>
      <c r="M11" s="17">
        <v>0.17604252107763399</v>
      </c>
      <c r="N11" s="17">
        <v>0.364968238417197</v>
      </c>
      <c r="O11" s="17">
        <v>0.32524258671703998</v>
      </c>
      <c r="P11" s="17">
        <v>0.32199707848507197</v>
      </c>
      <c r="Q11" s="17">
        <v>0.28263619556084402</v>
      </c>
      <c r="R11" s="17">
        <v>0.301781296737611</v>
      </c>
      <c r="S11" s="17">
        <v>0.30820413939161201</v>
      </c>
      <c r="T11" s="17">
        <v>0.32124884970162398</v>
      </c>
      <c r="U11" s="17">
        <v>0.329788001997119</v>
      </c>
      <c r="V11" s="17"/>
      <c r="W11" s="17">
        <v>0.25224623483581099</v>
      </c>
      <c r="X11" s="17">
        <v>0.39680030752514001</v>
      </c>
      <c r="Y11" s="17"/>
      <c r="Z11" s="17">
        <v>0.40100147930749802</v>
      </c>
      <c r="AA11" s="17">
        <v>0.24498649993398799</v>
      </c>
    </row>
    <row r="12" spans="2:27" x14ac:dyDescent="0.35">
      <c r="B12" s="21" t="s">
        <v>289</v>
      </c>
      <c r="C12" s="17">
        <v>0.31552289442943698</v>
      </c>
      <c r="D12" s="17">
        <v>0.32289655469489598</v>
      </c>
      <c r="E12" s="17">
        <v>0.334860241600555</v>
      </c>
      <c r="F12" s="17">
        <v>0.38893340897467499</v>
      </c>
      <c r="G12" s="17">
        <v>0.28295950565449401</v>
      </c>
      <c r="H12" s="17">
        <v>0.28797335512701</v>
      </c>
      <c r="I12" s="17"/>
      <c r="J12" s="17">
        <v>0.32070850730112099</v>
      </c>
      <c r="K12" s="17">
        <v>0.31620342098659898</v>
      </c>
      <c r="L12" s="17">
        <v>0.34373750235170097</v>
      </c>
      <c r="M12" s="17">
        <v>0.28447054430902402</v>
      </c>
      <c r="N12" s="17">
        <v>0.43318862686502002</v>
      </c>
      <c r="O12" s="17">
        <v>0.23602467348512099</v>
      </c>
      <c r="P12" s="17">
        <v>0.355465885443491</v>
      </c>
      <c r="Q12" s="17">
        <v>0.29515323388598502</v>
      </c>
      <c r="R12" s="17">
        <v>0.29167964295134902</v>
      </c>
      <c r="S12" s="17">
        <v>0.28342449529574598</v>
      </c>
      <c r="T12" s="17">
        <v>0.32124884970162398</v>
      </c>
      <c r="U12" s="17">
        <v>0.31085608381785401</v>
      </c>
      <c r="V12" s="17"/>
      <c r="W12" s="17">
        <v>0.31180403757122799</v>
      </c>
      <c r="X12" s="17">
        <v>0.31981060603704597</v>
      </c>
      <c r="Y12" s="17"/>
      <c r="Z12" s="17">
        <v>0.32287681036832699</v>
      </c>
      <c r="AA12" s="17">
        <v>0.31895825917047899</v>
      </c>
    </row>
    <row r="13" spans="2:27" x14ac:dyDescent="0.35">
      <c r="B13" s="21" t="s">
        <v>290</v>
      </c>
      <c r="C13" s="17">
        <v>0.258802932510654</v>
      </c>
      <c r="D13" s="17">
        <v>0.12975848274899299</v>
      </c>
      <c r="E13" s="17">
        <v>0.21607042173476401</v>
      </c>
      <c r="F13" s="17">
        <v>0.380748139543165</v>
      </c>
      <c r="G13" s="17">
        <v>0.23451594517368299</v>
      </c>
      <c r="H13" s="17">
        <v>0.27374026935515899</v>
      </c>
      <c r="I13" s="17"/>
      <c r="J13" s="17">
        <v>0.25296651989143898</v>
      </c>
      <c r="K13" s="17">
        <v>0.218867405350856</v>
      </c>
      <c r="L13" s="17">
        <v>0.23790091563401</v>
      </c>
      <c r="M13" s="17">
        <v>0.24755149414745101</v>
      </c>
      <c r="N13" s="17">
        <v>0.28971978072742999</v>
      </c>
      <c r="O13" s="17">
        <v>0.32953167231571201</v>
      </c>
      <c r="P13" s="17">
        <v>0.26261804503075098</v>
      </c>
      <c r="Q13" s="17">
        <v>0.31324958910686401</v>
      </c>
      <c r="R13" s="17">
        <v>0.33020429030885101</v>
      </c>
      <c r="S13" s="17">
        <v>0.22714783094465699</v>
      </c>
      <c r="T13" s="17">
        <v>0.23393436885844299</v>
      </c>
      <c r="U13" s="17">
        <v>0.13874362861382999</v>
      </c>
      <c r="V13" s="17"/>
      <c r="W13" s="17">
        <v>0.236902817515561</v>
      </c>
      <c r="X13" s="17">
        <v>0.28405299747756302</v>
      </c>
      <c r="Y13" s="17"/>
      <c r="Z13" s="17">
        <v>0.30586417345935701</v>
      </c>
      <c r="AA13" s="17">
        <v>0.215306981943758</v>
      </c>
    </row>
    <row r="14" spans="2:27" x14ac:dyDescent="0.35">
      <c r="B14" s="21" t="s">
        <v>291</v>
      </c>
      <c r="C14" s="17">
        <v>0.238326951153329</v>
      </c>
      <c r="D14" s="17">
        <v>0.17701650640177699</v>
      </c>
      <c r="E14" s="17">
        <v>0.208498917035605</v>
      </c>
      <c r="F14" s="17">
        <v>0.395841646261198</v>
      </c>
      <c r="G14" s="17">
        <v>0.17881210048264001</v>
      </c>
      <c r="H14" s="17">
        <v>0.22931230501034999</v>
      </c>
      <c r="I14" s="17"/>
      <c r="J14" s="17">
        <v>0.19630025679225099</v>
      </c>
      <c r="K14" s="17">
        <v>0.153579268915191</v>
      </c>
      <c r="L14" s="17">
        <v>0.43588332519610401</v>
      </c>
      <c r="M14" s="17">
        <v>0.11245910772451299</v>
      </c>
      <c r="N14" s="17">
        <v>0.34151820555583401</v>
      </c>
      <c r="O14" s="17">
        <v>0.28381057720010699</v>
      </c>
      <c r="P14" s="17">
        <v>0.16716621711047699</v>
      </c>
      <c r="Q14" s="17">
        <v>0.262082574009117</v>
      </c>
      <c r="R14" s="17">
        <v>0.2685737515353</v>
      </c>
      <c r="S14" s="17">
        <v>0.227911288580224</v>
      </c>
      <c r="T14" s="17">
        <v>0.46926096482186003</v>
      </c>
      <c r="U14" s="17">
        <v>0.20811544292074399</v>
      </c>
      <c r="V14" s="17"/>
      <c r="W14" s="17">
        <v>0.20248125653638999</v>
      </c>
      <c r="X14" s="17">
        <v>0.279655780616758</v>
      </c>
      <c r="Y14" s="17"/>
      <c r="Z14" s="17">
        <v>0.26743713772893002</v>
      </c>
      <c r="AA14" s="17">
        <v>0.219603028422591</v>
      </c>
    </row>
    <row r="15" spans="2:27" x14ac:dyDescent="0.35">
      <c r="B15" s="21" t="s">
        <v>292</v>
      </c>
      <c r="C15" s="17">
        <v>0.22687138637429</v>
      </c>
      <c r="D15" s="17">
        <v>0.19256235955435999</v>
      </c>
      <c r="E15" s="17">
        <v>0.184180967638015</v>
      </c>
      <c r="F15" s="17">
        <v>0.346943433012804</v>
      </c>
      <c r="G15" s="17">
        <v>0.144483634782274</v>
      </c>
      <c r="H15" s="17">
        <v>0.24499278993065299</v>
      </c>
      <c r="I15" s="17"/>
      <c r="J15" s="17">
        <v>0.243286258971498</v>
      </c>
      <c r="K15" s="17">
        <v>0.16009349217635399</v>
      </c>
      <c r="L15" s="17">
        <v>0.32526407781975603</v>
      </c>
      <c r="M15" s="17">
        <v>0.23622061078782999</v>
      </c>
      <c r="N15" s="17">
        <v>0.216148827683774</v>
      </c>
      <c r="O15" s="17">
        <v>0.218695014230432</v>
      </c>
      <c r="P15" s="17">
        <v>0.25164716177826602</v>
      </c>
      <c r="Q15" s="17">
        <v>0.26790397853160203</v>
      </c>
      <c r="R15" s="17">
        <v>0.15095665426985899</v>
      </c>
      <c r="S15" s="17">
        <v>0.197595894562726</v>
      </c>
      <c r="T15" s="17">
        <v>0.33349936522801299</v>
      </c>
      <c r="U15" s="17">
        <v>0.27748725722765899</v>
      </c>
      <c r="V15" s="17"/>
      <c r="W15" s="17">
        <v>0.17746541244624001</v>
      </c>
      <c r="X15" s="17">
        <v>0.28383474258115099</v>
      </c>
      <c r="Y15" s="17"/>
      <c r="Z15" s="17">
        <v>0.300744108913372</v>
      </c>
      <c r="AA15" s="17">
        <v>0.163041645654594</v>
      </c>
    </row>
    <row r="16" spans="2:27" x14ac:dyDescent="0.35">
      <c r="B16" s="21" t="s">
        <v>47</v>
      </c>
      <c r="C16" s="17">
        <v>1.6738069916881499E-2</v>
      </c>
      <c r="D16" s="17">
        <v>2.0066876372246901E-2</v>
      </c>
      <c r="E16" s="17">
        <v>4.5987895365519199E-2</v>
      </c>
      <c r="F16" s="17">
        <v>1.1904924068259E-2</v>
      </c>
      <c r="G16" s="17">
        <v>1.13664161256836E-2</v>
      </c>
      <c r="H16" s="17">
        <v>7.5542252058928101E-3</v>
      </c>
      <c r="I16" s="17"/>
      <c r="J16" s="17">
        <v>1.9679179356118199E-2</v>
      </c>
      <c r="K16" s="17">
        <v>1.3210230395928901E-2</v>
      </c>
      <c r="L16" s="17">
        <v>5.4432010529641701E-2</v>
      </c>
      <c r="M16" s="17">
        <v>0</v>
      </c>
      <c r="N16" s="17">
        <v>0</v>
      </c>
      <c r="O16" s="17">
        <v>0</v>
      </c>
      <c r="P16" s="17">
        <v>3.2104334475021902E-2</v>
      </c>
      <c r="Q16" s="17">
        <v>5.1098332545905102E-2</v>
      </c>
      <c r="R16" s="17">
        <v>0</v>
      </c>
      <c r="S16" s="17">
        <v>1.7363209425542599E-2</v>
      </c>
      <c r="T16" s="17">
        <v>4.2293437152043201E-2</v>
      </c>
      <c r="U16" s="17">
        <v>0</v>
      </c>
      <c r="V16" s="17"/>
      <c r="W16" s="17">
        <v>2.2977696545702201E-2</v>
      </c>
      <c r="X16" s="17">
        <v>9.5439991194321509E-3</v>
      </c>
      <c r="Y16" s="17"/>
      <c r="Z16" s="17">
        <v>1.11391655856525E-2</v>
      </c>
      <c r="AA16" s="17">
        <v>1.8624458877183302E-2</v>
      </c>
    </row>
    <row r="17" spans="2:27" x14ac:dyDescent="0.35">
      <c r="B17" s="21" t="s">
        <v>293</v>
      </c>
      <c r="C17" s="23">
        <v>2.1996111004645002E-3</v>
      </c>
      <c r="D17" s="23">
        <v>0</v>
      </c>
      <c r="E17" s="23">
        <v>0</v>
      </c>
      <c r="F17" s="23">
        <v>0</v>
      </c>
      <c r="G17" s="23">
        <v>1.13664161256836E-2</v>
      </c>
      <c r="H17" s="23">
        <v>0</v>
      </c>
      <c r="I17" s="23"/>
      <c r="J17" s="23">
        <v>1.13943818267305E-2</v>
      </c>
      <c r="K17" s="23">
        <v>0</v>
      </c>
      <c r="L17" s="23">
        <v>0</v>
      </c>
      <c r="M17" s="23">
        <v>0</v>
      </c>
      <c r="N17" s="23">
        <v>0</v>
      </c>
      <c r="O17" s="23">
        <v>0</v>
      </c>
      <c r="P17" s="23">
        <v>0</v>
      </c>
      <c r="Q17" s="23">
        <v>0</v>
      </c>
      <c r="R17" s="23">
        <v>0</v>
      </c>
      <c r="S17" s="23">
        <v>0</v>
      </c>
      <c r="T17" s="23">
        <v>0</v>
      </c>
      <c r="U17" s="23">
        <v>0</v>
      </c>
      <c r="V17" s="23"/>
      <c r="W17" s="23">
        <v>0</v>
      </c>
      <c r="X17" s="23">
        <v>4.7356856005805097E-3</v>
      </c>
      <c r="Y17" s="23"/>
      <c r="Z17" s="23">
        <v>4.6971894237014204E-3</v>
      </c>
      <c r="AA17" s="23">
        <v>0</v>
      </c>
    </row>
    <row r="18" spans="2:27" x14ac:dyDescent="0.35">
      <c r="B18" s="16"/>
    </row>
    <row r="19" spans="2:27" x14ac:dyDescent="0.35">
      <c r="B19" t="s">
        <v>52</v>
      </c>
    </row>
    <row r="20" spans="2:27" x14ac:dyDescent="0.35">
      <c r="B20" t="s">
        <v>53</v>
      </c>
    </row>
    <row r="22" spans="2:27" x14ac:dyDescent="0.35">
      <c r="B22"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A19"/>
  <sheetViews>
    <sheetView showGridLines="0" topLeftCell="A13" workbookViewId="0">
      <pane xSplit="2" topLeftCell="C1" activePane="topRight" state="frozen"/>
      <selection pane="topRight" activeCell="B19" sqref="B19"/>
    </sheetView>
  </sheetViews>
  <sheetFormatPr defaultColWidth="10.90625" defaultRowHeight="14.5" x14ac:dyDescent="0.35"/>
  <cols>
    <col min="2" max="2" width="25.7265625" customWidth="1"/>
    <col min="3" max="8" width="10.7265625" customWidth="1"/>
    <col min="9" max="9" width="2.1796875" customWidth="1"/>
    <col min="10" max="21" width="10.7265625" customWidth="1"/>
    <col min="22" max="22" width="2.1796875" customWidth="1"/>
    <col min="23" max="24" width="10.7265625" customWidth="1"/>
    <col min="25" max="25" width="2.1796875" customWidth="1"/>
    <col min="26" max="27" width="10.7265625" customWidth="1"/>
    <col min="28" max="28" width="2.1796875" customWidth="1"/>
  </cols>
  <sheetData>
    <row r="2" spans="2:27" ht="40" customHeight="1" x14ac:dyDescent="0.35">
      <c r="D2" s="30" t="s">
        <v>300</v>
      </c>
      <c r="E2" s="26"/>
      <c r="F2" s="26"/>
      <c r="G2" s="26"/>
      <c r="H2" s="26"/>
      <c r="I2" s="26"/>
      <c r="J2" s="26"/>
      <c r="K2" s="26"/>
      <c r="L2" s="26"/>
      <c r="M2" s="26"/>
      <c r="N2" s="26"/>
      <c r="O2" s="26"/>
      <c r="P2" s="26"/>
      <c r="Q2" s="26"/>
      <c r="R2" s="26"/>
      <c r="S2" s="26"/>
      <c r="T2" s="26"/>
      <c r="U2" s="26"/>
      <c r="V2" s="26"/>
      <c r="W2" s="26"/>
      <c r="X2" s="26"/>
      <c r="Y2" s="26"/>
    </row>
    <row r="5" spans="2:27" ht="30" customHeight="1" x14ac:dyDescent="0.35">
      <c r="B5" s="15"/>
      <c r="C5" s="15"/>
      <c r="D5" s="29" t="s">
        <v>40</v>
      </c>
      <c r="E5" s="29"/>
      <c r="F5" s="29"/>
      <c r="G5" s="29"/>
      <c r="H5" s="29"/>
      <c r="I5" s="15"/>
      <c r="J5" s="29" t="s">
        <v>41</v>
      </c>
      <c r="K5" s="29"/>
      <c r="L5" s="29"/>
      <c r="M5" s="29"/>
      <c r="N5" s="29"/>
      <c r="O5" s="29"/>
      <c r="P5" s="29"/>
      <c r="Q5" s="29"/>
      <c r="R5" s="29"/>
      <c r="S5" s="29"/>
      <c r="T5" s="29"/>
      <c r="U5" s="29"/>
      <c r="V5" s="15"/>
      <c r="W5" s="29" t="s">
        <v>42</v>
      </c>
      <c r="X5" s="29"/>
      <c r="Y5" s="15"/>
      <c r="Z5" s="29" t="s">
        <v>38</v>
      </c>
      <c r="AA5" s="29"/>
    </row>
    <row r="6" spans="2:27" ht="43.5" x14ac:dyDescent="0.35">
      <c r="B6" t="s">
        <v>15</v>
      </c>
      <c r="C6" s="9" t="s">
        <v>16</v>
      </c>
      <c r="D6" s="12" t="s">
        <v>17</v>
      </c>
      <c r="E6" s="12" t="s">
        <v>18</v>
      </c>
      <c r="F6" s="12" t="s">
        <v>19</v>
      </c>
      <c r="G6" s="12" t="s">
        <v>20</v>
      </c>
      <c r="H6" s="12" t="s">
        <v>21</v>
      </c>
      <c r="J6" s="12" t="s">
        <v>24</v>
      </c>
      <c r="K6" s="12" t="s">
        <v>25</v>
      </c>
      <c r="L6" s="12" t="s">
        <v>26</v>
      </c>
      <c r="M6" s="12" t="s">
        <v>27</v>
      </c>
      <c r="N6" s="12" t="s">
        <v>28</v>
      </c>
      <c r="O6" s="12" t="s">
        <v>29</v>
      </c>
      <c r="P6" s="12" t="s">
        <v>30</v>
      </c>
      <c r="Q6" s="12" t="s">
        <v>31</v>
      </c>
      <c r="R6" s="12" t="s">
        <v>32</v>
      </c>
      <c r="S6" s="12" t="s">
        <v>33</v>
      </c>
      <c r="T6" s="12" t="s">
        <v>34</v>
      </c>
      <c r="U6" s="12" t="s">
        <v>35</v>
      </c>
      <c r="W6" s="12" t="s">
        <v>36</v>
      </c>
      <c r="X6" s="12" t="s">
        <v>37</v>
      </c>
      <c r="Z6" s="12" t="s">
        <v>38</v>
      </c>
      <c r="AA6" s="12" t="s">
        <v>39</v>
      </c>
    </row>
    <row r="7" spans="2:27" ht="30" customHeight="1" x14ac:dyDescent="0.35">
      <c r="B7" s="10" t="s">
        <v>22</v>
      </c>
      <c r="C7" s="10">
        <v>575</v>
      </c>
      <c r="D7" s="10">
        <v>68</v>
      </c>
      <c r="E7" s="10">
        <v>99</v>
      </c>
      <c r="F7" s="10">
        <v>93</v>
      </c>
      <c r="G7" s="10">
        <v>102</v>
      </c>
      <c r="H7" s="10">
        <v>213</v>
      </c>
      <c r="I7" s="10"/>
      <c r="J7" s="10">
        <v>100</v>
      </c>
      <c r="K7" s="10">
        <v>65</v>
      </c>
      <c r="L7" s="10">
        <v>35</v>
      </c>
      <c r="M7" s="10">
        <v>47</v>
      </c>
      <c r="N7" s="10">
        <v>39</v>
      </c>
      <c r="O7" s="10">
        <v>45</v>
      </c>
      <c r="P7" s="10">
        <v>36</v>
      </c>
      <c r="Q7" s="10">
        <v>20</v>
      </c>
      <c r="R7" s="10">
        <v>45</v>
      </c>
      <c r="S7" s="10">
        <v>105</v>
      </c>
      <c r="T7" s="10">
        <v>22</v>
      </c>
      <c r="U7" s="10">
        <v>16</v>
      </c>
      <c r="V7" s="10"/>
      <c r="W7" s="10">
        <v>345</v>
      </c>
      <c r="X7" s="10">
        <v>230</v>
      </c>
      <c r="Y7" s="10"/>
      <c r="Z7" s="10">
        <v>263</v>
      </c>
      <c r="AA7" s="10">
        <v>292</v>
      </c>
    </row>
    <row r="8" spans="2:27" ht="30" customHeight="1" x14ac:dyDescent="0.35">
      <c r="B8" s="11" t="s">
        <v>23</v>
      </c>
      <c r="C8" s="11">
        <v>575</v>
      </c>
      <c r="D8" s="11">
        <v>63</v>
      </c>
      <c r="E8" s="11">
        <v>95</v>
      </c>
      <c r="F8" s="11">
        <v>97</v>
      </c>
      <c r="G8" s="11">
        <v>111</v>
      </c>
      <c r="H8" s="11">
        <v>209</v>
      </c>
      <c r="I8" s="11"/>
      <c r="J8" s="11">
        <v>111</v>
      </c>
      <c r="K8" s="11">
        <v>87</v>
      </c>
      <c r="L8" s="11">
        <v>49</v>
      </c>
      <c r="M8" s="11">
        <v>57</v>
      </c>
      <c r="N8" s="11">
        <v>39</v>
      </c>
      <c r="O8" s="11">
        <v>46</v>
      </c>
      <c r="P8" s="11">
        <v>40</v>
      </c>
      <c r="Q8" s="11">
        <v>15</v>
      </c>
      <c r="R8" s="11">
        <v>56</v>
      </c>
      <c r="S8" s="11">
        <v>37</v>
      </c>
      <c r="T8" s="11">
        <v>22</v>
      </c>
      <c r="U8" s="11">
        <v>16</v>
      </c>
      <c r="V8" s="11"/>
      <c r="W8" s="11">
        <v>308</v>
      </c>
      <c r="X8" s="11">
        <v>267</v>
      </c>
      <c r="Y8" s="11"/>
      <c r="Z8" s="11">
        <v>269</v>
      </c>
      <c r="AA8" s="11">
        <v>287</v>
      </c>
    </row>
    <row r="9" spans="2:27" ht="29" x14ac:dyDescent="0.35">
      <c r="B9" s="21" t="s">
        <v>295</v>
      </c>
      <c r="C9" s="17">
        <v>0.27218580360329703</v>
      </c>
      <c r="D9" s="17">
        <v>0.28430168538010597</v>
      </c>
      <c r="E9" s="17">
        <v>0.29844768281356698</v>
      </c>
      <c r="F9" s="17">
        <v>0.422935655166223</v>
      </c>
      <c r="G9" s="17">
        <v>0.203610813647115</v>
      </c>
      <c r="H9" s="17">
        <v>0.22353149941677899</v>
      </c>
      <c r="I9" s="17"/>
      <c r="J9" s="17">
        <v>0.33026175096181498</v>
      </c>
      <c r="K9" s="17">
        <v>0.266911086332424</v>
      </c>
      <c r="L9" s="17">
        <v>0.29111649547268897</v>
      </c>
      <c r="M9" s="17">
        <v>0.24407660615663601</v>
      </c>
      <c r="N9" s="17">
        <v>0.18535267492296501</v>
      </c>
      <c r="O9" s="17">
        <v>0.21190685158463099</v>
      </c>
      <c r="P9" s="17">
        <v>0.30705773524165503</v>
      </c>
      <c r="Q9" s="17">
        <v>0.37332741671136699</v>
      </c>
      <c r="R9" s="17">
        <v>0.22800594898486301</v>
      </c>
      <c r="S9" s="17">
        <v>0.20283068101766899</v>
      </c>
      <c r="T9" s="17">
        <v>0.32264107680659798</v>
      </c>
      <c r="U9" s="17">
        <v>0.38872382433416303</v>
      </c>
      <c r="V9" s="17"/>
      <c r="W9" s="17">
        <v>0.26425325502111302</v>
      </c>
      <c r="X9" s="17">
        <v>0.28133175407425098</v>
      </c>
      <c r="Y9" s="17"/>
      <c r="Z9" s="17">
        <v>0.297263487382874</v>
      </c>
      <c r="AA9" s="17">
        <v>0.25482148622171402</v>
      </c>
    </row>
    <row r="10" spans="2:27" ht="72.5" x14ac:dyDescent="0.35">
      <c r="B10" s="21" t="s">
        <v>296</v>
      </c>
      <c r="C10" s="17">
        <v>0.412488622127343</v>
      </c>
      <c r="D10" s="17">
        <v>0.39312499698360398</v>
      </c>
      <c r="E10" s="17">
        <v>0.36330762111278597</v>
      </c>
      <c r="F10" s="17">
        <v>0.3549644915647</v>
      </c>
      <c r="G10" s="17">
        <v>0.44300438152965699</v>
      </c>
      <c r="H10" s="17">
        <v>0.45094838361094702</v>
      </c>
      <c r="I10" s="17"/>
      <c r="J10" s="17">
        <v>0.430358757167424</v>
      </c>
      <c r="K10" s="17">
        <v>0.39370632670855099</v>
      </c>
      <c r="L10" s="17">
        <v>0.50301783653284105</v>
      </c>
      <c r="M10" s="17">
        <v>0.379838190042667</v>
      </c>
      <c r="N10" s="17">
        <v>0.45950721544075002</v>
      </c>
      <c r="O10" s="17">
        <v>0.37441371534282702</v>
      </c>
      <c r="P10" s="17">
        <v>0.38498669340413799</v>
      </c>
      <c r="Q10" s="17">
        <v>0.48810980268015902</v>
      </c>
      <c r="R10" s="17">
        <v>0.37117263158130098</v>
      </c>
      <c r="S10" s="17">
        <v>0.42785932180388497</v>
      </c>
      <c r="T10" s="17">
        <v>0.38328186341279902</v>
      </c>
      <c r="U10" s="17">
        <v>0.37165275479670801</v>
      </c>
      <c r="V10" s="17"/>
      <c r="W10" s="17">
        <v>0.40898322109142199</v>
      </c>
      <c r="X10" s="17">
        <v>0.41653022665370598</v>
      </c>
      <c r="Y10" s="17"/>
      <c r="Z10" s="17">
        <v>0.46178335663075698</v>
      </c>
      <c r="AA10" s="17">
        <v>0.37390056661381099</v>
      </c>
    </row>
    <row r="11" spans="2:27" ht="43.5" x14ac:dyDescent="0.35">
      <c r="B11" s="21" t="s">
        <v>297</v>
      </c>
      <c r="C11" s="17">
        <v>0.21924882308434501</v>
      </c>
      <c r="D11" s="17">
        <v>0.18237083160975201</v>
      </c>
      <c r="E11" s="17">
        <v>0.22612087694100999</v>
      </c>
      <c r="F11" s="17">
        <v>0.14832243081822699</v>
      </c>
      <c r="G11" s="17">
        <v>0.25136024418063602</v>
      </c>
      <c r="H11" s="17">
        <v>0.24289981108835901</v>
      </c>
      <c r="I11" s="17"/>
      <c r="J11" s="17">
        <v>0.162855420640236</v>
      </c>
      <c r="K11" s="17">
        <v>0.22760671532450599</v>
      </c>
      <c r="L11" s="17">
        <v>0.20586566799446901</v>
      </c>
      <c r="M11" s="17">
        <v>0.293693422624834</v>
      </c>
      <c r="N11" s="17">
        <v>0.21083251117564</v>
      </c>
      <c r="O11" s="17">
        <v>0.25729760431175103</v>
      </c>
      <c r="P11" s="17">
        <v>0.21647220342486301</v>
      </c>
      <c r="Q11" s="17">
        <v>8.7464448062568603E-2</v>
      </c>
      <c r="R11" s="17">
        <v>0.25381116910009999</v>
      </c>
      <c r="S11" s="17">
        <v>0.27753643766500202</v>
      </c>
      <c r="T11" s="17">
        <v>0.137096979027966</v>
      </c>
      <c r="U11" s="17">
        <v>0.23962342086912899</v>
      </c>
      <c r="V11" s="17"/>
      <c r="W11" s="17">
        <v>0.21567800959774799</v>
      </c>
      <c r="X11" s="17">
        <v>0.22336584587356301</v>
      </c>
      <c r="Y11" s="17"/>
      <c r="Z11" s="17">
        <v>0.179815746927007</v>
      </c>
      <c r="AA11" s="17">
        <v>0.24783986831412</v>
      </c>
    </row>
    <row r="12" spans="2:27" ht="72.5" x14ac:dyDescent="0.35">
      <c r="B12" s="21" t="s">
        <v>298</v>
      </c>
      <c r="C12" s="17">
        <v>5.5046797461256798E-2</v>
      </c>
      <c r="D12" s="17">
        <v>5.69097608662971E-2</v>
      </c>
      <c r="E12" s="17">
        <v>5.8435414118847701E-2</v>
      </c>
      <c r="F12" s="17">
        <v>5.8956717277760903E-2</v>
      </c>
      <c r="G12" s="17">
        <v>8.0146401159637004E-2</v>
      </c>
      <c r="H12" s="17">
        <v>3.7794270326277898E-2</v>
      </c>
      <c r="I12" s="17"/>
      <c r="J12" s="17">
        <v>4.8254448310553602E-2</v>
      </c>
      <c r="K12" s="17">
        <v>0.11177587163451801</v>
      </c>
      <c r="L12" s="17">
        <v>0</v>
      </c>
      <c r="M12" s="17">
        <v>2.1194471117707201E-2</v>
      </c>
      <c r="N12" s="17">
        <v>6.7029337379567094E-2</v>
      </c>
      <c r="O12" s="17">
        <v>6.7222885142882605E-2</v>
      </c>
      <c r="P12" s="17">
        <v>5.9379033454320697E-2</v>
      </c>
      <c r="Q12" s="17">
        <v>5.1098332545905102E-2</v>
      </c>
      <c r="R12" s="17">
        <v>5.1099170661993799E-2</v>
      </c>
      <c r="S12" s="17">
        <v>5.5698426815187503E-2</v>
      </c>
      <c r="T12" s="17">
        <v>7.2393206448550296E-2</v>
      </c>
      <c r="U12" s="17">
        <v>0</v>
      </c>
      <c r="V12" s="17"/>
      <c r="W12" s="17">
        <v>6.4342103334141906E-2</v>
      </c>
      <c r="X12" s="17">
        <v>4.4329635600224099E-2</v>
      </c>
      <c r="Y12" s="17"/>
      <c r="Z12" s="17">
        <v>4.0535675840396197E-2</v>
      </c>
      <c r="AA12" s="17">
        <v>7.2313968804049306E-2</v>
      </c>
    </row>
    <row r="13" spans="2:27" ht="29" x14ac:dyDescent="0.35">
      <c r="B13" s="21" t="s">
        <v>299</v>
      </c>
      <c r="C13" s="17">
        <v>2.2493536466105E-2</v>
      </c>
      <c r="D13" s="17">
        <v>3.8585725614706301E-2</v>
      </c>
      <c r="E13" s="17">
        <v>2.32020572227053E-2</v>
      </c>
      <c r="F13" s="17">
        <v>1.4820705173088601E-2</v>
      </c>
      <c r="G13" s="17">
        <v>0</v>
      </c>
      <c r="H13" s="17">
        <v>3.2824400518738597E-2</v>
      </c>
      <c r="I13" s="17"/>
      <c r="J13" s="17">
        <v>0</v>
      </c>
      <c r="K13" s="17">
        <v>0</v>
      </c>
      <c r="L13" s="17">
        <v>0</v>
      </c>
      <c r="M13" s="17">
        <v>4.0002838940449197E-2</v>
      </c>
      <c r="N13" s="17">
        <v>4.7286612555626099E-2</v>
      </c>
      <c r="O13" s="17">
        <v>6.7222885142882605E-2</v>
      </c>
      <c r="P13" s="17">
        <v>0</v>
      </c>
      <c r="Q13" s="17">
        <v>0</v>
      </c>
      <c r="R13" s="17">
        <v>9.59110796717417E-2</v>
      </c>
      <c r="S13" s="17">
        <v>9.3559616363570498E-3</v>
      </c>
      <c r="T13" s="17">
        <v>0</v>
      </c>
      <c r="U13" s="17">
        <v>0</v>
      </c>
      <c r="V13" s="17"/>
      <c r="W13" s="17">
        <v>2.4206159110866401E-2</v>
      </c>
      <c r="X13" s="17">
        <v>2.0518942585948802E-2</v>
      </c>
      <c r="Y13" s="17"/>
      <c r="Z13" s="17">
        <v>1.3730858150981301E-2</v>
      </c>
      <c r="AA13" s="17">
        <v>3.2209484617518901E-2</v>
      </c>
    </row>
    <row r="14" spans="2:27" x14ac:dyDescent="0.35">
      <c r="B14" s="21" t="s">
        <v>47</v>
      </c>
      <c r="C14" s="23">
        <v>1.8536417257653801E-2</v>
      </c>
      <c r="D14" s="23">
        <v>4.4706999545535697E-2</v>
      </c>
      <c r="E14" s="23">
        <v>3.0486347791083401E-2</v>
      </c>
      <c r="F14" s="23">
        <v>0</v>
      </c>
      <c r="G14" s="23">
        <v>2.1878159482955201E-2</v>
      </c>
      <c r="H14" s="23">
        <v>1.2001635038898799E-2</v>
      </c>
      <c r="I14" s="23"/>
      <c r="J14" s="23">
        <v>2.8269622919970601E-2</v>
      </c>
      <c r="K14" s="23">
        <v>0</v>
      </c>
      <c r="L14" s="23">
        <v>0</v>
      </c>
      <c r="M14" s="23">
        <v>2.1194471117707201E-2</v>
      </c>
      <c r="N14" s="23">
        <v>2.99916485254524E-2</v>
      </c>
      <c r="O14" s="23">
        <v>2.1936058475025302E-2</v>
      </c>
      <c r="P14" s="23">
        <v>3.2104334475021902E-2</v>
      </c>
      <c r="Q14" s="23">
        <v>0</v>
      </c>
      <c r="R14" s="23">
        <v>0</v>
      </c>
      <c r="S14" s="23">
        <v>2.6719171061899701E-2</v>
      </c>
      <c r="T14" s="23">
        <v>8.4586874304086304E-2</v>
      </c>
      <c r="U14" s="23">
        <v>0</v>
      </c>
      <c r="V14" s="23"/>
      <c r="W14" s="23">
        <v>2.2537251844708998E-2</v>
      </c>
      <c r="X14" s="23">
        <v>1.39235952123066E-2</v>
      </c>
      <c r="Y14" s="23"/>
      <c r="Z14" s="23">
        <v>6.8708750679837404E-3</v>
      </c>
      <c r="AA14" s="23">
        <v>1.8914625428786899E-2</v>
      </c>
    </row>
    <row r="15" spans="2:27" x14ac:dyDescent="0.35">
      <c r="B15" s="16"/>
    </row>
    <row r="16" spans="2:27" x14ac:dyDescent="0.35">
      <c r="B16" t="s">
        <v>52</v>
      </c>
    </row>
    <row r="17" spans="2:2" x14ac:dyDescent="0.35">
      <c r="B17" t="s">
        <v>53</v>
      </c>
    </row>
    <row r="19" spans="2:2" x14ac:dyDescent="0.35">
      <c r="B19" s="8" t="str">
        <f>HYPERLINK("#'Contents'!A1", "Return to Contents")</f>
        <v>Return to Contents</v>
      </c>
    </row>
  </sheetData>
  <mergeCells count="5">
    <mergeCell ref="D5:H5"/>
    <mergeCell ref="J5:U5"/>
    <mergeCell ref="W5:X5"/>
    <mergeCell ref="Z5:AA5"/>
    <mergeCell ref="D2:Y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Cover Sheet</vt:lpstr>
      <vt:lpstr>Contents</vt:lpstr>
      <vt:lpstr>Full Results</vt:lpstr>
      <vt:lpstr>Table 1</vt:lpstr>
      <vt:lpstr>Table 2</vt:lpstr>
      <vt:lpstr>Table 3</vt:lpstr>
      <vt:lpstr>Table 4</vt:lpstr>
      <vt:lpstr>Table 5</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Elinor Gray</cp:lastModifiedBy>
  <dcterms:created xsi:type="dcterms:W3CDTF">2024-09-02T14:12:03Z</dcterms:created>
  <dcterms:modified xsi:type="dcterms:W3CDTF">2024-10-30T17:31:04Z</dcterms:modified>
</cp:coreProperties>
</file>