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AdamDrummond\Downloads\"/>
    </mc:Choice>
  </mc:AlternateContent>
  <xr:revisionPtr revIDLastSave="0" documentId="8_{59F279E2-397A-43A2-9172-637C6C2DB74A}" xr6:coauthVersionLast="47" xr6:coauthVersionMax="47" xr10:uidLastSave="{00000000-0000-0000-0000-000000000000}"/>
  <bookViews>
    <workbookView xWindow="-110" yWindow="-110" windowWidth="19420" windowHeight="11500" xr2:uid="{00000000-000D-0000-FFFF-FFFF00000000}"/>
  </bookViews>
  <sheets>
    <sheet name="Cover Sheet" sheetId="1" r:id="rId1"/>
    <sheet name="Contents" sheetId="2" r:id="rId2"/>
    <sheet name="Full Results" sheetId="3" r:id="rId3"/>
    <sheet name="Table 45" sheetId="48" r:id="rId4"/>
    <sheet name="Table 46" sheetId="49" r:id="rId5"/>
    <sheet name="Table 47" sheetId="50" r:id="rId6"/>
    <sheet name="Max-Diff Results" sheetId="80"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80" l="1"/>
  <c r="AC26" i="80"/>
  <c r="AB26" i="80"/>
  <c r="AA26" i="80"/>
  <c r="Z26" i="80"/>
  <c r="Y26" i="80"/>
  <c r="X26" i="80"/>
  <c r="W26" i="80"/>
  <c r="V26" i="80"/>
  <c r="U26" i="80"/>
  <c r="T26" i="80"/>
  <c r="S26" i="80"/>
  <c r="R26" i="80"/>
  <c r="Q26" i="80"/>
  <c r="P26" i="80"/>
  <c r="O26" i="80"/>
  <c r="N26" i="80"/>
  <c r="M26" i="80"/>
  <c r="L26" i="80"/>
  <c r="K26" i="80"/>
  <c r="J26" i="80"/>
  <c r="I26" i="80"/>
  <c r="H26" i="80"/>
  <c r="G26" i="80"/>
  <c r="F26" i="80"/>
  <c r="E26" i="80"/>
  <c r="D26" i="80"/>
  <c r="C26" i="80"/>
  <c r="AC23" i="80"/>
  <c r="AB23" i="80"/>
  <c r="AA23" i="80"/>
  <c r="Z23" i="80"/>
  <c r="Y23" i="80"/>
  <c r="X23" i="80"/>
  <c r="W23" i="80"/>
  <c r="V23" i="80"/>
  <c r="U23" i="80"/>
  <c r="T23" i="80"/>
  <c r="S23" i="80"/>
  <c r="R23" i="80"/>
  <c r="Q23" i="80"/>
  <c r="P23" i="80"/>
  <c r="O23" i="80"/>
  <c r="N23" i="80"/>
  <c r="M23" i="80"/>
  <c r="L23" i="80"/>
  <c r="K23" i="80"/>
  <c r="J23" i="80"/>
  <c r="I23" i="80"/>
  <c r="H23" i="80"/>
  <c r="G23" i="80"/>
  <c r="F23" i="80"/>
  <c r="E23" i="80"/>
  <c r="D23" i="80"/>
  <c r="C23" i="80"/>
  <c r="AC20" i="80"/>
  <c r="AB20" i="80"/>
  <c r="AA20" i="80"/>
  <c r="Z20" i="80"/>
  <c r="Y20" i="80"/>
  <c r="X20" i="80"/>
  <c r="W20" i="80"/>
  <c r="V20" i="80"/>
  <c r="U20" i="80"/>
  <c r="T20" i="80"/>
  <c r="S20" i="80"/>
  <c r="R20" i="80"/>
  <c r="Q20" i="80"/>
  <c r="P20" i="80"/>
  <c r="O20" i="80"/>
  <c r="N20" i="80"/>
  <c r="M20" i="80"/>
  <c r="L20" i="80"/>
  <c r="K20" i="80"/>
  <c r="J20" i="80"/>
  <c r="I20" i="80"/>
  <c r="H20" i="80"/>
  <c r="G20" i="80"/>
  <c r="F20" i="80"/>
  <c r="E20" i="80"/>
  <c r="D20" i="80"/>
  <c r="C20" i="80"/>
  <c r="AC17" i="80"/>
  <c r="AB17" i="80"/>
  <c r="AA17" i="80"/>
  <c r="Z17" i="80"/>
  <c r="Y17" i="80"/>
  <c r="X17" i="80"/>
  <c r="W17" i="80"/>
  <c r="V17" i="80"/>
  <c r="U17" i="80"/>
  <c r="T17" i="80"/>
  <c r="S17" i="80"/>
  <c r="R17" i="80"/>
  <c r="Q17" i="80"/>
  <c r="P17" i="80"/>
  <c r="O17" i="80"/>
  <c r="N17" i="80"/>
  <c r="M17" i="80"/>
  <c r="L17" i="80"/>
  <c r="K17" i="80"/>
  <c r="J17" i="80"/>
  <c r="I17" i="80"/>
  <c r="H17" i="80"/>
  <c r="G17" i="80"/>
  <c r="F17" i="80"/>
  <c r="E17" i="80"/>
  <c r="C17" i="80"/>
  <c r="AC14" i="80"/>
  <c r="AB14" i="80"/>
  <c r="AA14" i="80"/>
  <c r="Z14" i="80"/>
  <c r="Y14" i="80"/>
  <c r="X14" i="80"/>
  <c r="W14" i="80"/>
  <c r="V14" i="80"/>
  <c r="U14" i="80"/>
  <c r="T14" i="80"/>
  <c r="S14" i="80"/>
  <c r="R14" i="80"/>
  <c r="Q14" i="80"/>
  <c r="P14" i="80"/>
  <c r="O14" i="80"/>
  <c r="N14" i="80"/>
  <c r="M14" i="80"/>
  <c r="L14" i="80"/>
  <c r="K14" i="80"/>
  <c r="J14" i="80"/>
  <c r="I14" i="80"/>
  <c r="H14" i="80"/>
  <c r="G14" i="80"/>
  <c r="F14" i="80"/>
  <c r="E14" i="80"/>
  <c r="D14" i="80"/>
  <c r="C14" i="80"/>
  <c r="AC11" i="80"/>
  <c r="AB11" i="80"/>
  <c r="AA11" i="80"/>
  <c r="Z11" i="80"/>
  <c r="Y11" i="80"/>
  <c r="X11" i="80"/>
  <c r="W11" i="80"/>
  <c r="V11" i="80"/>
  <c r="U11" i="80"/>
  <c r="T11" i="80"/>
  <c r="S11" i="80"/>
  <c r="R11" i="80"/>
  <c r="Q11" i="80"/>
  <c r="P11" i="80"/>
  <c r="O11" i="80"/>
  <c r="N11" i="80"/>
  <c r="M11" i="80"/>
  <c r="L11" i="80"/>
  <c r="K11" i="80"/>
  <c r="J11" i="80"/>
  <c r="I11" i="80"/>
  <c r="H11" i="80"/>
  <c r="G11" i="80"/>
  <c r="F11" i="80"/>
  <c r="E11" i="80"/>
  <c r="D11" i="80"/>
  <c r="C11" i="80"/>
  <c r="AC8" i="80"/>
  <c r="AB8" i="80"/>
  <c r="AA8" i="80"/>
  <c r="Z8" i="80"/>
  <c r="Y8" i="80"/>
  <c r="X8" i="80"/>
  <c r="W8" i="80"/>
  <c r="V8" i="80"/>
  <c r="U8" i="80"/>
  <c r="T8" i="80"/>
  <c r="S8" i="80"/>
  <c r="R8" i="80"/>
  <c r="Q8" i="80"/>
  <c r="P8" i="80"/>
  <c r="O8" i="80"/>
  <c r="N8" i="80"/>
  <c r="M8" i="80"/>
  <c r="L8" i="80"/>
  <c r="K8" i="80"/>
  <c r="J8" i="80"/>
  <c r="I8" i="80"/>
  <c r="H8" i="80"/>
  <c r="G8" i="80"/>
  <c r="F8" i="80"/>
  <c r="E8" i="80"/>
  <c r="D8" i="80"/>
  <c r="C8" i="80"/>
  <c r="AY407" i="3"/>
  <c r="AX407" i="3"/>
  <c r="AW407" i="3"/>
  <c r="AV407" i="3"/>
  <c r="AU407" i="3"/>
  <c r="AT407" i="3"/>
  <c r="AS407" i="3"/>
  <c r="AR407" i="3"/>
  <c r="AQ407" i="3"/>
  <c r="AP407" i="3"/>
  <c r="AO407" i="3"/>
  <c r="AN407" i="3"/>
  <c r="AM407" i="3"/>
  <c r="AK407" i="3"/>
  <c r="AJ407" i="3"/>
  <c r="AI407" i="3"/>
  <c r="AH407" i="3"/>
  <c r="AG407" i="3"/>
  <c r="AF407" i="3"/>
  <c r="AD407" i="3"/>
  <c r="AC407" i="3"/>
  <c r="AB407" i="3"/>
  <c r="AA407" i="3"/>
  <c r="L407" i="3"/>
  <c r="K407" i="3"/>
  <c r="I407" i="3"/>
  <c r="H407" i="3"/>
  <c r="G407" i="3"/>
  <c r="F407" i="3"/>
  <c r="E407" i="3"/>
  <c r="D407" i="3"/>
  <c r="C407" i="3"/>
  <c r="B19" i="50"/>
  <c r="B16" i="49"/>
  <c r="B21" i="48"/>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<sst xmlns="http://schemas.openxmlformats.org/spreadsheetml/2006/main" count="1009" uniqueCount="359">
  <si>
    <t>Pa91</t>
  </si>
  <si>
    <t>Fieldwork:</t>
  </si>
  <si>
    <t>16 Mar 2026 - 17 Mar 2026</t>
  </si>
  <si>
    <t>Interview Method:</t>
  </si>
  <si>
    <t>Online Survey</t>
  </si>
  <si>
    <t>Population represented:</t>
  </si>
  <si>
    <t>UK Nat Rep</t>
  </si>
  <si>
    <t>Sample size:</t>
  </si>
  <si>
    <t>Methodology:</t>
  </si>
  <si>
    <t>All results are weighted using Iterative Proportional Fitting, or 'Raking'. Data are weighted to nationally representative proportions by GenderAge, Region, SEG.</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</si>
  <si>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</si>
  <si>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</si>
  <si>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</si>
  <si>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</si>
  <si>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</si>
  <si>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</si>
  <si>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</si>
  <si>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Respondents who answered "In what region of the UK do you live" = "Scotland"</t>
  </si>
  <si>
    <t>-</t>
  </si>
  <si>
    <t>Full Results</t>
  </si>
  <si>
    <t>Age</t>
  </si>
  <si>
    <t>Gender</t>
  </si>
  <si>
    <t>Region</t>
  </si>
  <si>
    <t>Social Grade</t>
  </si>
  <si>
    <t>Vote Intention</t>
  </si>
  <si>
    <t>Gross Household Income</t>
  </si>
  <si>
    <t>Total</t>
  </si>
  <si>
    <t>18-24</t>
  </si>
  <si>
    <t>25-34</t>
  </si>
  <si>
    <t>35-44</t>
  </si>
  <si>
    <t>45-54</t>
  </si>
  <si>
    <t>55-64</t>
  </si>
  <si>
    <t>65+</t>
  </si>
  <si>
    <t>Male</t>
  </si>
  <si>
    <t>Female</t>
  </si>
  <si>
    <t>Scotland</t>
  </si>
  <si>
    <t>Northern Ireland</t>
  </si>
  <si>
    <t>Wales</t>
  </si>
  <si>
    <t>North East</t>
  </si>
  <si>
    <t>North West</t>
  </si>
  <si>
    <t>Yorkshire and the Humber</t>
  </si>
  <si>
    <t>East Midlands</t>
  </si>
  <si>
    <t>West Midlands</t>
  </si>
  <si>
    <t>London</t>
  </si>
  <si>
    <t>South East</t>
  </si>
  <si>
    <t>South West</t>
  </si>
  <si>
    <t>East of England</t>
  </si>
  <si>
    <t>AB</t>
  </si>
  <si>
    <t>C1</t>
  </si>
  <si>
    <t>C2</t>
  </si>
  <si>
    <t>DE</t>
  </si>
  <si>
    <t>Conservatives</t>
  </si>
  <si>
    <t>Labour</t>
  </si>
  <si>
    <t>Liberal Democrats</t>
  </si>
  <si>
    <t>Green Party</t>
  </si>
  <si>
    <t>Reform UK</t>
  </si>
  <si>
    <t>I wouldn't vote</t>
  </si>
  <si>
    <t>No annual income</t>
  </si>
  <si>
    <t>£10,000 - £14,999</t>
  </si>
  <si>
    <t>£25,000 - £29,999</t>
  </si>
  <si>
    <t>£30,000 - £34,999</t>
  </si>
  <si>
    <t>£35,000 - £39,999</t>
  </si>
  <si>
    <t>£40,000 - £44,999</t>
  </si>
  <si>
    <t>£45,000 - £49,999</t>
  </si>
  <si>
    <t>£50,000 - £59,999</t>
  </si>
  <si>
    <t>£60,000 - £69,999</t>
  </si>
  <si>
    <t>£70,000 - £79,999</t>
  </si>
  <si>
    <t>£80,000 - £89,999</t>
  </si>
  <si>
    <t>£90,000 - £99,999</t>
  </si>
  <si>
    <t>£100,000 or more</t>
  </si>
  <si>
    <t>Unweighted</t>
  </si>
  <si>
    <t>Weighted</t>
  </si>
  <si>
    <t>Have you heard any news about the recent changes to the UK asylum system, announced by Home Secretary, Shabana Mahmood? By ‘asylum system’, we mean the rules and processes used to decide claims from people seeking refugee protection in the UK.</t>
  </si>
  <si>
    <t>Yes</t>
  </si>
  <si>
    <t>No</t>
  </si>
  <si>
    <t>Don't know</t>
  </si>
  <si>
    <t>Do you think that these changes will reduce or increase the number of people crossing the English Channel in small boats? The English Channel is the stretch of sea between southern England and northern France, where some people travel by small boats to reach the UK.</t>
  </si>
  <si>
    <t>These changes will significantly reduce crossings</t>
  </si>
  <si>
    <t>These changes will moderately reduce crossings</t>
  </si>
  <si>
    <t>The number of crossings will stay the same despite these changes</t>
  </si>
  <si>
    <t>These changes will moderately increase crossings</t>
  </si>
  <si>
    <t>These changes will significantly increase crossings</t>
  </si>
  <si>
    <t>Don’t know</t>
  </si>
  <si>
    <t>To the best of your knowledge, roughly how many people do you think arrived in the UK by small boat in the last year ?</t>
  </si>
  <si>
    <t>Fewer than 10,000</t>
  </si>
  <si>
    <t>10,000–25,000</t>
  </si>
  <si>
    <t>25,000–50,000</t>
  </si>
  <si>
    <t>50,000–100,000</t>
  </si>
  <si>
    <t>More than 100,000</t>
  </si>
  <si>
    <t>To what extent would you support or oppose the following policies aimed at reducing the number of people crossing the English Channel in small boats?: Increasing cooperation with France to prevent boats leaving the French coast</t>
  </si>
  <si>
    <t>Strongly support</t>
  </si>
  <si>
    <t>Somewhat support</t>
  </si>
  <si>
    <t>Neither support nor oppose</t>
  </si>
  <si>
    <t>Somewhat oppose</t>
  </si>
  <si>
    <t>Strongly oppose</t>
  </si>
  <si>
    <t>To what extent would you support or oppose the following policies aimed at reducing the number of people crossing the English Channel in small boats?: Processing asylum claims within three months so people quickly know whether they can stay in the UK</t>
  </si>
  <si>
    <t>To what extent would you support or oppose the following policies aimed at reducing the number of people crossing the English Channel in small boats?: Creating safe routes so refugees can apply for asylum without crossing the Channel</t>
  </si>
  <si>
    <t>To what extent would you support or oppose the following policies aimed at reducing the number of people crossing the English Channel in small boats?: Sending people who arrive illegally to another country for their asylum claims to be processed</t>
  </si>
  <si>
    <t>To what extent would you support or oppose the following policies aimed at reducing the number of people crossing the English Channel in small boats?: Deploying Royal Navy patrols to push back small boats in the Channel to prevent small boats from arriving in the UK</t>
  </si>
  <si>
    <t>To what extent would you support or oppose the following policies aimed at reducing the number of people crossing the English Channel in small boats?: Use centre-based accommodation, where asylum seekers are both housed and processed in the same location.</t>
  </si>
  <si>
    <t>To what extent would you support or oppose the following policies aimed at reducing the number of people crossing the English Channel in small boats?: Allowing people to apply for asylum from overseas before travelling to the UK</t>
  </si>
  <si>
    <t>Recently, the US and Israel launched joint military strikes on Iran, killing Iran's Supreme Leader Ali Khamenei and targeting military, nuclear and government sites across the country. Overall, do you support or oppose this action taken by the US?</t>
  </si>
  <si>
    <t>How satisfied or dissatisfied are you with the UK Government’s response to the conflict involving the US, Israel and Iran?</t>
  </si>
  <si>
    <t>Very dissatisfied</t>
  </si>
  <si>
    <t>Somewhat dissatisfied</t>
  </si>
  <si>
    <t>Neither satisfied nor dissatisfied</t>
  </si>
  <si>
    <t>Somewhat satisfied</t>
  </si>
  <si>
    <t>Very satisfied</t>
  </si>
  <si>
    <t>How strongly do you agree or disagree with the following statement? 'I believe the UK government has a strong plan to protect the country from the effects of the conflict involving the US, Israel and Iran'</t>
  </si>
  <si>
    <t>Strongly agree</t>
  </si>
  <si>
    <t>Somewhat agree</t>
  </si>
  <si>
    <t>Neither agree nor disagree</t>
  </si>
  <si>
    <t>Somewhat disagree</t>
  </si>
  <si>
    <t>Strongly disagree</t>
  </si>
  <si>
    <t>N/A - I don't believe the US-Israel and Iranconflict will have any effect on the UK</t>
  </si>
  <si>
    <t>How, if at all, do you think the conflict involving the US, Israel and Iran will affect the following aspects of your household’s life ?: Overall cost of living</t>
  </si>
  <si>
    <t>Very positively</t>
  </si>
  <si>
    <t>Somewhat positively</t>
  </si>
  <si>
    <t>It will have no impact</t>
  </si>
  <si>
    <t>Somewhat negatively</t>
  </si>
  <si>
    <t>Very negatively</t>
  </si>
  <si>
    <t>How, if at all, do you think the conflict involving the US, Israel and Iran will affect the following aspects of your household’s life ?: Cost of fuel/petrol</t>
  </si>
  <si>
    <t>How, if at all, do you think the conflict involving the US, Israel and Iran will affect the following aspects of your household’s life ?: Household energy bills (gas/electricity)</t>
  </si>
  <si>
    <t>How, if at all, do you think the conflict involving the US, Israel and Iran will affect the following aspects of your household’s life ?: Cost of groceries</t>
  </si>
  <si>
    <t>How, if at all, do you think the conflict involving the US, Israel and Iran will affect the following aspects of your household’s life ?: The value of my pension</t>
  </si>
  <si>
    <t>To what extent do you agree or disagree with the following statements?: The UK should show more support for the US-Israeli alliance in its conflict involving Iran.</t>
  </si>
  <si>
    <t>To what extent do you agree or disagree with the following statements?: Regardless of what the UK wants to do, it will face serious consequences if it does not support the US–Israeli alliance</t>
  </si>
  <si>
    <t>How long do you think the current conflict between the US-Israeli alliance and Iran will last?</t>
  </si>
  <si>
    <t>Less than one week</t>
  </si>
  <si>
    <t>Between one to two weeks</t>
  </si>
  <si>
    <t>Between two weeks and a month</t>
  </si>
  <si>
    <t>One to two months</t>
  </si>
  <si>
    <t>Three to six months</t>
  </si>
  <si>
    <t>Six months to a year</t>
  </si>
  <si>
    <t>More than one year</t>
  </si>
  <si>
    <t>To what extent do you agree or disagree with the following statement? 'My community would benefit from the development of new infrastructure' (e.g.: more train links, new hospitals, wider broadband coverage etc.)</t>
  </si>
  <si>
    <t>Do you think the rules around planning permission for new infrastructure in the UK are too strict, about right, or not strict enough? By planning permission, we mean the rules and approval processes that decide whether new infrastructure projects can be built.</t>
  </si>
  <si>
    <t>Planning rules are too strict, making it difficult to build new infrastructure</t>
  </si>
  <si>
    <t>Planning rules work well as they stand currently</t>
  </si>
  <si>
    <t>Planning rules are not strict enough, make it too easy to build new infrastructure</t>
  </si>
  <si>
    <t>To what extent would you support or oppose the development of the following types of infrastructure in your local area?: New housing developments</t>
  </si>
  <si>
    <t>To what extent would you support or oppose the development of the following types of infrastructure in your local area?: New or expanded rail lines and stations</t>
  </si>
  <si>
    <t>To what extent would you support or oppose the development of the following types of infrastructure in your local area?: Airport expansion (such as new terminals or runways)</t>
  </si>
  <si>
    <t>To what extent would you support or oppose the development of the following types of infrastructure in your local area?: New roads or additional road connections</t>
  </si>
  <si>
    <t>To what extent would you support or oppose the development of the following types of infrastructure in your local area?: New shops and business premises</t>
  </si>
  <si>
    <t>To what extent would you support or oppose the development of the following types of infrastructure in your local area?: New industrial sites or factories</t>
  </si>
  <si>
    <t>To what extent would you support or oppose the development of the following types of infrastructure in your local area?: More cycle lanes and pedestrian-only streets</t>
  </si>
  <si>
    <t>Thinking about the things that could happen during the development of new infrastructure in your local area… Which of the following impacts on you or your community would concern you most , if any? Please select up to three options.</t>
  </si>
  <si>
    <t>Traffic delays caused by construction work</t>
  </si>
  <si>
    <t>Noise from construction work</t>
  </si>
  <si>
    <t>Dust or air pollution from construction work</t>
  </si>
  <si>
    <t>Loss of nearby green space, fields or trees</t>
  </si>
  <si>
    <t>Construction work lasting longer than expected</t>
  </si>
  <si>
    <t>More traffic using local roads after the project is complete</t>
  </si>
  <si>
    <t>Local GP surgeries, dentists or schools becoming busier</t>
  </si>
  <si>
    <t>The project changing the look of my local area</t>
  </si>
  <si>
    <t>Safety risks around construction sites</t>
  </si>
  <si>
    <t>Local residents not being properly consulted before construction begins</t>
  </si>
  <si>
    <t>Other (please specify)</t>
  </si>
  <si>
    <t>Which of the following, if any, would make you more likely to support new infrastructure being built in your local area? Please select up to three options.</t>
  </si>
  <si>
    <t>Knowing that most people in my local community support the project</t>
  </si>
  <si>
    <t>The project making it easier for local families to afford things like housing</t>
  </si>
  <si>
    <t>The project making it easier or faster for people in my area to get to work, school, or services</t>
  </si>
  <si>
    <t>The project improving economic opportunities for young people in my area</t>
  </si>
  <si>
    <t>The project bringing clear benefits to me and my family</t>
  </si>
  <si>
    <t>Local people having a say in the decision before construction begins</t>
  </si>
  <si>
    <t>The project creating jobs or attracting investment in my local area</t>
  </si>
  <si>
    <t>The project being important for the UK’s economy and future growth</t>
  </si>
  <si>
    <t>Knowing that the project will be carried out in an environmentally responsible way</t>
  </si>
  <si>
    <t>Knowing that the project will help the UK keep up with the infrastructure available in other countries</t>
  </si>
  <si>
    <t>To what extent do you agree or disagree to the following statements about private companies that develop infrastructure?: Infrastructure built by private companies is often designed to cut costs rather than maximise quality.</t>
  </si>
  <si>
    <t>To what extent do you agree or disagree to the following statements about private companies that develop infrastructure?: Private companies may cut corners on safety to make their infrastructure projects more profitable.</t>
  </si>
  <si>
    <t>To what extent do you agree or disagree to the following statements about private companies that develop infrastructure?: Private companies often avoid responsibility when infrastructure projects go wrong.</t>
  </si>
  <si>
    <t>To what extent do you agree or disagree to the following statements about private companies that develop infrastructure?: Private companies developing infrastructure often ignore the concerns of local communities.</t>
  </si>
  <si>
    <t>To what extent do you agree or disagree to the following statements about private companies that develop infrastructure?: Infrastructure projects run by businesses often end up costing the public more in the long run.</t>
  </si>
  <si>
    <t>How do you usually hear about plans for new developments or infrastructure in your local area? Select all that apply</t>
  </si>
  <si>
    <t>Neighbours, friends, or other people in my area, through word of mouth</t>
  </si>
  <si>
    <t>Local Facebook groups</t>
  </si>
  <si>
    <t>WhatsApp groups</t>
  </si>
  <si>
    <t>Other messaging groups (e.g. Signal, Telegram, or neighbourhood chat forums)</t>
  </si>
  <si>
    <t>Local news outlets (local newspapers, websites, or radio)</t>
  </si>
  <si>
    <t>Television</t>
  </si>
  <si>
    <t>Radio</t>
  </si>
  <si>
    <t>National newspapers or news websites</t>
  </si>
  <si>
    <t>Social media posts (e.g. X, Instagram, TikTok)</t>
  </si>
  <si>
    <t>The local council (letters, emails, newsletters, or website updates)</t>
  </si>
  <si>
    <t>Local councillors</t>
  </si>
  <si>
    <t>My local Member of Parliament (MP)</t>
  </si>
  <si>
    <t>A developer or project organiser (letters, leaflets, emails, or websites)</t>
  </si>
  <si>
    <t>Notices posted near the development site (planning notices or signs)</t>
  </si>
  <si>
    <t>Public consultations or community meetings</t>
  </si>
  <si>
    <t>I usually do not hear about developments until they are already approved</t>
  </si>
  <si>
    <t>Considering the list below, who would you trust most for information about new developments or infrastructure projects in your area? Please select up to two options</t>
  </si>
  <si>
    <t>Other local residents or community groups</t>
  </si>
  <si>
    <t>The local council</t>
  </si>
  <si>
    <t>The UK government</t>
  </si>
  <si>
    <t>The company or developer responsible for the project</t>
  </si>
  <si>
    <t>Independent regulators (for example bodies that oversee safety or planning rules)</t>
  </si>
  <si>
    <t>Independent experts or commentators I recognise</t>
  </si>
  <si>
    <t>None of the above</t>
  </si>
  <si>
    <t>Who do you trust most to ensure that pension savings grow and people in work today have enough income in retirement?</t>
  </si>
  <si>
    <t>The government</t>
  </si>
  <si>
    <t>Pension providers</t>
  </si>
  <si>
    <t>Employers</t>
  </si>
  <si>
    <t>Trade unions</t>
  </si>
  <si>
    <t>Financial regulators</t>
  </si>
  <si>
    <t>Global financial markets</t>
  </si>
  <si>
    <t>Which statement comes closest to your view?</t>
  </si>
  <si>
    <t>Pension providers should be required by the government to invest a minimum share of pension savings in UK businesses and projects, to support the British economy, even if that limits where they can invest.</t>
  </si>
  <si>
    <t>Pension providers should be free to invest pension savings wherever they think they will produce the best returns, even if that means investing mainly outside the UK.</t>
  </si>
  <si>
    <t>Some employers offer “salary sacrifice” pensions, where employees give up part of their salary and the employer pays this money into their pension. This reduces National Insurance for both. From 2029, only the first £2,000 of these contributions will avoid National Insurance. Supporters say this will reduce a tax break for higher earners and raise public funds, while critics say it may discourage pension saving and increase costs for employers and employees. To what extent do you support or oppose this change?</t>
  </si>
  <si>
    <t>To what extent would you agree with the following statements: Social media has made fashion more accessible to ordinary people</t>
  </si>
  <si>
    <t>To what extent would you agree with the following statements: Social media has made fashion trends move faster than they used to</t>
  </si>
  <si>
    <t>To what extent would you agree with the following statements: Social media encourages people to buy more clothes that they need</t>
  </si>
  <si>
    <t>To what extent would you agree with the following statements: Social media has made buying second-hand clothing more socially acceptable</t>
  </si>
  <si>
    <t>To what extent would you agree with the following statements: Social media has allowed for people outside of the fashion industry to have influence</t>
  </si>
  <si>
    <t>Think about the Chief Income Earner in your household (the person with the largest income). This may be you or someone else. Please indicate to which occupational group they belong, or which group fits best. If the Chief Income Earner is retired and has an occupational (private) pension, please answer for their most recent occupation. If the Chief Income Earner is not in paid employment but has been out of work for less than 6 months, please answer for their most recent occupation.</t>
  </si>
  <si>
    <t>Semi or unskilled manual work (e.g. Manual workers, all apprentices to be skilled trades, Caretaker, Park keeper, non-HGV driver, shop assistant)</t>
  </si>
  <si>
    <t>Skilled manual worker (e.g. Skilled Bricklayer, Carpenter, Plumber, Painter, Bus/ Ambulance Driver, HGV driver, AA patrolman, pub/bar worker, etc.)</t>
  </si>
  <si>
    <t>Supervisory or clerical/junior managerial/professional/administrative (e.g. Office worker, Student Doctor, Foreman with 25+ employees, salesperson, etc.)</t>
  </si>
  <si>
    <t>Intermediate managerial/ professional/ administrative (e.g. Newly qualified (under 3 years) doctor, Solicitor, Board director small organisation, middle manager in large organisation, principle officer in civil service/local government)</t>
  </si>
  <si>
    <t>Higher managerial/ professional/ administrative (e.g. Established doctor, Solicitor, Board Director in a large organisation (200+ employees, top level civil servant/public service employee))</t>
  </si>
  <si>
    <t>Student</t>
  </si>
  <si>
    <t>Casual worker - not in permanent employment</t>
  </si>
  <si>
    <t>Housewife/Househusband/Homemaker</t>
  </si>
  <si>
    <t>Retired and living on state pension</t>
  </si>
  <si>
    <t>Unemployed or not working due to long-term sickness</t>
  </si>
  <si>
    <t>Full-time carer of other household member</t>
  </si>
  <si>
    <t>Other (Please Specify)</t>
  </si>
  <si>
    <t>What is the annual income of your household before tax?</t>
  </si>
  <si>
    <t>Less than £10,000</t>
  </si>
  <si>
    <t>£15,000 - £19,999</t>
  </si>
  <si>
    <t>£20,000 - £24,999</t>
  </si>
  <si>
    <t>Prefer not to say</t>
  </si>
  <si>
    <t>Which of the following best describes your current working status?</t>
  </si>
  <si>
    <t>Working full time - working 30 hours per week or more</t>
  </si>
  <si>
    <t>Working part time - working between 8 and 29 hours per week</t>
  </si>
  <si>
    <t>Not working/temporarily unemployed/sick but seeking work</t>
  </si>
  <si>
    <t>Not working and not seeking work</t>
  </si>
  <si>
    <t>Retired on a state pension only</t>
  </si>
  <si>
    <t>Retired with a private pension</t>
  </si>
  <si>
    <t>Homemaker/Househusband/Housewife etc.</t>
  </si>
  <si>
    <t>What is your ethnic group?</t>
  </si>
  <si>
    <t>White - English/Welsh/Scottish/Northern Irish/British</t>
  </si>
  <si>
    <t>White - Irish</t>
  </si>
  <si>
    <t>White - Gypsy or Irish Traveller</t>
  </si>
  <si>
    <t>Mixed/Multiple ethnic groups - White and Black Caribbean</t>
  </si>
  <si>
    <t>Mixed/Multiple ethnic groups - White and Black African</t>
  </si>
  <si>
    <t>Mixed/Multiple ethnic groups - White and Asian</t>
  </si>
  <si>
    <t>Asian/Asian British - Indian</t>
  </si>
  <si>
    <t>Asian/Asian British - Pakistani</t>
  </si>
  <si>
    <t>Asian/Asian British - Bangladeshi</t>
  </si>
  <si>
    <t>Asian/Asian British - Chinese</t>
  </si>
  <si>
    <t>Black/Black British - African</t>
  </si>
  <si>
    <t>Black/Black British - Caribbean</t>
  </si>
  <si>
    <t>Arab</t>
  </si>
  <si>
    <t>Any other ethnic group (Please describe)</t>
  </si>
  <si>
    <t>Which, if any, of the following religions do you consider yourself to belong to? Please select all that apply.</t>
  </si>
  <si>
    <t>Buddhism</t>
  </si>
  <si>
    <t>Christianity</t>
  </si>
  <si>
    <t>Hinduism</t>
  </si>
  <si>
    <t>Islam</t>
  </si>
  <si>
    <t>Judaism</t>
  </si>
  <si>
    <t>Sikhism</t>
  </si>
  <si>
    <t>No religion/Atheism</t>
  </si>
  <si>
    <t>Other (Please specify)</t>
  </si>
  <si>
    <t>Do you have any children? If so, how old are they?</t>
  </si>
  <si>
    <t>No children</t>
  </si>
  <si>
    <t>Yes - child/children aged under 5 years old</t>
  </si>
  <si>
    <t>Yes – child/children aged 5-10 years old</t>
  </si>
  <si>
    <t>Yes – child/children aged 11-15 years old</t>
  </si>
  <si>
    <t>Yes – child/children aged 16-18 years old</t>
  </si>
  <si>
    <t>Yes - child/children over 18 years old</t>
  </si>
  <si>
    <t>Prefer not to answer</t>
  </si>
  <si>
    <t>What is the highest level of education you have achieved?</t>
  </si>
  <si>
    <t>GCSE or equivalent (Scottish National/O Level)</t>
  </si>
  <si>
    <t>A Level or equivalent (GCE/Higher/Advanced Higher)</t>
  </si>
  <si>
    <t>Level 4 / 5 or equivalent (HND/HNC/Higher Apprenticeship)</t>
  </si>
  <si>
    <t>University Undergraduate Degree (BA/BSc)</t>
  </si>
  <si>
    <t>University Postgraduate Degree (MA/MSc/MPhil)</t>
  </si>
  <si>
    <t>Doctorate (PhD/DPHil)</t>
  </si>
  <si>
    <t>How did you vote in the 2016 referendum on whether to Leave or Remain in the EU, if you were able to vote?</t>
  </si>
  <si>
    <t>Remain</t>
  </si>
  <si>
    <t>Leave</t>
  </si>
  <si>
    <t>I did not vote</t>
  </si>
  <si>
    <t>I was too young to vote</t>
  </si>
  <si>
    <t>Don't Know</t>
  </si>
  <si>
    <t>Do you remember how you voted in the 2019 General Election, if you were able to vote? This was the General Election in which Boris Johnson was the leader of the Conservative Party, and Jeremy Corbyn was the leader of the Labour Party *</t>
  </si>
  <si>
    <t>Brexit Party</t>
  </si>
  <si>
    <t>Plaid Cymru</t>
  </si>
  <si>
    <t>Scottish Nationalist Party (SNP)</t>
  </si>
  <si>
    <t>Democratic Unionist Party (DUP)</t>
  </si>
  <si>
    <t>Sinn Fein</t>
  </si>
  <si>
    <t>I didn't vote</t>
  </si>
  <si>
    <t>I can't remember</t>
  </si>
  <si>
    <t>Do you remember how you voted in the 2024 General Election, if you were able to vote? This was the most recent General Election in which Rishi Sunak was the leader of the Conservative Party, and Keir Starmer was the leader of the Labour Party</t>
  </si>
  <si>
    <t>How likely are you to vote in the next general election?</t>
  </si>
  <si>
    <t>0 - Not at all likely</t>
  </si>
  <si>
    <t>1</t>
  </si>
  <si>
    <t>2</t>
  </si>
  <si>
    <t>3</t>
  </si>
  <si>
    <t>4</t>
  </si>
  <si>
    <t>5 - Somewhat likely</t>
  </si>
  <si>
    <t>6</t>
  </si>
  <si>
    <t>7</t>
  </si>
  <si>
    <t>8</t>
  </si>
  <si>
    <t>9</t>
  </si>
  <si>
    <t>10 - Very likely</t>
  </si>
  <si>
    <t>And, if a general election was called tomorrow, which party would you vote for?</t>
  </si>
  <si>
    <t>How committed are you to voting for your current party choice?</t>
  </si>
  <si>
    <t>0 - Not at all committed</t>
  </si>
  <si>
    <t>5 - Somewhat committed</t>
  </si>
  <si>
    <t>10 - Very committed</t>
  </si>
  <si>
    <t>Which party do you expect to win in your constituency at the next general election?</t>
  </si>
  <si>
    <t>Scottish National Party (SNP)</t>
  </si>
  <si>
    <t>So far, would you say that the current Government has done a good or bad job, since the 2024 Election?</t>
  </si>
  <si>
    <t>A very bad job</t>
  </si>
  <si>
    <t>A bad job</t>
  </si>
  <si>
    <t>Neither a good nor bad job</t>
  </si>
  <si>
    <t>A good job</t>
  </si>
  <si>
    <t>A very good job</t>
  </si>
  <si>
    <t>Which of the following leaders do you think would make the best Prime Minister?</t>
  </si>
  <si>
    <t>Keir Starmer</t>
  </si>
  <si>
    <t>Kemi Badenoch</t>
  </si>
  <si>
    <t>Nigel Farage</t>
  </si>
  <si>
    <t>Ed Davey</t>
  </si>
  <si>
    <t>None of these</t>
  </si>
  <si>
    <t>Do you think Keir Starmer should remain as leader of the Labour Party and Prime Minister, or stand down before the next election and let another Labour politician take over?</t>
  </si>
  <si>
    <t>Remain leader of the Labour Party and Prime Minister</t>
  </si>
  <si>
    <t>Should stand down and let another Labour politician take over</t>
  </si>
  <si>
    <t>If the Scottish Parliament elections were held tomorrow, which party would you vote for in your constituency ?</t>
  </si>
  <si>
    <t>Scottish Labour Party</t>
  </si>
  <si>
    <t>Scottish Conservatives</t>
  </si>
  <si>
    <t>Scottish Liberal Democrats</t>
  </si>
  <si>
    <t>Scottish Greens</t>
  </si>
  <si>
    <t>I will not vote</t>
  </si>
  <si>
    <t>If the Scottish Parliament election were held tomorrow, which party would you vote for on the Regional List ?</t>
  </si>
  <si>
    <t>Which party do you expect to win in your constituency at the next Scottish Parliament election, set to take place in 2026?</t>
  </si>
  <si>
    <t>How likely are you to vote in the next Scottish Parliament election, set to happen in 2026? Select the point on the scale that best reflects your answer</t>
  </si>
  <si>
    <t>10 - Extremely likely</t>
  </si>
  <si>
    <t>Fieldwork: 16 Mar 2026 - 17 Mar 2026</t>
  </si>
  <si>
    <t>Data are weighted to nationally representative proportions by GenderAge, Region, SEG.</t>
  </si>
  <si>
    <t>Vote intention</t>
  </si>
  <si>
    <t>Income</t>
  </si>
  <si>
    <t>Statement</t>
  </si>
  <si>
    <t>Response</t>
  </si>
  <si>
    <t>UK average</t>
  </si>
  <si>
    <t>Other</t>
  </si>
  <si>
    <t>Intending abstainers</t>
  </si>
  <si>
    <t>Less than £29,999</t>
  </si>
  <si>
    <t>We will require employers to enrol all their employees into a workplace pension, including 18 to 21 year-olds and those working very few hours</t>
  </si>
  <si>
    <t>Would make me most supportive of a politician</t>
  </si>
  <si>
    <t>Would make me least supportive of a politician</t>
  </si>
  <si>
    <t>We will change pension tax relief so higher earners receive less support and lower earners receive more.</t>
  </si>
  <si>
    <t>We will require employers to contribute more to employees’ pensions</t>
  </si>
  <si>
    <t>We will keep the ‘triple lock’ on the state pension permanently and fund this by increasing taxes</t>
  </si>
  <si>
    <t>We will introduce automatic pension enrolment for the self-employed, unless they chose to opt out</t>
  </si>
  <si>
    <t>We will stop planned increases in the state pension age and fund this by increasing taxes.</t>
  </si>
  <si>
    <t>We will require employees to contribute more to their pensions, unless they choose to opt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</si>
</sst>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scheme val="minor"/>
    </font>
    <font>
      <b/>
      <sz val="12"/>
      <color rgb="FF000000"/>
      <name val="Calibri"/>
      <family val="2"/>
    </font>
    <font>
      <b/>
      <sz val="18"/>
      <color rgb="FF000000"/>
      <name val="Calibri"/>
      <family val="2"/>
    </font>
    <font>
      <sz val="11"/>
      <name val="Calibri"/>
      <family val="2"/>
    </font>
    <font>
      <b/>
      <sz val="11"/>
      <name val="Calibri"/>
      <family val="2"/>
    </font>
    <font>
      <b/>
      <sz val="14"/>
      <name val="Calibri"/>
      <family val="2"/>
    </font>
    <font>
      <sz val="14"/>
      <name val="Calibri"/>
      <family val="2"/>
    </font>
    <font>
      <sz val="13"/>
      <name val="Calibri"/>
      <family val="2"/>
    </font>
    <font>
      <i/>
      <sz val="13"/>
      <name val="Calibri"/>
      <family val="2"/>
    </font>
    <font>
      <b/>
      <i/>
      <sz val="11"/>
      <name val="Calibri"/>
      <family val="2"/>
    </font>
    <font>
      <u/>
      <sz val="11"/>
      <color rgb="FF0563C1"/>
      <name val="Calibri"/>
      <family val="2"/>
    </font>
    <font>
      <sz val="11"/>
      <color theme="1"/>
      <name val="Calibri"/>
      <family val="2"/>
      <scheme val="minor"/>
    </font>
    <font>
      <b/>
      <sz val="16"/>
      <name val="Calibri"/>
      <family val="2"/>
    </font>
    <font>
      <b/>
      <sz val="14"/>
      <name val="Calibri"/>
      <family val="2"/>
      <scheme val="minor"/>
    </font>
    <font>
      <sz val="14"/>
      <color theme="1"/>
      <name val="Calibri"/>
      <family val="2"/>
      <scheme val="minor"/>
    </font>
    <font>
      <b/>
      <sz val="12"/>
      <name val="Calibri (Body)"/>
    </font>
    <font>
      <sz val="12"/>
      <color theme="1"/>
      <name val="Calibri (Body)"/>
    </font>
    <font>
      <b/>
      <i/>
      <sz val="11"/>
      <color theme="1"/>
      <name val="Calibri"/>
      <family val="2"/>
      <scheme val="minor"/>
    </font>
    <font>
      <b/>
      <i/>
      <u/>
      <sz val="11"/>
      <color theme="1"/>
      <name val="Calibri"/>
      <family val="2"/>
      <scheme val="minor"/>
    </font>
  </fonts>
  <fills count="3">
    <fill>
      <patternFill patternType="none"/>
    </fill>
    <fill>
      <patternFill patternType="gray125"/>
    </fill>
    <fill>
      <patternFill patternType="solid">
        <fgColor rgb="FFD9D9D9"/>
      </patternFill>
    </fill>
  </fills>
  <borders count="4">
    <border>
      <left/>
      <right/>
      <top/>
      <bottom/>
      <diagonal/>
    </border>
    <border>
      <left/>
      <right/>
      <top/>
      <bottom/>
      <diagonal/>
    </border>
    <border>
      <left/>
      <right/>
      <top/>
      <bottom style="thin">
        <color rgb="FF000000"/>
      </bottom>
      <diagonal/>
    </border>
    <border>
      <left/>
      <right/>
      <top style="thin">
        <color rgb="FF000000"/>
      </top>
      <bottom/>
      <diagonal/>
    </border>
  </borders>
  <cellStyleXfs count="3">
    <xf numFmtId="0" fontId="0" fillId="0" borderId="0"/>
    <xf numFmtId="0" fontId="3" fillId="0" borderId="1">
      <alignment horizontal="center" vertical="center" wrapText="1"/>
    </xf>
    <xf numFmtId="0" fontId="11" fillId="0" borderId="1"/>
  </cellStyleXfs>
  <cellXfs count="46">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1" fontId="0" fillId="0" borderId="2" xfId="0" applyNumberFormat="1" applyBorder="1" applyAlignment="1">
      <alignment horizontal="center" vertical="center"/>
    </xf>
    <xf numFmtId="0" fontId="3" fillId="0" borderId="0" xfId="0" applyFont="1" applyAlignment="1">
      <alignment horizontal="center" vertical="center" wrapText="1"/>
    </xf>
    <xf numFmtId="9" fontId="0" fillId="0" borderId="0" xfId="0" applyNumberFormat="1" applyAlignment="1">
      <alignment horizontal="center" vertical="center"/>
    </xf>
    <xf numFmtId="0" fontId="0" fillId="0" borderId="0" xfId="0" applyAlignment="1">
      <alignment wrapText="1"/>
    </xf>
    <xf numFmtId="0" fontId="11" fillId="0" borderId="1" xfId="2" applyAlignment="1">
      <alignment horizontal="right" vertical="top"/>
    </xf>
    <xf numFmtId="0" fontId="11" fillId="0" borderId="1" xfId="2"/>
    <xf numFmtId="0" fontId="11" fillId="0" borderId="1" xfId="2" applyAlignment="1">
      <alignment vertical="top"/>
    </xf>
    <xf numFmtId="0" fontId="11" fillId="0" borderId="1" xfId="2" applyAlignment="1">
      <alignment horizontal="left" vertical="top"/>
    </xf>
    <xf numFmtId="0" fontId="11" fillId="0" borderId="1" xfId="2" applyAlignment="1">
      <alignment vertical="top" wrapText="1"/>
    </xf>
    <xf numFmtId="9" fontId="11" fillId="0" borderId="1" xfId="2" applyNumberFormat="1" applyAlignment="1">
      <alignment horizontal="left" vertical="top" wrapText="1"/>
    </xf>
    <xf numFmtId="0" fontId="11" fillId="0" borderId="1" xfId="2" applyAlignment="1">
      <alignment horizontal="right" vertical="top" wrapText="1"/>
    </xf>
    <xf numFmtId="0" fontId="15" fillId="2" borderId="1" xfId="2" applyFont="1" applyFill="1" applyAlignment="1">
      <alignment horizontal="right" vertical="top" wrapText="1"/>
    </xf>
    <xf numFmtId="0" fontId="15" fillId="2" borderId="1" xfId="2" applyFont="1" applyFill="1" applyAlignment="1">
      <alignment vertical="top" wrapText="1"/>
    </xf>
    <xf numFmtId="0" fontId="15" fillId="2" borderId="1" xfId="2" applyFont="1" applyFill="1" applyAlignment="1">
      <alignment horizontal="left" vertical="top" wrapText="1"/>
    </xf>
    <xf numFmtId="0" fontId="16" fillId="0" borderId="1" xfId="2" applyFont="1"/>
    <xf numFmtId="9" fontId="0" fillId="0" borderId="0" xfId="0" applyNumberFormat="1"/>
    <xf numFmtId="0" fontId="4" fillId="0" borderId="3" xfId="0" applyFont="1" applyBorder="1" applyAlignment="1">
      <alignment horizontal="center" vertical="center"/>
    </xf>
    <xf numFmtId="0" fontId="3" fillId="0" borderId="3" xfId="0" applyFont="1" applyBorder="1" applyAlignment="1">
      <alignment horizontal="center" vertical="center" wrapText="1"/>
    </xf>
    <xf numFmtId="1" fontId="0" fillId="0" borderId="3" xfId="0" applyNumberFormat="1" applyBorder="1" applyAlignment="1">
      <alignment horizontal="center" vertical="center"/>
    </xf>
    <xf numFmtId="164" fontId="0" fillId="0" borderId="0" xfId="0" applyNumberFormat="1" applyAlignment="1">
      <alignment horizontal="center" vertical="center"/>
    </xf>
    <xf numFmtId="9" fontId="17" fillId="0" borderId="1" xfId="2" applyNumberFormat="1" applyFont="1" applyAlignment="1">
      <alignment horizontal="left" vertical="top"/>
    </xf>
    <xf numFmtId="9" fontId="18" fillId="0" borderId="1" xfId="2" applyNumberFormat="1" applyFont="1" applyAlignment="1">
      <alignment horizontal="left" vertical="top"/>
    </xf>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9" fillId="0" borderId="0" xfId="0" applyFont="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center" vertical="center"/>
    </xf>
    <xf numFmtId="0" fontId="0" fillId="0" borderId="3" xfId="0" applyBorder="1"/>
    <xf numFmtId="0" fontId="1" fillId="0" borderId="0" xfId="0" applyFont="1"/>
    <xf numFmtId="0" fontId="1" fillId="0" borderId="0" xfId="0" applyFont="1" applyAlignment="1">
      <alignment horizontal="left" wrapText="1"/>
    </xf>
    <xf numFmtId="0" fontId="4" fillId="0" borderId="1" xfId="2" applyFont="1" applyAlignment="1">
      <alignment horizontal="right" vertical="top" wrapText="1"/>
    </xf>
    <xf numFmtId="0" fontId="12" fillId="0" borderId="1" xfId="2" applyFont="1" applyAlignment="1">
      <alignment horizontal="left" vertical="top" wrapText="1"/>
    </xf>
    <xf numFmtId="0" fontId="13" fillId="0" borderId="1" xfId="2" applyFont="1" applyAlignment="1">
      <alignment horizontal="left" vertical="top" wrapText="1"/>
    </xf>
    <xf numFmtId="0" fontId="14" fillId="0" borderId="1" xfId="2" applyFont="1" applyAlignment="1">
      <alignment horizontal="left" vertical="top"/>
    </xf>
  </cellXfs>
  <cellStyles count="3">
    <cellStyle name="Normal" xfId="0" builtinId="0"/>
    <cellStyle name="Normal 2" xfId="2" xr:uid="{B61323A5-BA92-284D-BD5B-A51DE00D4C94}"/>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D6" sqref="D6"/>
    </sheetView>
  </sheetViews>
  <sheetFormatPr defaultColWidth="8.81640625" defaultRowHeight="14.5"/>
  <cols>
    <col min="6" max="6" width="25" customWidth="1"/>
    <col min="11" max="11" width="40" customWidth="1"/>
  </cols>
  <sheetData>
    <row r="7" spans="6:12" ht="40" customHeight="1">
      <c r="F7" s="35" t="s">
        <v>0</v>
      </c>
      <c r="G7" s="34"/>
      <c r="H7" s="34"/>
      <c r="I7" s="34"/>
      <c r="J7" s="34"/>
      <c r="K7" s="34"/>
      <c r="L7" s="34"/>
    </row>
    <row r="10" spans="6:12" ht="20.149999999999999" customHeight="1">
      <c r="F10" s="1" t="s">
        <v>1</v>
      </c>
      <c r="K10" s="2" t="s">
        <v>2</v>
      </c>
    </row>
    <row r="11" spans="6:12" ht="20.149999999999999" customHeight="1">
      <c r="F11" s="1" t="s">
        <v>3</v>
      </c>
      <c r="K11" s="2" t="s">
        <v>4</v>
      </c>
    </row>
    <row r="12" spans="6:12" ht="20.149999999999999" customHeight="1">
      <c r="F12" s="1" t="s">
        <v>5</v>
      </c>
      <c r="K12" s="2" t="s">
        <v>6</v>
      </c>
    </row>
    <row r="13" spans="6:12" ht="20.149999999999999" customHeight="1">
      <c r="F13" s="1" t="s">
        <v>7</v>
      </c>
      <c r="K13" s="2">
        <v>2007</v>
      </c>
    </row>
    <row r="16" spans="6:12" ht="18.5">
      <c r="F16" s="1" t="s">
        <v>8</v>
      </c>
    </row>
    <row r="17" spans="6:13" ht="50.15" customHeight="1">
      <c r="F17" s="33" t="s">
        <v>9</v>
      </c>
      <c r="G17" s="34"/>
      <c r="H17" s="34"/>
      <c r="I17" s="34"/>
      <c r="J17" s="34"/>
      <c r="K17" s="34"/>
      <c r="L17" s="34"/>
      <c r="M17" s="34"/>
    </row>
    <row r="19" spans="6:13" ht="30" customHeight="1">
      <c r="F19" s="3" t="s">
        <v>10</v>
      </c>
    </row>
    <row r="20" spans="6:13" ht="17">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3"/>
  <sheetViews>
    <sheetView showGridLines="0" workbookViewId="0"/>
  </sheetViews>
  <sheetFormatPr defaultColWidth="8.81640625" defaultRowHeight="14.5"/>
  <cols>
    <col min="1" max="2" width="5" customWidth="1"/>
    <col min="3" max="3" width="10" customWidth="1"/>
    <col min="4" max="4" width="100" customWidth="1"/>
    <col min="5" max="5" width="20" customWidth="1"/>
    <col min="6" max="6" width="50" customWidth="1"/>
  </cols>
  <sheetData>
    <row r="2" spans="3:6" ht="40" customHeight="1">
      <c r="D2" s="4" t="s">
        <v>11</v>
      </c>
    </row>
    <row r="6" spans="3:6">
      <c r="D6" s="5" t="str">
        <f>HYPERLINK("#'Full Results'!A1", "Full Results")</f>
        <v>Full Results</v>
      </c>
    </row>
    <row r="8" spans="3:6">
      <c r="C8" s="6" t="s">
        <v>12</v>
      </c>
      <c r="D8" s="7" t="s">
        <v>13</v>
      </c>
      <c r="E8" s="6" t="s">
        <v>14</v>
      </c>
      <c r="F8" s="7" t="s">
        <v>15</v>
      </c>
    </row>
    <row r="9" spans="3:6" hidden="1">
      <c r="C9" s="8">
        <v>1</v>
      </c>
      <c r="D9" s="5" t="str">
        <f>HYPERLINK("#'Table 1'!A1", "Have you heard any news about the recent changes t...")</f>
        <v>Have you heard any news about the recent changes t...</v>
      </c>
      <c r="E9" s="9">
        <f>HYPERLINK("#'Full Results'!A9", 9)</f>
        <v>9</v>
      </c>
      <c r="F9" s="10" t="s">
        <v>16</v>
      </c>
    </row>
    <row r="10" spans="3:6" hidden="1">
      <c r="C10" s="8">
        <v>2</v>
      </c>
      <c r="D10" s="5" t="str">
        <f>HYPERLINK("#'Table 2'!A1", "Do you think that these changes will reduce or inc...")</f>
        <v>Do you think that these changes will reduce or inc...</v>
      </c>
      <c r="E10" s="9">
        <f>HYPERLINK("#'Full Results'!A15", 15)</f>
        <v>15</v>
      </c>
      <c r="F10" s="10" t="s">
        <v>16</v>
      </c>
    </row>
    <row r="11" spans="3:6" hidden="1">
      <c r="C11" s="8">
        <v>3</v>
      </c>
      <c r="D11" s="5" t="str">
        <f>HYPERLINK("#'Table 3'!A1", "To the best of your knowledge, roughly how many people do you think arrived in the UK by small boat in the last year ?")</f>
        <v>To the best of your knowledge, roughly how many people do you think arrived in the UK by small boat in the last year ?</v>
      </c>
      <c r="E11" s="9">
        <f>HYPERLINK("#'Full Results'!A24", 24)</f>
        <v>24</v>
      </c>
      <c r="F11" s="10" t="s">
        <v>16</v>
      </c>
    </row>
    <row r="12" spans="3:6" hidden="1">
      <c r="C12" s="8">
        <v>4</v>
      </c>
      <c r="D12" s="5" t="str">
        <f>HYPERLINK("#'Table 4'!A1", "Grid Summary: To what extent would you support or oppose the following policies aimed at reducing the number of people crossing the English Channel in small boats?")</f>
        <v>Grid Summary: To what extent would you support or oppose the following policies aimed at reducing the number of people crossing the English Channel in small boats?</v>
      </c>
      <c r="E12" s="9">
        <f>HYPERLINK("#'Full Results'!A33", 33)</f>
        <v>33</v>
      </c>
      <c r="F12" s="10"/>
    </row>
    <row r="13" spans="3:6" hidden="1">
      <c r="C13" s="8">
        <v>5</v>
      </c>
      <c r="D13" s="5" t="str">
        <f>HYPERLINK("#'Table 5'!A1", "To what extent would you support or oppose the fol...")</f>
        <v>To what extent would you support or oppose the fol...</v>
      </c>
      <c r="E13" s="9">
        <f>HYPERLINK("#'Full Results'!A33", 33)</f>
        <v>33</v>
      </c>
      <c r="F13" s="10" t="s">
        <v>16</v>
      </c>
    </row>
    <row r="14" spans="3:6" hidden="1">
      <c r="C14" s="8">
        <v>6</v>
      </c>
      <c r="D14" s="5" t="str">
        <f>HYPERLINK("#'Table 6'!A1", "To what extent would you support or oppose the fol...")</f>
        <v>To what extent would you support or oppose the fol...</v>
      </c>
      <c r="E14" s="9">
        <f>HYPERLINK("#'Full Results'!A42", 42)</f>
        <v>42</v>
      </c>
      <c r="F14" s="10" t="s">
        <v>16</v>
      </c>
    </row>
    <row r="15" spans="3:6" hidden="1">
      <c r="C15" s="8">
        <v>7</v>
      </c>
      <c r="D15" s="5" t="str">
        <f>HYPERLINK("#'Table 7'!A1", "To what extent would you support or oppose the fol...")</f>
        <v>To what extent would you support or oppose the fol...</v>
      </c>
      <c r="E15" s="9">
        <f>HYPERLINK("#'Full Results'!A51", 51)</f>
        <v>51</v>
      </c>
      <c r="F15" s="10" t="s">
        <v>16</v>
      </c>
    </row>
    <row r="16" spans="3:6" hidden="1">
      <c r="C16" s="8">
        <v>8</v>
      </c>
      <c r="D16" s="5" t="str">
        <f>HYPERLINK("#'Table 8'!A1", "To what extent would you support or oppose the fol...")</f>
        <v>To what extent would you support or oppose the fol...</v>
      </c>
      <c r="E16" s="9">
        <f>HYPERLINK("#'Full Results'!A60", 60)</f>
        <v>60</v>
      </c>
      <c r="F16" s="10" t="s">
        <v>16</v>
      </c>
    </row>
    <row r="17" spans="3:6" hidden="1">
      <c r="C17" s="8">
        <v>9</v>
      </c>
      <c r="D17" s="5" t="str">
        <f>HYPERLINK("#'Table 9'!A1", "To what extent would you support or oppose the fol...")</f>
        <v>To what extent would you support or oppose the fol...</v>
      </c>
      <c r="E17" s="9">
        <f>HYPERLINK("#'Full Results'!A69", 69)</f>
        <v>69</v>
      </c>
      <c r="F17" s="10" t="s">
        <v>16</v>
      </c>
    </row>
    <row r="18" spans="3:6" hidden="1">
      <c r="C18" s="8">
        <v>10</v>
      </c>
      <c r="D18" s="5" t="str">
        <f>HYPERLINK("#'Table 10'!A1", "To what extent would you support or oppose the fol...")</f>
        <v>To what extent would you support or oppose the fol...</v>
      </c>
      <c r="E18" s="9">
        <f>HYPERLINK("#'Full Results'!A78", 78)</f>
        <v>78</v>
      </c>
      <c r="F18" s="10" t="s">
        <v>16</v>
      </c>
    </row>
    <row r="19" spans="3:6" hidden="1">
      <c r="C19" s="8">
        <v>11</v>
      </c>
      <c r="D19" s="5" t="str">
        <f>HYPERLINK("#'Table 11'!A1", "To what extent would you support or oppose the fol...")</f>
        <v>To what extent would you support or oppose the fol...</v>
      </c>
      <c r="E19" s="9">
        <f>HYPERLINK("#'Full Results'!A87", 87)</f>
        <v>87</v>
      </c>
      <c r="F19" s="10" t="s">
        <v>16</v>
      </c>
    </row>
    <row r="20" spans="3:6" hidden="1">
      <c r="C20" s="8">
        <v>12</v>
      </c>
      <c r="D20" s="5" t="str">
        <f>HYPERLINK("#'Table 12'!A1", "Recently, the US and Israel launched joint militar...")</f>
        <v>Recently, the US and Israel launched joint militar...</v>
      </c>
      <c r="E20" s="9">
        <f>HYPERLINK("#'Full Results'!A96", 96)</f>
        <v>96</v>
      </c>
      <c r="F20" s="10" t="s">
        <v>16</v>
      </c>
    </row>
    <row r="21" spans="3:6" hidden="1">
      <c r="C21" s="8">
        <v>13</v>
      </c>
      <c r="D21" s="5" t="str">
        <f>HYPERLINK("#'Table 13'!A1", "How satisfied or dissatisfied are you with the UK Government’s response to the conflict involving the US, Israel and Iran?")</f>
        <v>How satisfied or dissatisfied are you with the UK Government’s response to the conflict involving the US, Israel and Iran?</v>
      </c>
      <c r="E21" s="9">
        <f>HYPERLINK("#'Full Results'!A105", 105)</f>
        <v>105</v>
      </c>
      <c r="F21" s="10" t="s">
        <v>16</v>
      </c>
    </row>
    <row r="22" spans="3:6" hidden="1">
      <c r="C22" s="8">
        <v>14</v>
      </c>
      <c r="D22" s="5" t="str">
        <f>HYPERLINK("#'Table 14'!A1", "How strongly do you agree or disagree with the following statement? 'I believe the UK government has a strong plan to protect the country from the effects of the conflict involving the US, Israel and Iran'")</f>
        <v>How strongly do you agree or disagree with the following statement? 'I believe the UK government has a strong plan to protect the country from the effects of the conflict involving the US, Israel and Iran'</v>
      </c>
      <c r="E22" s="9">
        <f>HYPERLINK("#'Full Results'!A114", 114)</f>
        <v>114</v>
      </c>
      <c r="F22" s="10" t="s">
        <v>16</v>
      </c>
    </row>
    <row r="23" spans="3:6" hidden="1">
      <c r="C23" s="8">
        <v>15</v>
      </c>
      <c r="D23" s="5" t="str">
        <f>HYPERLINK("#'Table 15'!A1", "Grid Summary: How, if at all, do you think the conflict involving the US, Israel and Iran will affect the following aspects of your household’s life ?")</f>
        <v>Grid Summary: How, if at all, do you think the conflict involving the US, Israel and Iran will affect the following aspects of your household’s life ?</v>
      </c>
      <c r="E23" s="9">
        <f>HYPERLINK("#'Full Results'!A124", 124)</f>
        <v>124</v>
      </c>
      <c r="F23" s="10"/>
    </row>
    <row r="24" spans="3:6" hidden="1">
      <c r="C24" s="8">
        <v>16</v>
      </c>
      <c r="D24" s="5" t="str">
        <f>HYPERLINK("#'Table 16'!A1", "How, if at all, do you think the conflict involving the US, Israel and Iran will affect the following aspects of your household’s life ?: Overall cost of living")</f>
        <v>How, if at all, do you think the conflict involving the US, Israel and Iran will affect the following aspects of your household’s life ?: Overall cost of living</v>
      </c>
      <c r="E24" s="9">
        <f>HYPERLINK("#'Full Results'!A124", 124)</f>
        <v>124</v>
      </c>
      <c r="F24" s="10" t="s">
        <v>16</v>
      </c>
    </row>
    <row r="25" spans="3:6" hidden="1">
      <c r="C25" s="8">
        <v>17</v>
      </c>
      <c r="D25" s="5" t="str">
        <f>HYPERLINK("#'Table 17'!A1", "How, if at all, do you think the conflict involving the US, Israel and Iran will affect the following aspects of your household’s life ?: Cost of fuel/petrol")</f>
        <v>How, if at all, do you think the conflict involving the US, Israel and Iran will affect the following aspects of your household’s life ?: Cost of fuel/petrol</v>
      </c>
      <c r="E25" s="9">
        <f>HYPERLINK("#'Full Results'!A133", 133)</f>
        <v>133</v>
      </c>
      <c r="F25" s="10" t="s">
        <v>16</v>
      </c>
    </row>
    <row r="26" spans="3:6" hidden="1">
      <c r="C26" s="8">
        <v>18</v>
      </c>
      <c r="D26" s="5" t="str">
        <f>HYPERLINK("#'Table 18'!A1", "How, if at all, do you think the conflict involving the US, Israel and Iran will affect the following aspects of your household’s life ?: Household energy bills (gas/electricity)")</f>
        <v>How, if at all, do you think the conflict involving the US, Israel and Iran will affect the following aspects of your household’s life ?: Household energy bills (gas/electricity)</v>
      </c>
      <c r="E26" s="9">
        <f>HYPERLINK("#'Full Results'!A142", 142)</f>
        <v>142</v>
      </c>
      <c r="F26" s="10" t="s">
        <v>16</v>
      </c>
    </row>
    <row r="27" spans="3:6" hidden="1">
      <c r="C27" s="8">
        <v>19</v>
      </c>
      <c r="D27" s="5" t="str">
        <f>HYPERLINK("#'Table 19'!A1", "How, if at all, do you think the conflict involving the US, Israel and Iran will affect the following aspects of your household’s life ?: Cost of groceries")</f>
        <v>How, if at all, do you think the conflict involving the US, Israel and Iran will affect the following aspects of your household’s life ?: Cost of groceries</v>
      </c>
      <c r="E27" s="9">
        <f>HYPERLINK("#'Full Results'!A151", 151)</f>
        <v>151</v>
      </c>
      <c r="F27" s="10" t="s">
        <v>16</v>
      </c>
    </row>
    <row r="28" spans="3:6" hidden="1">
      <c r="C28" s="8">
        <v>20</v>
      </c>
      <c r="D28" s="5" t="str">
        <f>HYPERLINK("#'Table 20'!A1", "How, if at all, do you think the conflict involving the US, Israel and Iran will affect the following aspects of your household’s life ?: The value of my pension")</f>
        <v>How, if at all, do you think the conflict involving the US, Israel and Iran will affect the following aspects of your household’s life ?: The value of my pension</v>
      </c>
      <c r="E28" s="9">
        <f>HYPERLINK("#'Full Results'!A160", 160)</f>
        <v>160</v>
      </c>
      <c r="F28" s="10" t="s">
        <v>16</v>
      </c>
    </row>
    <row r="29" spans="3:6" hidden="1">
      <c r="C29" s="8">
        <v>21</v>
      </c>
      <c r="D29" s="5" t="str">
        <f>HYPERLINK("#'Table 21'!A1", "Grid Summary: To what extent do you agree or disagree with the following statements?")</f>
        <v>Grid Summary: To what extent do you agree or disagree with the following statements?</v>
      </c>
      <c r="E29" s="9">
        <f>HYPERLINK("#'Full Results'!A169", 169)</f>
        <v>169</v>
      </c>
      <c r="F29" s="10"/>
    </row>
    <row r="30" spans="3:6" hidden="1">
      <c r="C30" s="8">
        <v>22</v>
      </c>
      <c r="D30" s="5" t="str">
        <f>HYPERLINK("#'Table 22'!A1", "To what extent do you agree or disagree with the following statements?: The UK should show more support for the US-Israeli alliance in its conflict involving Iran.")</f>
        <v>To what extent do you agree or disagree with the following statements?: The UK should show more support for the US-Israeli alliance in its conflict involving Iran.</v>
      </c>
      <c r="E30" s="9">
        <f>HYPERLINK("#'Full Results'!A169", 169)</f>
        <v>169</v>
      </c>
      <c r="F30" s="10" t="s">
        <v>16</v>
      </c>
    </row>
    <row r="31" spans="3:6" hidden="1">
      <c r="C31" s="8">
        <v>23</v>
      </c>
      <c r="D31" s="5" t="str">
        <f>HYPERLINK("#'Table 23'!A1", "To what extent do you agree or disagree with the following statements?: Regardless of what the UK wants to do, it will face serious consequences if it does not support the US–Israeli alliance")</f>
        <v>To what extent do you agree or disagree with the following statements?: Regardless of what the UK wants to do, it will face serious consequences if it does not support the US–Israeli alliance</v>
      </c>
      <c r="E31" s="9">
        <f>HYPERLINK("#'Full Results'!A178", 178)</f>
        <v>178</v>
      </c>
      <c r="F31" s="10" t="s">
        <v>16</v>
      </c>
    </row>
    <row r="32" spans="3:6" hidden="1">
      <c r="C32" s="8">
        <v>24</v>
      </c>
      <c r="D32" s="5" t="str">
        <f>HYPERLINK("#'Table 24'!A1", "How long do you think the current conflict between the US-Israeli alliance and Iran will last?")</f>
        <v>How long do you think the current conflict between the US-Israeli alliance and Iran will last?</v>
      </c>
      <c r="E32" s="9">
        <f>HYPERLINK("#'Full Results'!A187", 187)</f>
        <v>187</v>
      </c>
      <c r="F32" s="10" t="s">
        <v>16</v>
      </c>
    </row>
    <row r="33" spans="3:6" hidden="1">
      <c r="C33" s="8">
        <v>25</v>
      </c>
      <c r="D33" s="5" t="str">
        <f>HYPERLINK("#'Table 25'!A1", "To what extent do you agree or disagree with the following statement? 'My community would benefit from the development of new infrastructure' (e.g.: more train links, new hospitals, wider broadband coverage etc.)")</f>
        <v>To what extent do you agree or disagree with the following statement? 'My community would benefit from the development of new infrastructure' (e.g.: more train links, new hospitals, wider broadband coverage etc.)</v>
      </c>
      <c r="E33" s="9">
        <f>HYPERLINK("#'Full Results'!A198", 198)</f>
        <v>198</v>
      </c>
      <c r="F33" s="10" t="s">
        <v>16</v>
      </c>
    </row>
    <row r="34" spans="3:6" hidden="1">
      <c r="C34" s="8">
        <v>26</v>
      </c>
      <c r="D34" s="5" t="str">
        <f>HYPERLINK("#'Table 26'!A1", "Do you think the rules around planning permission ...")</f>
        <v>Do you think the rules around planning permission ...</v>
      </c>
      <c r="E34" s="9">
        <f>HYPERLINK("#'Full Results'!A207", 207)</f>
        <v>207</v>
      </c>
      <c r="F34" s="10" t="s">
        <v>16</v>
      </c>
    </row>
    <row r="35" spans="3:6" hidden="1">
      <c r="C35" s="8">
        <v>27</v>
      </c>
      <c r="D35" s="5" t="str">
        <f>HYPERLINK("#'Table 27'!A1", "Grid Summary: To what extent would you support or oppose the development of the following types of infrastructure in your local area?")</f>
        <v>Grid Summary: To what extent would you support or oppose the development of the following types of infrastructure in your local area?</v>
      </c>
      <c r="E35" s="9">
        <f>HYPERLINK("#'Full Results'!A214", 214)</f>
        <v>214</v>
      </c>
      <c r="F35" s="10"/>
    </row>
    <row r="36" spans="3:6" hidden="1">
      <c r="C36" s="8">
        <v>28</v>
      </c>
      <c r="D36" s="5" t="str">
        <f>HYPERLINK("#'Table 28'!A1", "To what extent would you support or oppose the development of the following types of infrastructure in your local area?: New housing developments")</f>
        <v>To what extent would you support or oppose the development of the following types of infrastructure in your local area?: New housing developments</v>
      </c>
      <c r="E36" s="9">
        <f>HYPERLINK("#'Full Results'!A214", 214)</f>
        <v>214</v>
      </c>
      <c r="F36" s="10" t="s">
        <v>16</v>
      </c>
    </row>
    <row r="37" spans="3:6" hidden="1">
      <c r="C37" s="8">
        <v>29</v>
      </c>
      <c r="D37" s="5" t="str">
        <f>HYPERLINK("#'Table 29'!A1", "To what extent would you support or oppose the development of the following types of infrastructure in your local area?: New or expanded rail lines and stations")</f>
        <v>To what extent would you support or oppose the development of the following types of infrastructure in your local area?: New or expanded rail lines and stations</v>
      </c>
      <c r="E37" s="9">
        <f>HYPERLINK("#'Full Results'!A223", 223)</f>
        <v>223</v>
      </c>
      <c r="F37" s="10" t="s">
        <v>16</v>
      </c>
    </row>
    <row r="38" spans="3:6" hidden="1">
      <c r="C38" s="8">
        <v>30</v>
      </c>
      <c r="D38" s="5" t="str">
        <f>HYPERLINK("#'Table 30'!A1", "To what extent would you support or oppose the development of the following types of infrastructure in your local area?: Airport expansion (such as new terminals or runways)")</f>
        <v>To what extent would you support or oppose the development of the following types of infrastructure in your local area?: Airport expansion (such as new terminals or runways)</v>
      </c>
      <c r="E38" s="9">
        <f>HYPERLINK("#'Full Results'!A232", 232)</f>
        <v>232</v>
      </c>
      <c r="F38" s="10" t="s">
        <v>16</v>
      </c>
    </row>
    <row r="39" spans="3:6" hidden="1">
      <c r="C39" s="8">
        <v>31</v>
      </c>
      <c r="D39" s="5" t="str">
        <f>HYPERLINK("#'Table 31'!A1", "To what extent would you support or oppose the development of the following types of infrastructure in your local area?: New roads or additional road connections")</f>
        <v>To what extent would you support or oppose the development of the following types of infrastructure in your local area?: New roads or additional road connections</v>
      </c>
      <c r="E39" s="9">
        <f>HYPERLINK("#'Full Results'!A241", 241)</f>
        <v>241</v>
      </c>
      <c r="F39" s="10" t="s">
        <v>16</v>
      </c>
    </row>
    <row r="40" spans="3:6" hidden="1">
      <c r="C40" s="8">
        <v>32</v>
      </c>
      <c r="D40" s="5" t="str">
        <f>HYPERLINK("#'Table 32'!A1", "To what extent would you support or oppose the development of the following types of infrastructure in your local area?: New shops and business premises")</f>
        <v>To what extent would you support or oppose the development of the following types of infrastructure in your local area?: New shops and business premises</v>
      </c>
      <c r="E40" s="9">
        <f>HYPERLINK("#'Full Results'!A250", 250)</f>
        <v>250</v>
      </c>
      <c r="F40" s="10" t="s">
        <v>16</v>
      </c>
    </row>
    <row r="41" spans="3:6" hidden="1">
      <c r="C41" s="8">
        <v>33</v>
      </c>
      <c r="D41" s="5" t="str">
        <f>HYPERLINK("#'Table 33'!A1", "To what extent would you support or oppose the development of the following types of infrastructure in your local area?: New industrial sites or factories")</f>
        <v>To what extent would you support or oppose the development of the following types of infrastructure in your local area?: New industrial sites or factories</v>
      </c>
      <c r="E41" s="9">
        <f>HYPERLINK("#'Full Results'!A259", 259)</f>
        <v>259</v>
      </c>
      <c r="F41" s="10" t="s">
        <v>16</v>
      </c>
    </row>
    <row r="42" spans="3:6" hidden="1">
      <c r="C42" s="8">
        <v>34</v>
      </c>
      <c r="D42" s="5" t="str">
        <f>HYPERLINK("#'Table 34'!A1", "To what extent would you support or oppose the development of the following types of infrastructure in your local area?: More cycle lanes and pedestrian-only streets")</f>
        <v>To what extent would you support or oppose the development of the following types of infrastructure in your local area?: More cycle lanes and pedestrian-only streets</v>
      </c>
      <c r="E42" s="9">
        <f>HYPERLINK("#'Full Results'!A268", 268)</f>
        <v>268</v>
      </c>
      <c r="F42" s="10" t="s">
        <v>16</v>
      </c>
    </row>
    <row r="43" spans="3:6" hidden="1">
      <c r="C43" s="8">
        <v>35</v>
      </c>
      <c r="D43" s="5" t="str">
        <f>HYPERLINK("#'Table 35'!A1", "Thinking about the things that could happen during...")</f>
        <v>Thinking about the things that could happen during...</v>
      </c>
      <c r="E43" s="9">
        <f>HYPERLINK("#'Full Results'!A277", 277)</f>
        <v>277</v>
      </c>
      <c r="F43" s="10" t="s">
        <v>16</v>
      </c>
    </row>
    <row r="44" spans="3:6" hidden="1">
      <c r="C44" s="8">
        <v>36</v>
      </c>
      <c r="D44" s="5" t="str">
        <f>HYPERLINK("#'Table 36'!A1", "Which of the following, if any, would make you more likely to support new infrastructure being built in your local area? Please select up to three options.")</f>
        <v>Which of the following, if any, would make you more likely to support new infrastructure being built in your local area? Please select up to three options.</v>
      </c>
      <c r="E44" s="9">
        <f>HYPERLINK("#'Full Results'!A291", 291)</f>
        <v>291</v>
      </c>
      <c r="F44" s="10" t="s">
        <v>16</v>
      </c>
    </row>
    <row r="45" spans="3:6" hidden="1">
      <c r="C45" s="8">
        <v>37</v>
      </c>
      <c r="D45" s="5" t="str">
        <f>HYPERLINK("#'Table 37'!A1", "Grid Summary: To what extent do you agree or disagree to the following statements about private companies that develop infrastructure?")</f>
        <v>Grid Summary: To what extent do you agree or disagree to the following statements about private companies that develop infrastructure?</v>
      </c>
      <c r="E45" s="9">
        <f>HYPERLINK("#'Full Results'!A306", 306)</f>
        <v>306</v>
      </c>
      <c r="F45" s="10"/>
    </row>
    <row r="46" spans="3:6" hidden="1">
      <c r="C46" s="8">
        <v>38</v>
      </c>
      <c r="D46" s="5" t="str">
        <f>HYPERLINK("#'Table 38'!A1", "To what extent do you agree or disagree to the fol...")</f>
        <v>To what extent do you agree or disagree to the fol...</v>
      </c>
      <c r="E46" s="9">
        <f>HYPERLINK("#'Full Results'!A306", 306)</f>
        <v>306</v>
      </c>
      <c r="F46" s="10" t="s">
        <v>16</v>
      </c>
    </row>
    <row r="47" spans="3:6" hidden="1">
      <c r="C47" s="8">
        <v>39</v>
      </c>
      <c r="D47" s="5" t="str">
        <f>HYPERLINK("#'Table 39'!A1", "To what extent do you agree or disagree to the fol...")</f>
        <v>To what extent do you agree or disagree to the fol...</v>
      </c>
      <c r="E47" s="9">
        <f>HYPERLINK("#'Full Results'!A315", 315)</f>
        <v>315</v>
      </c>
      <c r="F47" s="10" t="s">
        <v>16</v>
      </c>
    </row>
    <row r="48" spans="3:6" hidden="1">
      <c r="C48" s="8">
        <v>40</v>
      </c>
      <c r="D48" s="5" t="str">
        <f>HYPERLINK("#'Table 40'!A1", "To what extent do you agree or disagree to the following statements about private companies that develop infrastructure?: Private companies often avoid responsibility when infrastructure projects go wrong.")</f>
        <v>To what extent do you agree or disagree to the following statements about private companies that develop infrastructure?: Private companies often avoid responsibility when infrastructure projects go wrong.</v>
      </c>
      <c r="E48" s="9">
        <f>HYPERLINK("#'Full Results'!A324", 324)</f>
        <v>324</v>
      </c>
      <c r="F48" s="10" t="s">
        <v>16</v>
      </c>
    </row>
    <row r="49" spans="3:6" hidden="1">
      <c r="C49" s="8">
        <v>41</v>
      </c>
      <c r="D49" s="5" t="str">
        <f>HYPERLINK("#'Table 41'!A1", "To what extent do you agree or disagree to the following statements about private companies that develop infrastructure?: Private companies developing infrastructure often ignore the concerns of local communities.")</f>
        <v>To what extent do you agree or disagree to the following statements about private companies that develop infrastructure?: Private companies developing infrastructure often ignore the concerns of local communities.</v>
      </c>
      <c r="E49" s="9">
        <f>HYPERLINK("#'Full Results'!A333", 333)</f>
        <v>333</v>
      </c>
      <c r="F49" s="10" t="s">
        <v>16</v>
      </c>
    </row>
    <row r="50" spans="3:6" hidden="1">
      <c r="C50" s="8">
        <v>42</v>
      </c>
      <c r="D50" s="5" t="str">
        <f>HYPERLINK("#'Table 42'!A1", "To what extent do you agree or disagree to the following statements about private companies that develop infrastructure?: Infrastructure projects run by businesses often end up costing the public more in the long run.")</f>
        <v>To what extent do you agree or disagree to the following statements about private companies that develop infrastructure?: Infrastructure projects run by businesses often end up costing the public more in the long run.</v>
      </c>
      <c r="E50" s="9">
        <f>HYPERLINK("#'Full Results'!A342", 342)</f>
        <v>342</v>
      </c>
      <c r="F50" s="10" t="s">
        <v>16</v>
      </c>
    </row>
    <row r="51" spans="3:6" hidden="1">
      <c r="C51" s="8">
        <v>43</v>
      </c>
      <c r="D51" s="5" t="str">
        <f>HYPERLINK("#'Table 43'!A1", "How do you usually hear about plans for new developments or infrastructure in your local area? Select all that apply")</f>
        <v>How do you usually hear about plans for new developments or infrastructure in your local area? Select all that apply</v>
      </c>
      <c r="E51" s="9">
        <f>HYPERLINK("#'Full Results'!A351", 351)</f>
        <v>351</v>
      </c>
      <c r="F51" s="10" t="s">
        <v>16</v>
      </c>
    </row>
    <row r="52" spans="3:6" hidden="1">
      <c r="C52" s="8">
        <v>44</v>
      </c>
      <c r="D52" s="5" t="str">
        <f>HYPERLINK("#'Table 44'!A1", "Considering the list below, who would you trust most for information about new developments or infrastructure projects in your area? Please select up to two options")</f>
        <v>Considering the list below, who would you trust most for information about new developments or infrastructure projects in your area? Please select up to two options</v>
      </c>
      <c r="E52" s="9">
        <f>HYPERLINK("#'Full Results'!A370", 370)</f>
        <v>370</v>
      </c>
      <c r="F52" s="10" t="s">
        <v>16</v>
      </c>
    </row>
    <row r="53" spans="3:6">
      <c r="C53" s="8">
        <v>45</v>
      </c>
      <c r="D53" s="5" t="str">
        <f>HYPERLINK("#'Table 45'!A1", "Who do you trust most to ensure that pension savings grow and people in work today have enough income in retirement?")</f>
        <v>Who do you trust most to ensure that pension savings grow and people in work today have enough income in retirement?</v>
      </c>
      <c r="E53" s="9">
        <f>HYPERLINK("#'Full Results'!A382", 382)</f>
        <v>382</v>
      </c>
      <c r="F53" s="10" t="s">
        <v>16</v>
      </c>
    </row>
    <row r="54" spans="3:6">
      <c r="C54" s="8">
        <v>46</v>
      </c>
      <c r="D54" s="5" t="str">
        <f>HYPERLINK("#'Table 46'!A1", "Which statement comes closest to your view?")</f>
        <v>Which statement comes closest to your view?</v>
      </c>
      <c r="E54" s="9">
        <f>HYPERLINK("#'Full Results'!A393", 393)</f>
        <v>393</v>
      </c>
      <c r="F54" s="10" t="s">
        <v>16</v>
      </c>
    </row>
    <row r="55" spans="3:6">
      <c r="C55" s="8">
        <v>47</v>
      </c>
      <c r="D55" s="5" t="str">
        <f>HYPERLINK("#'Table 47'!A1", "Some employers offer “salary sacrifice” pensions, ...")</f>
        <v>Some employers offer “salary sacrifice” pensions, ...</v>
      </c>
      <c r="E55" s="9">
        <f>HYPERLINK("#'Full Results'!A399", 399)</f>
        <v>399</v>
      </c>
      <c r="F55" s="10" t="s">
        <v>16</v>
      </c>
    </row>
    <row r="56" spans="3:6" hidden="1">
      <c r="C56" s="8">
        <v>48</v>
      </c>
      <c r="D56" s="5" t="str">
        <f>HYPERLINK("#'Table 48'!A1", "Grid Summary: To what extent would you agree with the following statements:")</f>
        <v>Grid Summary: To what extent would you agree with the following statements:</v>
      </c>
      <c r="E56" s="9">
        <f>HYPERLINK("#'Full Results'!A408", 408)</f>
        <v>408</v>
      </c>
      <c r="F56" s="10"/>
    </row>
    <row r="57" spans="3:6" hidden="1">
      <c r="C57" s="8">
        <v>49</v>
      </c>
      <c r="D57" s="5" t="str">
        <f>HYPERLINK("#'Table 49'!A1", "To what extent would you agree with the following statements: Social media has made fashion more accessible to ordinary people")</f>
        <v>To what extent would you agree with the following statements: Social media has made fashion more accessible to ordinary people</v>
      </c>
      <c r="E57" s="9">
        <f>HYPERLINK("#'Full Results'!A408", 408)</f>
        <v>408</v>
      </c>
      <c r="F57" s="10" t="s">
        <v>16</v>
      </c>
    </row>
    <row r="58" spans="3:6" hidden="1">
      <c r="C58" s="8">
        <v>50</v>
      </c>
      <c r="D58" s="5" t="str">
        <f>HYPERLINK("#'Table 50'!A1", "To what extent would you agree with the following statements: Social media has made fashion trends move faster than they used to")</f>
        <v>To what extent would you agree with the following statements: Social media has made fashion trends move faster than they used to</v>
      </c>
      <c r="E58" s="9">
        <f>HYPERLINK("#'Full Results'!A417", 417)</f>
        <v>417</v>
      </c>
      <c r="F58" s="10" t="s">
        <v>16</v>
      </c>
    </row>
    <row r="59" spans="3:6" hidden="1">
      <c r="C59" s="8">
        <v>51</v>
      </c>
      <c r="D59" s="5" t="str">
        <f>HYPERLINK("#'Table 51'!A1", "To what extent would you agree with the following statements: Social media encourages people to buy more clothes that they need")</f>
        <v>To what extent would you agree with the following statements: Social media encourages people to buy more clothes that they need</v>
      </c>
      <c r="E59" s="9">
        <f>HYPERLINK("#'Full Results'!A426", 426)</f>
        <v>426</v>
      </c>
      <c r="F59" s="10" t="s">
        <v>16</v>
      </c>
    </row>
    <row r="60" spans="3:6" hidden="1">
      <c r="C60" s="8">
        <v>52</v>
      </c>
      <c r="D60" s="5" t="str">
        <f>HYPERLINK("#'Table 52'!A1", "To what extent would you agree with the following statements: Social media has made buying second-hand clothing more socially acceptable")</f>
        <v>To what extent would you agree with the following statements: Social media has made buying second-hand clothing more socially acceptable</v>
      </c>
      <c r="E60" s="9">
        <f>HYPERLINK("#'Full Results'!A435", 435)</f>
        <v>435</v>
      </c>
      <c r="F60" s="10" t="s">
        <v>16</v>
      </c>
    </row>
    <row r="61" spans="3:6" hidden="1">
      <c r="C61" s="8">
        <v>53</v>
      </c>
      <c r="D61" s="5" t="str">
        <f>HYPERLINK("#'Table 53'!A1", "To what extent would you agree with the following statements: Social media has allowed for people outside of the fashion industry to have influence")</f>
        <v>To what extent would you agree with the following statements: Social media has allowed for people outside of the fashion industry to have influence</v>
      </c>
      <c r="E61" s="9">
        <f>HYPERLINK("#'Full Results'!A444", 444)</f>
        <v>444</v>
      </c>
      <c r="F61" s="10" t="s">
        <v>16</v>
      </c>
    </row>
    <row r="62" spans="3:6" hidden="1">
      <c r="C62" s="8">
        <v>54</v>
      </c>
      <c r="D62" s="5" t="str">
        <f>HYPERLINK("#'Table 54'!A1", "Think about the Chief Income Earner in your househ...")</f>
        <v>Think about the Chief Income Earner in your househ...</v>
      </c>
      <c r="E62" s="9">
        <f>HYPERLINK("#'Full Results'!A453", 453)</f>
        <v>453</v>
      </c>
      <c r="F62" s="10" t="s">
        <v>16</v>
      </c>
    </row>
    <row r="63" spans="3:6" hidden="1">
      <c r="C63" s="8">
        <v>55</v>
      </c>
      <c r="D63" s="5" t="str">
        <f>HYPERLINK("#'Table 55'!A1", "What is the annual income of your household before tax?")</f>
        <v>What is the annual income of your household before tax?</v>
      </c>
      <c r="E63" s="9">
        <f>HYPERLINK("#'Full Results'!A468", 468)</f>
        <v>468</v>
      </c>
      <c r="F63" s="10" t="s">
        <v>16</v>
      </c>
    </row>
    <row r="64" spans="3:6" hidden="1">
      <c r="C64" s="8">
        <v>56</v>
      </c>
      <c r="D64" s="5" t="str">
        <f>HYPERLINK("#'Table 56'!A1", "Which of the following best describes your current working status?")</f>
        <v>Which of the following best describes your current working status?</v>
      </c>
      <c r="E64" s="9">
        <f>HYPERLINK("#'Full Results'!A488", 488)</f>
        <v>488</v>
      </c>
      <c r="F64" s="10" t="s">
        <v>16</v>
      </c>
    </row>
    <row r="65" spans="3:6" hidden="1">
      <c r="C65" s="8">
        <v>57</v>
      </c>
      <c r="D65" s="5" t="str">
        <f>HYPERLINK("#'Table 57'!A1", "What is your ethnic group?")</f>
        <v>What is your ethnic group?</v>
      </c>
      <c r="E65" s="9">
        <f>HYPERLINK("#'Full Results'!A500", 500)</f>
        <v>500</v>
      </c>
      <c r="F65" s="10" t="s">
        <v>16</v>
      </c>
    </row>
    <row r="66" spans="3:6" hidden="1">
      <c r="C66" s="8">
        <v>58</v>
      </c>
      <c r="D66" s="5" t="str">
        <f>HYPERLINK("#'Table 58'!A1", "Which, if any, of the following religions do you consider yourself to belong to? Please select all that apply.")</f>
        <v>Which, if any, of the following religions do you consider yourself to belong to? Please select all that apply.</v>
      </c>
      <c r="E66" s="9">
        <f>HYPERLINK("#'Full Results'!A518", 518)</f>
        <v>518</v>
      </c>
      <c r="F66" s="10" t="s">
        <v>16</v>
      </c>
    </row>
    <row r="67" spans="3:6" hidden="1">
      <c r="C67" s="8">
        <v>59</v>
      </c>
      <c r="D67" s="5" t="str">
        <f>HYPERLINK("#'Table 59'!A1", "Do you have any children? If so, how old are they?")</f>
        <v>Do you have any children? If so, how old are they?</v>
      </c>
      <c r="E67" s="9">
        <f>HYPERLINK("#'Full Results'!A530", 530)</f>
        <v>530</v>
      </c>
      <c r="F67" s="10" t="s">
        <v>16</v>
      </c>
    </row>
    <row r="68" spans="3:6" hidden="1">
      <c r="C68" s="8">
        <v>60</v>
      </c>
      <c r="D68" s="5" t="str">
        <f>HYPERLINK("#'Table 60'!A1", "What is the highest level of education you have achieved?")</f>
        <v>What is the highest level of education you have achieved?</v>
      </c>
      <c r="E68" s="9">
        <f>HYPERLINK("#'Full Results'!A540", 540)</f>
        <v>540</v>
      </c>
      <c r="F68" s="10" t="s">
        <v>16</v>
      </c>
    </row>
    <row r="69" spans="3:6" hidden="1">
      <c r="C69" s="8">
        <v>61</v>
      </c>
      <c r="D69" s="5" t="str">
        <f>HYPERLINK("#'Table 61'!A1", "How did you vote in the 2016 referendum on whether to Leave or Remain in the EU, if you were able to vote?")</f>
        <v>How did you vote in the 2016 referendum on whether to Leave or Remain in the EU, if you were able to vote?</v>
      </c>
      <c r="E69" s="9">
        <f>HYPERLINK("#'Full Results'!A550", 550)</f>
        <v>550</v>
      </c>
      <c r="F69" s="10" t="s">
        <v>16</v>
      </c>
    </row>
    <row r="70" spans="3:6" hidden="1">
      <c r="C70" s="8">
        <v>62</v>
      </c>
      <c r="D70" s="5" t="str">
        <f>HYPERLINK("#'Table 62'!A1", "Do you remember how you voted in the 2019 General ...")</f>
        <v>Do you remember how you voted in the 2019 General ...</v>
      </c>
      <c r="E70" s="9">
        <f>HYPERLINK("#'Full Results'!A558", 558)</f>
        <v>558</v>
      </c>
      <c r="F70" s="10" t="s">
        <v>16</v>
      </c>
    </row>
    <row r="71" spans="3:6" hidden="1">
      <c r="C71" s="8">
        <v>63</v>
      </c>
      <c r="D71" s="5" t="str">
        <f>HYPERLINK("#'Table 63'!A1", "Do you remember how you voted in the 2024 General ...")</f>
        <v>Do you remember how you voted in the 2024 General ...</v>
      </c>
      <c r="E71" s="9">
        <f>HYPERLINK("#'Full Results'!A573", 573)</f>
        <v>573</v>
      </c>
      <c r="F71" s="10" t="s">
        <v>16</v>
      </c>
    </row>
    <row r="72" spans="3:6" hidden="1">
      <c r="C72" s="8">
        <v>64</v>
      </c>
      <c r="D72" s="5" t="str">
        <f>HYPERLINK("#'Table 64'!A1", "How likely are you to vote in the next general election?")</f>
        <v>How likely are you to vote in the next general election?</v>
      </c>
      <c r="E72" s="9">
        <f>HYPERLINK("#'Full Results'!A587", 587)</f>
        <v>587</v>
      </c>
      <c r="F72" s="10" t="s">
        <v>16</v>
      </c>
    </row>
    <row r="73" spans="3:6" hidden="1">
      <c r="C73" s="8">
        <v>65</v>
      </c>
      <c r="D73" s="5" t="str">
        <f>HYPERLINK("#'Table 65'!A1", "And, if a general election was called tomorrow, which party would you vote for?")</f>
        <v>And, if a general election was called tomorrow, which party would you vote for?</v>
      </c>
      <c r="E73" s="9">
        <f>HYPERLINK("#'Full Results'!A601", 601)</f>
        <v>601</v>
      </c>
      <c r="F73" s="10" t="s">
        <v>16</v>
      </c>
    </row>
    <row r="74" spans="3:6" hidden="1">
      <c r="C74" s="8">
        <v>66</v>
      </c>
      <c r="D74" s="5" t="str">
        <f>HYPERLINK("#'Table 66'!A1", "How committed are you to voting for your current party choice?")</f>
        <v>How committed are you to voting for your current party choice?</v>
      </c>
      <c r="E74" s="9">
        <f>HYPERLINK("#'Full Results'!A615", 615)</f>
        <v>615</v>
      </c>
      <c r="F74" s="10" t="s">
        <v>16</v>
      </c>
    </row>
    <row r="75" spans="3:6" hidden="1">
      <c r="C75" s="8">
        <v>67</v>
      </c>
      <c r="D75" s="5" t="str">
        <f>HYPERLINK("#'Table 67'!A1", "Which party do you expect to win in your constituency at the next general election?")</f>
        <v>Which party do you expect to win in your constituency at the next general election?</v>
      </c>
      <c r="E75" s="9">
        <f>HYPERLINK("#'Full Results'!A629", 629)</f>
        <v>629</v>
      </c>
      <c r="F75" s="10" t="s">
        <v>16</v>
      </c>
    </row>
    <row r="76" spans="3:6" hidden="1">
      <c r="C76" s="8">
        <v>68</v>
      </c>
      <c r="D76" s="5" t="str">
        <f>HYPERLINK("#'Table 68'!A1", "So far, would you say that the current Government has done a good or bad job, since the 2024 Election?")</f>
        <v>So far, would you say that the current Government has done a good or bad job, since the 2024 Election?</v>
      </c>
      <c r="E76" s="9">
        <f>HYPERLINK("#'Full Results'!A642", 642)</f>
        <v>642</v>
      </c>
      <c r="F76" s="10" t="s">
        <v>16</v>
      </c>
    </row>
    <row r="77" spans="3:6" hidden="1">
      <c r="C77" s="8">
        <v>69</v>
      </c>
      <c r="D77" s="5" t="str">
        <f>HYPERLINK("#'Table 69'!A1", "Which of the following leaders do you think would make the best Prime Minister?")</f>
        <v>Which of the following leaders do you think would make the best Prime Minister?</v>
      </c>
      <c r="E77" s="9">
        <f>HYPERLINK("#'Full Results'!A651", 651)</f>
        <v>651</v>
      </c>
      <c r="F77" s="10" t="s">
        <v>16</v>
      </c>
    </row>
    <row r="78" spans="3:6" hidden="1">
      <c r="C78" s="8">
        <v>70</v>
      </c>
      <c r="D78" s="5" t="str">
        <f>HYPERLINK("#'Table 70'!A1", "Do you think Keir Starmer should remain as leader of the Labour Party and Prime Minister, or stand down before the next election and let another Labour politician take over?")</f>
        <v>Do you think Keir Starmer should remain as leader of the Labour Party and Prime Minister, or stand down before the next election and let another Labour politician take over?</v>
      </c>
      <c r="E78" s="9">
        <f>HYPERLINK("#'Full Results'!A659", 659)</f>
        <v>659</v>
      </c>
      <c r="F78" s="10" t="s">
        <v>16</v>
      </c>
    </row>
    <row r="79" spans="3:6" hidden="1">
      <c r="C79" s="8">
        <v>71</v>
      </c>
      <c r="D79" s="5" t="str">
        <f>HYPERLINK("#'Table 71'!A1", "If the Scottish Parliament elections were held tomorrow, which party would you vote for in your constituency ?")</f>
        <v>If the Scottish Parliament elections were held tomorrow, which party would you vote for in your constituency ?</v>
      </c>
      <c r="E79" s="9">
        <f>HYPERLINK("#'Full Results'!A665", 665)</f>
        <v>665</v>
      </c>
      <c r="F79" s="10" t="s">
        <v>17</v>
      </c>
    </row>
    <row r="80" spans="3:6" hidden="1">
      <c r="C80" s="8">
        <v>72</v>
      </c>
      <c r="D80" s="5" t="str">
        <f>HYPERLINK("#'Table 72'!A1", "If the Scottish Parliament election were held tomorrow, which party would you vote for on the Regional List ?")</f>
        <v>If the Scottish Parliament election were held tomorrow, which party would you vote for on the Regional List ?</v>
      </c>
      <c r="E80" s="9">
        <f>HYPERLINK("#'Full Results'!A676", 676)</f>
        <v>676</v>
      </c>
      <c r="F80" s="10" t="s">
        <v>17</v>
      </c>
    </row>
    <row r="81" spans="3:6" hidden="1">
      <c r="C81" s="8">
        <v>73</v>
      </c>
      <c r="D81" s="5" t="str">
        <f>HYPERLINK("#'Table 73'!A1", "Which party do you expect to win in your constituency at the next Scottish Parliament election, set to take place in 2026?")</f>
        <v>Which party do you expect to win in your constituency at the next Scottish Parliament election, set to take place in 2026?</v>
      </c>
      <c r="E81" s="9">
        <f>HYPERLINK("#'Full Results'!A687", 687)</f>
        <v>687</v>
      </c>
      <c r="F81" s="10" t="s">
        <v>17</v>
      </c>
    </row>
    <row r="82" spans="3:6" hidden="1">
      <c r="C82" s="8">
        <v>74</v>
      </c>
      <c r="D82" s="5" t="str">
        <f>HYPERLINK("#'Table 74'!A1", "How likely are you to vote in the next Scottish Parliament election, set to happen in 2026? Select the point on the scale that best reflects your answer")</f>
        <v>How likely are you to vote in the next Scottish Parliament election, set to happen in 2026? Select the point on the scale that best reflects your answer</v>
      </c>
      <c r="E82" s="9">
        <f>HYPERLINK("#'Full Results'!A697", 697)</f>
        <v>697</v>
      </c>
      <c r="F82" s="10" t="s">
        <v>17</v>
      </c>
    </row>
    <row r="83" spans="3:6" hidden="1">
      <c r="C83" s="8">
        <v>75</v>
      </c>
      <c r="D83" s="5" t="str">
        <f>HYPERLINK("#'Table 75'!A1", "Wordcloud: In your own words, what has been the biggest news story of the last week?")</f>
        <v>Wordcloud: In your own words, what has been the biggest news story of the last week?</v>
      </c>
      <c r="E83" s="9" t="s">
        <v>18</v>
      </c>
      <c r="F83" s="10"/>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A709"/>
  <sheetViews>
    <sheetView showGridLines="0" workbookViewId="0">
      <pane xSplit="2" ySplit="8" topLeftCell="C382" activePane="bottomRight" state="frozen"/>
      <selection pane="topRight"/>
      <selection pane="bottomLeft"/>
      <selection pane="bottomRight" activeCell="B383" sqref="B383:BA383"/>
    </sheetView>
  </sheetViews>
  <sheetFormatPr defaultColWidth="8.81640625" defaultRowHeight="14.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7" width="10" customWidth="1"/>
    <col min="38" max="38" width="1.453125" customWidth="1"/>
    <col min="39" max="51" width="10" customWidth="1"/>
  </cols>
  <sheetData>
    <row r="2" spans="2:53" ht="40" customHeight="1">
      <c r="D2" s="4" t="s">
        <v>19</v>
      </c>
    </row>
    <row r="5" spans="2:53" ht="30" customHeight="1">
      <c r="D5" s="38" t="s">
        <v>20</v>
      </c>
      <c r="E5" s="39"/>
      <c r="F5" s="39"/>
      <c r="G5" s="39"/>
      <c r="H5" s="39"/>
      <c r="I5" s="39"/>
      <c r="K5" s="38" t="s">
        <v>21</v>
      </c>
      <c r="L5" s="39"/>
      <c r="N5" s="38" t="s">
        <v>22</v>
      </c>
      <c r="O5" s="39"/>
      <c r="P5" s="39"/>
      <c r="Q5" s="39"/>
      <c r="R5" s="39"/>
      <c r="S5" s="39"/>
      <c r="T5" s="39"/>
      <c r="U5" s="39"/>
      <c r="V5" s="39"/>
      <c r="W5" s="39"/>
      <c r="X5" s="39"/>
      <c r="Y5" s="39"/>
      <c r="AA5" s="38" t="s">
        <v>23</v>
      </c>
      <c r="AB5" s="39"/>
      <c r="AC5" s="39"/>
      <c r="AD5" s="39"/>
      <c r="AF5" s="38" t="s">
        <v>24</v>
      </c>
      <c r="AG5" s="39"/>
      <c r="AH5" s="39"/>
      <c r="AI5" s="39"/>
      <c r="AJ5" s="39"/>
      <c r="AK5" s="39"/>
      <c r="AM5" s="38" t="s">
        <v>25</v>
      </c>
      <c r="AN5" s="39"/>
      <c r="AO5" s="39"/>
      <c r="AP5" s="39"/>
      <c r="AQ5" s="39"/>
      <c r="AR5" s="39"/>
      <c r="AS5" s="39"/>
      <c r="AT5" s="39"/>
      <c r="AU5" s="39"/>
      <c r="AV5" s="39"/>
      <c r="AW5" s="39"/>
      <c r="AX5" s="39"/>
      <c r="AY5" s="39"/>
    </row>
    <row r="6" spans="2:53" ht="43.5">
      <c r="C6" s="27" t="s">
        <v>26</v>
      </c>
      <c r="D6" s="28" t="s">
        <v>27</v>
      </c>
      <c r="E6" s="28" t="s">
        <v>28</v>
      </c>
      <c r="F6" s="28" t="s">
        <v>29</v>
      </c>
      <c r="G6" s="28" t="s">
        <v>30</v>
      </c>
      <c r="H6" s="28" t="s">
        <v>31</v>
      </c>
      <c r="I6" s="28" t="s">
        <v>32</v>
      </c>
      <c r="K6" s="28" t="s">
        <v>33</v>
      </c>
      <c r="L6" s="28" t="s">
        <v>34</v>
      </c>
      <c r="N6" s="28" t="s">
        <v>35</v>
      </c>
      <c r="O6" s="28" t="s">
        <v>36</v>
      </c>
      <c r="P6" s="28" t="s">
        <v>37</v>
      </c>
      <c r="Q6" s="28" t="s">
        <v>38</v>
      </c>
      <c r="R6" s="28" t="s">
        <v>39</v>
      </c>
      <c r="S6" s="28" t="s">
        <v>40</v>
      </c>
      <c r="T6" s="28" t="s">
        <v>41</v>
      </c>
      <c r="U6" s="28" t="s">
        <v>42</v>
      </c>
      <c r="V6" s="28" t="s">
        <v>43</v>
      </c>
      <c r="W6" s="28" t="s">
        <v>44</v>
      </c>
      <c r="X6" s="28" t="s">
        <v>45</v>
      </c>
      <c r="Y6" s="28" t="s">
        <v>46</v>
      </c>
      <c r="AA6" s="28" t="s">
        <v>47</v>
      </c>
      <c r="AB6" s="28" t="s">
        <v>48</v>
      </c>
      <c r="AC6" s="28" t="s">
        <v>49</v>
      </c>
      <c r="AD6" s="28" t="s">
        <v>50</v>
      </c>
      <c r="AF6" s="28" t="s">
        <v>51</v>
      </c>
      <c r="AG6" s="28" t="s">
        <v>52</v>
      </c>
      <c r="AH6" s="28" t="s">
        <v>53</v>
      </c>
      <c r="AI6" s="28" t="s">
        <v>54</v>
      </c>
      <c r="AJ6" s="28" t="s">
        <v>55</v>
      </c>
      <c r="AK6" s="28" t="s">
        <v>56</v>
      </c>
      <c r="AM6" s="28" t="s">
        <v>57</v>
      </c>
      <c r="AN6" s="28" t="s">
        <v>58</v>
      </c>
      <c r="AO6" s="28" t="s">
        <v>59</v>
      </c>
      <c r="AP6" s="28" t="s">
        <v>60</v>
      </c>
      <c r="AQ6" s="28" t="s">
        <v>61</v>
      </c>
      <c r="AR6" s="28" t="s">
        <v>62</v>
      </c>
      <c r="AS6" s="28" t="s">
        <v>63</v>
      </c>
      <c r="AT6" s="28" t="s">
        <v>64</v>
      </c>
      <c r="AU6" s="28" t="s">
        <v>65</v>
      </c>
      <c r="AV6" s="28" t="s">
        <v>66</v>
      </c>
      <c r="AW6" s="28" t="s">
        <v>67</v>
      </c>
      <c r="AX6" s="28" t="s">
        <v>68</v>
      </c>
      <c r="AY6" s="28" t="s">
        <v>69</v>
      </c>
    </row>
    <row r="7" spans="2:53">
      <c r="B7" s="10" t="s">
        <v>70</v>
      </c>
      <c r="C7" s="29">
        <v>2009</v>
      </c>
      <c r="D7" s="29">
        <v>281</v>
      </c>
      <c r="E7" s="29">
        <v>355</v>
      </c>
      <c r="F7" s="29">
        <v>352</v>
      </c>
      <c r="G7" s="29">
        <v>347</v>
      </c>
      <c r="H7" s="29">
        <v>296</v>
      </c>
      <c r="I7" s="29">
        <v>378</v>
      </c>
      <c r="K7" s="29">
        <v>1018</v>
      </c>
      <c r="L7" s="29">
        <v>991</v>
      </c>
      <c r="N7" s="29">
        <v>159</v>
      </c>
      <c r="O7" s="29">
        <v>64</v>
      </c>
      <c r="P7" s="29">
        <v>105</v>
      </c>
      <c r="Q7" s="29">
        <v>85</v>
      </c>
      <c r="R7" s="29">
        <v>225</v>
      </c>
      <c r="S7" s="29">
        <v>161</v>
      </c>
      <c r="T7" s="29">
        <v>145</v>
      </c>
      <c r="U7" s="29">
        <v>181</v>
      </c>
      <c r="V7" s="29">
        <v>285</v>
      </c>
      <c r="W7" s="29">
        <v>265</v>
      </c>
      <c r="X7" s="29">
        <v>161</v>
      </c>
      <c r="Y7" s="29">
        <v>173</v>
      </c>
      <c r="AA7" s="29">
        <v>580</v>
      </c>
      <c r="AB7" s="29">
        <v>520</v>
      </c>
      <c r="AC7" s="29">
        <v>404</v>
      </c>
      <c r="AD7" s="29">
        <v>498</v>
      </c>
      <c r="AF7" s="29">
        <v>651</v>
      </c>
      <c r="AG7" s="29">
        <v>418</v>
      </c>
      <c r="AH7" s="29">
        <v>178</v>
      </c>
      <c r="AI7" s="29">
        <v>290</v>
      </c>
      <c r="AJ7" s="29">
        <v>472</v>
      </c>
      <c r="AK7" s="29">
        <v>651</v>
      </c>
      <c r="AM7" s="29">
        <v>28</v>
      </c>
      <c r="AN7" s="29">
        <v>117</v>
      </c>
      <c r="AO7" s="29">
        <v>208</v>
      </c>
      <c r="AP7" s="29">
        <v>181</v>
      </c>
      <c r="AQ7" s="29">
        <v>160</v>
      </c>
      <c r="AR7" s="29">
        <v>115</v>
      </c>
      <c r="AS7" s="29">
        <v>116</v>
      </c>
      <c r="AT7" s="29">
        <v>148</v>
      </c>
      <c r="AU7" s="29">
        <v>111</v>
      </c>
      <c r="AV7" s="29">
        <v>92</v>
      </c>
      <c r="AW7" s="29">
        <v>73</v>
      </c>
      <c r="AX7" s="29">
        <v>58</v>
      </c>
      <c r="AY7" s="29">
        <v>114</v>
      </c>
    </row>
    <row r="8" spans="2:53">
      <c r="B8" s="7" t="s">
        <v>71</v>
      </c>
      <c r="C8" s="11">
        <v>2007</v>
      </c>
      <c r="D8" s="11">
        <v>277</v>
      </c>
      <c r="E8" s="11">
        <v>342</v>
      </c>
      <c r="F8" s="11">
        <v>342</v>
      </c>
      <c r="G8" s="11">
        <v>342</v>
      </c>
      <c r="H8" s="11">
        <v>284</v>
      </c>
      <c r="I8" s="11">
        <v>422</v>
      </c>
      <c r="K8" s="11">
        <v>993</v>
      </c>
      <c r="L8" s="11">
        <v>1014</v>
      </c>
      <c r="N8" s="11">
        <v>181</v>
      </c>
      <c r="O8" s="11">
        <v>60</v>
      </c>
      <c r="P8" s="11">
        <v>100</v>
      </c>
      <c r="Q8" s="11">
        <v>80</v>
      </c>
      <c r="R8" s="11">
        <v>220</v>
      </c>
      <c r="S8" s="11">
        <v>161</v>
      </c>
      <c r="T8" s="11">
        <v>140</v>
      </c>
      <c r="U8" s="11">
        <v>180</v>
      </c>
      <c r="V8" s="11">
        <v>280</v>
      </c>
      <c r="W8" s="11">
        <v>261</v>
      </c>
      <c r="X8" s="11">
        <v>161</v>
      </c>
      <c r="Y8" s="11">
        <v>181</v>
      </c>
      <c r="AA8" s="11">
        <v>541</v>
      </c>
      <c r="AB8" s="11">
        <v>521</v>
      </c>
      <c r="AC8" s="11">
        <v>440</v>
      </c>
      <c r="AD8" s="11">
        <v>501</v>
      </c>
      <c r="AF8" s="11">
        <v>659</v>
      </c>
      <c r="AG8" s="11">
        <v>407</v>
      </c>
      <c r="AH8" s="11">
        <v>179</v>
      </c>
      <c r="AI8" s="11">
        <v>286</v>
      </c>
      <c r="AJ8" s="11">
        <v>478</v>
      </c>
      <c r="AK8" s="11">
        <v>659</v>
      </c>
      <c r="AM8" s="11">
        <v>28</v>
      </c>
      <c r="AN8" s="11">
        <v>121</v>
      </c>
      <c r="AO8" s="11">
        <v>211</v>
      </c>
      <c r="AP8" s="11">
        <v>185</v>
      </c>
      <c r="AQ8" s="11">
        <v>162</v>
      </c>
      <c r="AR8" s="11">
        <v>115</v>
      </c>
      <c r="AS8" s="11">
        <v>116</v>
      </c>
      <c r="AT8" s="11">
        <v>147</v>
      </c>
      <c r="AU8" s="11">
        <v>110</v>
      </c>
      <c r="AV8" s="11">
        <v>91</v>
      </c>
      <c r="AW8" s="11">
        <v>69</v>
      </c>
      <c r="AX8" s="11">
        <v>55</v>
      </c>
      <c r="AY8" s="11">
        <v>101</v>
      </c>
    </row>
    <row r="9" spans="2:53" hidden="1">
      <c r="B9" s="37" t="s">
        <v>72</v>
      </c>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row>
    <row r="10" spans="2:53" hidden="1">
      <c r="B10" s="36" t="s">
        <v>16</v>
      </c>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row>
    <row r="11" spans="2:53" hidden="1">
      <c r="B11" s="12" t="s">
        <v>73</v>
      </c>
      <c r="C11" s="13">
        <v>0.54413787163869587</v>
      </c>
      <c r="D11" s="13">
        <v>0.63567499160929242</v>
      </c>
      <c r="E11" s="13">
        <v>0.62280663763008037</v>
      </c>
      <c r="F11" s="13">
        <v>0.52512348406903209</v>
      </c>
      <c r="G11" s="13">
        <v>0.48828458044733652</v>
      </c>
      <c r="H11" s="13">
        <v>0.4993662349656206</v>
      </c>
      <c r="I11" s="13">
        <v>0.51110312701336602</v>
      </c>
      <c r="K11" s="13">
        <v>0.61328672552235153</v>
      </c>
      <c r="L11" s="13">
        <v>0.47641938787863619</v>
      </c>
      <c r="N11" s="13">
        <v>0.57609861820500219</v>
      </c>
      <c r="O11" s="13">
        <v>0.46533016167872449</v>
      </c>
      <c r="P11" s="13">
        <v>0.48743536948392358</v>
      </c>
      <c r="Q11" s="13">
        <v>0.57323049129554038</v>
      </c>
      <c r="R11" s="13">
        <v>0.57274746027949108</v>
      </c>
      <c r="S11" s="13">
        <v>0.51450011715924671</v>
      </c>
      <c r="T11" s="13">
        <v>0.52068250068058819</v>
      </c>
      <c r="U11" s="13">
        <v>0.502349634662414</v>
      </c>
      <c r="V11" s="13">
        <v>0.65896909093569389</v>
      </c>
      <c r="W11" s="13">
        <v>0.46570727460275302</v>
      </c>
      <c r="X11" s="13">
        <v>0.49055401934222392</v>
      </c>
      <c r="Y11" s="13">
        <v>0.5915365264601723</v>
      </c>
      <c r="AA11" s="13">
        <v>0.61161151745962639</v>
      </c>
      <c r="AB11" s="13">
        <v>0.53259226359763367</v>
      </c>
      <c r="AC11" s="13">
        <v>0.55699588600040384</v>
      </c>
      <c r="AD11" s="13">
        <v>0.47386051638259258</v>
      </c>
      <c r="AF11" s="13">
        <v>0.46614916915762239</v>
      </c>
      <c r="AG11" s="13">
        <v>0.59609074706170773</v>
      </c>
      <c r="AH11" s="13">
        <v>0.57989445382003457</v>
      </c>
      <c r="AI11" s="13">
        <v>0.54980961214811641</v>
      </c>
      <c r="AJ11" s="13">
        <v>0.59070381315903242</v>
      </c>
      <c r="AK11" s="13">
        <v>0.46614916915762239</v>
      </c>
      <c r="AM11" s="13">
        <v>0.32947027718391481</v>
      </c>
      <c r="AN11" s="13">
        <v>0.47120643492147413</v>
      </c>
      <c r="AO11" s="13">
        <v>0.53399106833017274</v>
      </c>
      <c r="AP11" s="13">
        <v>0.638521058143106</v>
      </c>
      <c r="AQ11" s="13">
        <v>0.57345757040866341</v>
      </c>
      <c r="AR11" s="13">
        <v>0.602598865386478</v>
      </c>
      <c r="AS11" s="13">
        <v>0.52676910686031619</v>
      </c>
      <c r="AT11" s="13">
        <v>0.56561762777286451</v>
      </c>
      <c r="AU11" s="13">
        <v>0.54476064482760789</v>
      </c>
      <c r="AV11" s="13">
        <v>0.65122668788252025</v>
      </c>
      <c r="AW11" s="13">
        <v>0.62979997297134649</v>
      </c>
      <c r="AX11" s="13">
        <v>0.61942059279078876</v>
      </c>
      <c r="AY11" s="13">
        <v>0.65846743508004446</v>
      </c>
    </row>
    <row r="12" spans="2:53" hidden="1">
      <c r="B12" s="12" t="s">
        <v>74</v>
      </c>
      <c r="C12" s="13">
        <v>0.37520391773522638</v>
      </c>
      <c r="D12" s="13">
        <v>0.31126842701887669</v>
      </c>
      <c r="E12" s="13">
        <v>0.3176096600201469</v>
      </c>
      <c r="F12" s="13">
        <v>0.38887439796013668</v>
      </c>
      <c r="G12" s="13">
        <v>0.41700746454165888</v>
      </c>
      <c r="H12" s="13">
        <v>0.42877251357237961</v>
      </c>
      <c r="I12" s="13">
        <v>0.3828386181094125</v>
      </c>
      <c r="K12" s="13">
        <v>0.31674351952698437</v>
      </c>
      <c r="L12" s="13">
        <v>0.43245504055690448</v>
      </c>
      <c r="N12" s="13">
        <v>0.34167120747322138</v>
      </c>
      <c r="O12" s="13">
        <v>0.45688029681882042</v>
      </c>
      <c r="P12" s="13">
        <v>0.43398179961905198</v>
      </c>
      <c r="Q12" s="13">
        <v>0.34554110931149179</v>
      </c>
      <c r="R12" s="13">
        <v>0.33581733797033048</v>
      </c>
      <c r="S12" s="13">
        <v>0.42892657135173129</v>
      </c>
      <c r="T12" s="13">
        <v>0.37744440717029792</v>
      </c>
      <c r="U12" s="13">
        <v>0.38008323707020158</v>
      </c>
      <c r="V12" s="13">
        <v>0.27053340375856738</v>
      </c>
      <c r="W12" s="13">
        <v>0.46464485054694249</v>
      </c>
      <c r="X12" s="13">
        <v>0.42440531161113948</v>
      </c>
      <c r="Y12" s="13">
        <v>0.34454163587304448</v>
      </c>
      <c r="AA12" s="13">
        <v>0.33565750991881033</v>
      </c>
      <c r="AB12" s="13">
        <v>0.38356101064053277</v>
      </c>
      <c r="AC12" s="13">
        <v>0.35560905607246512</v>
      </c>
      <c r="AD12" s="13">
        <v>0.42506119053905872</v>
      </c>
      <c r="AF12" s="13">
        <v>0.42985332323239162</v>
      </c>
      <c r="AG12" s="13">
        <v>0.33600710772871961</v>
      </c>
      <c r="AH12" s="13">
        <v>0.33649850821555932</v>
      </c>
      <c r="AI12" s="13">
        <v>0.37739971053003829</v>
      </c>
      <c r="AJ12" s="13">
        <v>0.34636456845790248</v>
      </c>
      <c r="AK12" s="13">
        <v>0.42985332323239162</v>
      </c>
      <c r="AM12" s="13">
        <v>0.56366181138524984</v>
      </c>
      <c r="AN12" s="13">
        <v>0.42546828187331032</v>
      </c>
      <c r="AO12" s="13">
        <v>0.36508973155859348</v>
      </c>
      <c r="AP12" s="13">
        <v>0.29626690060218053</v>
      </c>
      <c r="AQ12" s="13">
        <v>0.39515887011726802</v>
      </c>
      <c r="AR12" s="13">
        <v>0.33984474127675041</v>
      </c>
      <c r="AS12" s="13">
        <v>0.38395650726820357</v>
      </c>
      <c r="AT12" s="13">
        <v>0.36616633676268789</v>
      </c>
      <c r="AU12" s="13">
        <v>0.32786340663600838</v>
      </c>
      <c r="AV12" s="13">
        <v>0.32741538641548501</v>
      </c>
      <c r="AW12" s="13">
        <v>0.34325659512068218</v>
      </c>
      <c r="AX12" s="13">
        <v>0.29525866344024349</v>
      </c>
      <c r="AY12" s="13">
        <v>0.30535957717025158</v>
      </c>
    </row>
    <row r="13" spans="2:53" hidden="1">
      <c r="B13" s="12" t="s">
        <v>75</v>
      </c>
      <c r="C13" s="13">
        <v>8.0658210626077739E-2</v>
      </c>
      <c r="D13" s="13">
        <v>5.3056581371830953E-2</v>
      </c>
      <c r="E13" s="13">
        <v>5.958370234977272E-2</v>
      </c>
      <c r="F13" s="13">
        <v>8.6002117970831404E-2</v>
      </c>
      <c r="G13" s="13">
        <v>9.4707955011004555E-2</v>
      </c>
      <c r="H13" s="13">
        <v>7.1861251461999717E-2</v>
      </c>
      <c r="I13" s="13">
        <v>0.10605825487722161</v>
      </c>
      <c r="K13" s="13">
        <v>6.996975495066414E-2</v>
      </c>
      <c r="L13" s="13">
        <v>9.1125571564459024E-2</v>
      </c>
      <c r="N13" s="13">
        <v>8.2230174321776303E-2</v>
      </c>
      <c r="O13" s="13">
        <v>7.7789541502455359E-2</v>
      </c>
      <c r="P13" s="13">
        <v>7.8582830897024336E-2</v>
      </c>
      <c r="Q13" s="13">
        <v>8.1228399392967679E-2</v>
      </c>
      <c r="R13" s="13">
        <v>9.1435201750178288E-2</v>
      </c>
      <c r="S13" s="13">
        <v>5.6573311489021609E-2</v>
      </c>
      <c r="T13" s="13">
        <v>0.101873092149114</v>
      </c>
      <c r="U13" s="13">
        <v>0.1175671282673844</v>
      </c>
      <c r="V13" s="13">
        <v>7.0497505305738506E-2</v>
      </c>
      <c r="W13" s="13">
        <v>6.9647874850304436E-2</v>
      </c>
      <c r="X13" s="13">
        <v>8.5040669046636638E-2</v>
      </c>
      <c r="Y13" s="13">
        <v>6.3921837666783082E-2</v>
      </c>
      <c r="AA13" s="13">
        <v>5.2730972621563323E-2</v>
      </c>
      <c r="AB13" s="13">
        <v>8.384672576183369E-2</v>
      </c>
      <c r="AC13" s="13">
        <v>8.7395057927131134E-2</v>
      </c>
      <c r="AD13" s="13">
        <v>0.1010782930783486</v>
      </c>
      <c r="AF13" s="13">
        <v>0.103997507609986</v>
      </c>
      <c r="AG13" s="13">
        <v>6.7902145209572731E-2</v>
      </c>
      <c r="AH13" s="13">
        <v>8.3607037964406231E-2</v>
      </c>
      <c r="AI13" s="13">
        <v>7.2790677321845285E-2</v>
      </c>
      <c r="AJ13" s="13">
        <v>6.2931618383064949E-2</v>
      </c>
      <c r="AK13" s="13">
        <v>0.103997507609986</v>
      </c>
      <c r="AM13" s="13">
        <v>0.10686791143083529</v>
      </c>
      <c r="AN13" s="13">
        <v>0.1033252832052155</v>
      </c>
      <c r="AO13" s="13">
        <v>0.1009192001112339</v>
      </c>
      <c r="AP13" s="13">
        <v>6.521204125471361E-2</v>
      </c>
      <c r="AQ13" s="13">
        <v>3.1383559474068387E-2</v>
      </c>
      <c r="AR13" s="13">
        <v>5.7556393336771629E-2</v>
      </c>
      <c r="AS13" s="13">
        <v>8.9274385871480386E-2</v>
      </c>
      <c r="AT13" s="13">
        <v>6.8216035464447489E-2</v>
      </c>
      <c r="AU13" s="13">
        <v>0.12737594853638401</v>
      </c>
      <c r="AV13" s="13">
        <v>2.135792570199473E-2</v>
      </c>
      <c r="AW13" s="13">
        <v>2.694343190797124E-2</v>
      </c>
      <c r="AX13" s="13">
        <v>8.5320743768967741E-2</v>
      </c>
      <c r="AY13" s="13">
        <v>3.6172987749703962E-2</v>
      </c>
    </row>
    <row r="14" spans="2:53" hidden="1"/>
    <row r="15" spans="2:53" hidden="1">
      <c r="B15" s="37" t="s">
        <v>76</v>
      </c>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row>
    <row r="16" spans="2:53" hidden="1">
      <c r="B16" s="36" t="s">
        <v>16</v>
      </c>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row>
    <row r="17" spans="2:53" ht="29" hidden="1">
      <c r="B17" s="12" t="s">
        <v>77</v>
      </c>
      <c r="C17" s="13">
        <v>0.1059261789859901</v>
      </c>
      <c r="D17" s="13">
        <v>0.1655528122782583</v>
      </c>
      <c r="E17" s="13">
        <v>0.219946036442635</v>
      </c>
      <c r="F17" s="13">
        <v>0.1040460678469894</v>
      </c>
      <c r="G17" s="13">
        <v>9.2403947537608916E-2</v>
      </c>
      <c r="H17" s="13">
        <v>4.2295535441434058E-2</v>
      </c>
      <c r="I17" s="13">
        <v>2.96876948738704E-2</v>
      </c>
      <c r="K17" s="13">
        <v>0.1225808429127216</v>
      </c>
      <c r="L17" s="13">
        <v>8.9616023064256159E-2</v>
      </c>
      <c r="N17" s="13">
        <v>0.1189383023770636</v>
      </c>
      <c r="O17" s="13">
        <v>0.14140135564099379</v>
      </c>
      <c r="P17" s="13">
        <v>6.7626900821614211E-2</v>
      </c>
      <c r="Q17" s="13">
        <v>6.8330623922630049E-2</v>
      </c>
      <c r="R17" s="13">
        <v>0.10668857239083181</v>
      </c>
      <c r="S17" s="13">
        <v>0.1046757045561315</v>
      </c>
      <c r="T17" s="13">
        <v>0.1184774676225168</v>
      </c>
      <c r="U17" s="13">
        <v>0.11026508068044411</v>
      </c>
      <c r="V17" s="13">
        <v>0.16470234410356541</v>
      </c>
      <c r="W17" s="13">
        <v>8.1422129967034865E-2</v>
      </c>
      <c r="X17" s="13">
        <v>6.363437259700308E-2</v>
      </c>
      <c r="Y17" s="13">
        <v>8.7392166890719769E-2</v>
      </c>
      <c r="AA17" s="13">
        <v>9.36130008731927E-2</v>
      </c>
      <c r="AB17" s="13">
        <v>7.5024792586789776E-2</v>
      </c>
      <c r="AC17" s="13">
        <v>0.1125963977354776</v>
      </c>
      <c r="AD17" s="13">
        <v>0.14624380623039901</v>
      </c>
      <c r="AF17" s="13">
        <v>0.1121261405422984</v>
      </c>
      <c r="AG17" s="13">
        <v>0.15493433963526221</v>
      </c>
      <c r="AH17" s="13">
        <v>0.1024229598524945</v>
      </c>
      <c r="AI17" s="13">
        <v>9.0385256580106987E-2</v>
      </c>
      <c r="AJ17" s="13">
        <v>6.6246210605474878E-2</v>
      </c>
      <c r="AK17" s="13">
        <v>0.1121261405422984</v>
      </c>
      <c r="AM17" s="13">
        <v>0.13880570421570221</v>
      </c>
      <c r="AN17" s="13">
        <v>0.1160178468591269</v>
      </c>
      <c r="AO17" s="13">
        <v>7.6696033140954883E-2</v>
      </c>
      <c r="AP17" s="13">
        <v>9.1708351231767182E-2</v>
      </c>
      <c r="AQ17" s="13">
        <v>6.9559195329476561E-2</v>
      </c>
      <c r="AR17" s="13">
        <v>0.1024263803349014</v>
      </c>
      <c r="AS17" s="13">
        <v>5.6506780408445222E-2</v>
      </c>
      <c r="AT17" s="13">
        <v>9.102543611438145E-2</v>
      </c>
      <c r="AU17" s="13">
        <v>0.11873468228177519</v>
      </c>
      <c r="AV17" s="13">
        <v>0.1519784384291602</v>
      </c>
      <c r="AW17" s="13">
        <v>9.2961341182402651E-2</v>
      </c>
      <c r="AX17" s="13">
        <v>9.5150553769433613E-2</v>
      </c>
      <c r="AY17" s="13">
        <v>0.1619169695332241</v>
      </c>
    </row>
    <row r="18" spans="2:53" ht="29" hidden="1">
      <c r="B18" s="12" t="s">
        <v>78</v>
      </c>
      <c r="C18" s="13">
        <v>0.2008347351150607</v>
      </c>
      <c r="D18" s="13">
        <v>0.30728306048797122</v>
      </c>
      <c r="E18" s="13">
        <v>0.32407407831098078</v>
      </c>
      <c r="F18" s="13">
        <v>0.19621172444965351</v>
      </c>
      <c r="G18" s="13">
        <v>0.19070549233908701</v>
      </c>
      <c r="H18" s="13">
        <v>0.15416170954530281</v>
      </c>
      <c r="I18" s="13">
        <v>7.4451827278459504E-2</v>
      </c>
      <c r="K18" s="13">
        <v>0.21276173509203611</v>
      </c>
      <c r="L18" s="13">
        <v>0.18915444963113981</v>
      </c>
      <c r="N18" s="13">
        <v>0.138144462161749</v>
      </c>
      <c r="O18" s="13">
        <v>0.17037365512850361</v>
      </c>
      <c r="P18" s="13">
        <v>0.2308957942424581</v>
      </c>
      <c r="Q18" s="13">
        <v>0.1730747012530014</v>
      </c>
      <c r="R18" s="13">
        <v>0.2216268699404764</v>
      </c>
      <c r="S18" s="13">
        <v>0.1791942388047188</v>
      </c>
      <c r="T18" s="13">
        <v>0.20047268927981929</v>
      </c>
      <c r="U18" s="13">
        <v>0.20065778338121321</v>
      </c>
      <c r="V18" s="13">
        <v>0.31128274150331953</v>
      </c>
      <c r="W18" s="13">
        <v>0.1235888981500145</v>
      </c>
      <c r="X18" s="13">
        <v>0.16713229481313571</v>
      </c>
      <c r="Y18" s="13">
        <v>0.2347150814275458</v>
      </c>
      <c r="AA18" s="13">
        <v>0.22858470454682489</v>
      </c>
      <c r="AB18" s="13">
        <v>0.16594746381280501</v>
      </c>
      <c r="AC18" s="13">
        <v>0.2215252181340677</v>
      </c>
      <c r="AD18" s="13">
        <v>0.19041426495733141</v>
      </c>
      <c r="AF18" s="13">
        <v>0.1600672122816662</v>
      </c>
      <c r="AG18" s="13">
        <v>0.31282781847405122</v>
      </c>
      <c r="AH18" s="13">
        <v>0.19308866287252019</v>
      </c>
      <c r="AI18" s="13">
        <v>0.28331783807166999</v>
      </c>
      <c r="AJ18" s="13">
        <v>0.1152952607606854</v>
      </c>
      <c r="AK18" s="13">
        <v>0.1600672122816662</v>
      </c>
      <c r="AM18" s="13">
        <v>0.1427893928726309</v>
      </c>
      <c r="AN18" s="13">
        <v>0.1183246846481206</v>
      </c>
      <c r="AO18" s="13">
        <v>0.19741743654078681</v>
      </c>
      <c r="AP18" s="13">
        <v>0.2212218569444874</v>
      </c>
      <c r="AQ18" s="13">
        <v>0.27457665226478101</v>
      </c>
      <c r="AR18" s="13">
        <v>0.19611040360761089</v>
      </c>
      <c r="AS18" s="13">
        <v>0.20619811301394039</v>
      </c>
      <c r="AT18" s="13">
        <v>0.20217746726275021</v>
      </c>
      <c r="AU18" s="13">
        <v>0.1673111792891912</v>
      </c>
      <c r="AV18" s="13">
        <v>0.2475841959158151</v>
      </c>
      <c r="AW18" s="13">
        <v>0.19141842225730521</v>
      </c>
      <c r="AX18" s="13">
        <v>0.24462463368814141</v>
      </c>
      <c r="AY18" s="13">
        <v>0.28196605326589058</v>
      </c>
    </row>
    <row r="19" spans="2:53" ht="43.5" hidden="1">
      <c r="B19" s="12" t="s">
        <v>79</v>
      </c>
      <c r="C19" s="13">
        <v>0.45499625575732011</v>
      </c>
      <c r="D19" s="13">
        <v>0.30613248243650321</v>
      </c>
      <c r="E19" s="13">
        <v>0.24847551970467049</v>
      </c>
      <c r="F19" s="13">
        <v>0.42198580506982458</v>
      </c>
      <c r="G19" s="13">
        <v>0.4472705170817266</v>
      </c>
      <c r="H19" s="13">
        <v>0.59655372375929228</v>
      </c>
      <c r="I19" s="13">
        <v>0.65782738600663881</v>
      </c>
      <c r="K19" s="13">
        <v>0.45911846050910138</v>
      </c>
      <c r="L19" s="13">
        <v>0.45095932036560948</v>
      </c>
      <c r="N19" s="13">
        <v>0.53004481486484789</v>
      </c>
      <c r="O19" s="13">
        <v>0.44663642000751752</v>
      </c>
      <c r="P19" s="13">
        <v>0.44953862409903739</v>
      </c>
      <c r="Q19" s="13">
        <v>0.58067397631479256</v>
      </c>
      <c r="R19" s="13">
        <v>0.42363137701434123</v>
      </c>
      <c r="S19" s="13">
        <v>0.43219203964391978</v>
      </c>
      <c r="T19" s="13">
        <v>0.40364298222982892</v>
      </c>
      <c r="U19" s="13">
        <v>0.39792337681854778</v>
      </c>
      <c r="V19" s="13">
        <v>0.35108914144690279</v>
      </c>
      <c r="W19" s="13">
        <v>0.5747847426174828</v>
      </c>
      <c r="X19" s="13">
        <v>0.49038414130704699</v>
      </c>
      <c r="Y19" s="13">
        <v>0.44095564241417229</v>
      </c>
      <c r="AA19" s="13">
        <v>0.48110283270882448</v>
      </c>
      <c r="AB19" s="13">
        <v>0.53879800058193872</v>
      </c>
      <c r="AC19" s="13">
        <v>0.41230171071292021</v>
      </c>
      <c r="AD19" s="13">
        <v>0.37537163645282973</v>
      </c>
      <c r="AF19" s="13">
        <v>0.46505156436760131</v>
      </c>
      <c r="AG19" s="13">
        <v>0.36046119993181219</v>
      </c>
      <c r="AH19" s="13">
        <v>0.49383846382628621</v>
      </c>
      <c r="AI19" s="13">
        <v>0.42269241235231592</v>
      </c>
      <c r="AJ19" s="13">
        <v>0.526410289776852</v>
      </c>
      <c r="AK19" s="13">
        <v>0.46505156436760131</v>
      </c>
      <c r="AM19" s="13">
        <v>0.28541152602869452</v>
      </c>
      <c r="AN19" s="13">
        <v>0.45314210014829781</v>
      </c>
      <c r="AO19" s="13">
        <v>0.46713493032676701</v>
      </c>
      <c r="AP19" s="13">
        <v>0.50659801187630382</v>
      </c>
      <c r="AQ19" s="13">
        <v>0.41937620406120962</v>
      </c>
      <c r="AR19" s="13">
        <v>0.53103470714532985</v>
      </c>
      <c r="AS19" s="13">
        <v>0.48509494289048571</v>
      </c>
      <c r="AT19" s="13">
        <v>0.51904694217007641</v>
      </c>
      <c r="AU19" s="13">
        <v>0.47499740856028339</v>
      </c>
      <c r="AV19" s="13">
        <v>0.401181852656532</v>
      </c>
      <c r="AW19" s="13">
        <v>0.54964452574134237</v>
      </c>
      <c r="AX19" s="13">
        <v>0.43395082145141428</v>
      </c>
      <c r="AY19" s="13">
        <v>0.33965292137350073</v>
      </c>
    </row>
    <row r="20" spans="2:53" ht="43.5" hidden="1">
      <c r="B20" s="12" t="s">
        <v>80</v>
      </c>
      <c r="C20" s="13">
        <v>7.7020324907267637E-2</v>
      </c>
      <c r="D20" s="13">
        <v>0.1226774023203689</v>
      </c>
      <c r="E20" s="13">
        <v>9.3258162232954148E-2</v>
      </c>
      <c r="F20" s="13">
        <v>6.766713557659601E-2</v>
      </c>
      <c r="G20" s="13">
        <v>6.6362827477177408E-2</v>
      </c>
      <c r="H20" s="13">
        <v>6.1063806891122598E-2</v>
      </c>
      <c r="I20" s="13">
        <v>6.0847121281934972E-2</v>
      </c>
      <c r="K20" s="13">
        <v>7.6832861099362285E-2</v>
      </c>
      <c r="L20" s="13">
        <v>7.7203910955600363E-2</v>
      </c>
      <c r="N20" s="13">
        <v>7.3136012040198761E-2</v>
      </c>
      <c r="O20" s="13">
        <v>4.684956735917363E-2</v>
      </c>
      <c r="P20" s="13">
        <v>9.8217160354355446E-2</v>
      </c>
      <c r="Q20" s="13">
        <v>5.7506651502983022E-2</v>
      </c>
      <c r="R20" s="13">
        <v>8.745467234670927E-2</v>
      </c>
      <c r="S20" s="13">
        <v>0.1047611140688328</v>
      </c>
      <c r="T20" s="13">
        <v>8.1674810821634455E-2</v>
      </c>
      <c r="U20" s="13">
        <v>8.3383387592299671E-2</v>
      </c>
      <c r="V20" s="13">
        <v>5.4324898218202959E-2</v>
      </c>
      <c r="W20" s="13">
        <v>8.1835007441489943E-2</v>
      </c>
      <c r="X20" s="13">
        <v>7.4792681281783388E-2</v>
      </c>
      <c r="Y20" s="13">
        <v>7.0598010051909313E-2</v>
      </c>
      <c r="AA20" s="13">
        <v>8.1062618722505461E-2</v>
      </c>
      <c r="AB20" s="13">
        <v>7.0523847066744513E-2</v>
      </c>
      <c r="AC20" s="13">
        <v>8.3322179147109127E-2</v>
      </c>
      <c r="AD20" s="13">
        <v>7.4426955683304818E-2</v>
      </c>
      <c r="AF20" s="13">
        <v>7.0837237892993163E-2</v>
      </c>
      <c r="AG20" s="13">
        <v>5.3891999740349E-2</v>
      </c>
      <c r="AH20" s="13">
        <v>9.2663976583725938E-2</v>
      </c>
      <c r="AI20" s="13">
        <v>6.1911988351840752E-2</v>
      </c>
      <c r="AJ20" s="13">
        <v>0.1084233751543387</v>
      </c>
      <c r="AK20" s="13">
        <v>7.0837237892993163E-2</v>
      </c>
      <c r="AM20" s="13">
        <v>7.4375925889133387E-2</v>
      </c>
      <c r="AN20" s="13">
        <v>7.2584746484663287E-2</v>
      </c>
      <c r="AO20" s="13">
        <v>8.2870226608999217E-2</v>
      </c>
      <c r="AP20" s="13">
        <v>9.6726684852183276E-2</v>
      </c>
      <c r="AQ20" s="13">
        <v>8.5085467809382781E-2</v>
      </c>
      <c r="AR20" s="13">
        <v>5.9078790296731687E-2</v>
      </c>
      <c r="AS20" s="13">
        <v>0.1069295669210633</v>
      </c>
      <c r="AT20" s="13">
        <v>5.5965023674925687E-2</v>
      </c>
      <c r="AU20" s="13">
        <v>5.4449872124989487E-2</v>
      </c>
      <c r="AV20" s="13">
        <v>5.9513075363565059E-2</v>
      </c>
      <c r="AW20" s="13">
        <v>5.360137026899172E-2</v>
      </c>
      <c r="AX20" s="13">
        <v>0.12354452424961419</v>
      </c>
      <c r="AY20" s="13">
        <v>0.1079778134047352</v>
      </c>
    </row>
    <row r="21" spans="2:53" ht="43.5" hidden="1">
      <c r="B21" s="12" t="s">
        <v>81</v>
      </c>
      <c r="C21" s="13">
        <v>7.2636421970136561E-2</v>
      </c>
      <c r="D21" s="13">
        <v>4.5591159016347478E-2</v>
      </c>
      <c r="E21" s="13">
        <v>4.1361927414640308E-2</v>
      </c>
      <c r="F21" s="13">
        <v>7.9941667436735031E-2</v>
      </c>
      <c r="G21" s="13">
        <v>9.665467984675101E-2</v>
      </c>
      <c r="H21" s="13">
        <v>7.2748446913251066E-2</v>
      </c>
      <c r="I21" s="13">
        <v>9.0273735972405705E-2</v>
      </c>
      <c r="K21" s="13">
        <v>7.2811142403733098E-2</v>
      </c>
      <c r="L21" s="13">
        <v>7.2465315694608595E-2</v>
      </c>
      <c r="N21" s="13">
        <v>6.1534092003745031E-2</v>
      </c>
      <c r="O21" s="13">
        <v>0.1173834056858773</v>
      </c>
      <c r="P21" s="13">
        <v>1.885108988570024E-2</v>
      </c>
      <c r="Q21" s="13">
        <v>4.7374955285888663E-2</v>
      </c>
      <c r="R21" s="13">
        <v>6.3080753973411521E-2</v>
      </c>
      <c r="S21" s="13">
        <v>9.2698513045299538E-2</v>
      </c>
      <c r="T21" s="13">
        <v>0.1075309330162507</v>
      </c>
      <c r="U21" s="13">
        <v>9.1801673749496174E-2</v>
      </c>
      <c r="V21" s="13">
        <v>5.3241555044689873E-2</v>
      </c>
      <c r="W21" s="13">
        <v>7.067565538461347E-2</v>
      </c>
      <c r="X21" s="13">
        <v>7.5580922744790696E-2</v>
      </c>
      <c r="Y21" s="13">
        <v>8.7679410969608615E-2</v>
      </c>
      <c r="AA21" s="13">
        <v>4.7892580062013787E-2</v>
      </c>
      <c r="AB21" s="13">
        <v>6.6562886170045479E-2</v>
      </c>
      <c r="AC21" s="13">
        <v>0.1071074123329183</v>
      </c>
      <c r="AD21" s="13">
        <v>7.5917865424887293E-2</v>
      </c>
      <c r="AF21" s="13">
        <v>7.0084801587892473E-2</v>
      </c>
      <c r="AG21" s="13">
        <v>2.2257284225819251E-2</v>
      </c>
      <c r="AH21" s="13">
        <v>2.8190414934792251E-2</v>
      </c>
      <c r="AI21" s="13">
        <v>5.1571585490206892E-2</v>
      </c>
      <c r="AJ21" s="13">
        <v>0.14825575380667891</v>
      </c>
      <c r="AK21" s="13">
        <v>7.0084801587892473E-2</v>
      </c>
      <c r="AM21" s="13">
        <v>7.4223056109329832E-2</v>
      </c>
      <c r="AN21" s="13">
        <v>8.0160820249367035E-2</v>
      </c>
      <c r="AO21" s="13">
        <v>9.741752014386644E-2</v>
      </c>
      <c r="AP21" s="13">
        <v>4.4506849088073473E-2</v>
      </c>
      <c r="AQ21" s="13">
        <v>7.6594882419160806E-2</v>
      </c>
      <c r="AR21" s="13">
        <v>4.1379600249104233E-2</v>
      </c>
      <c r="AS21" s="13">
        <v>7.8323771355259475E-2</v>
      </c>
      <c r="AT21" s="13">
        <v>7.1143485899414091E-2</v>
      </c>
      <c r="AU21" s="13">
        <v>6.3296829601954818E-2</v>
      </c>
      <c r="AV21" s="13">
        <v>7.4364074740990119E-2</v>
      </c>
      <c r="AW21" s="13">
        <v>6.9868538203100766E-2</v>
      </c>
      <c r="AX21" s="13">
        <v>6.9182403646788751E-2</v>
      </c>
      <c r="AY21" s="13">
        <v>2.4605195622140291E-2</v>
      </c>
    </row>
    <row r="22" spans="2:53" hidden="1">
      <c r="B22" s="12" t="s">
        <v>82</v>
      </c>
      <c r="C22" s="13">
        <v>8.8586083264224888E-2</v>
      </c>
      <c r="D22" s="13">
        <v>5.2763083460551113E-2</v>
      </c>
      <c r="E22" s="13">
        <v>7.2884275894119152E-2</v>
      </c>
      <c r="F22" s="13">
        <v>0.1301475996202017</v>
      </c>
      <c r="G22" s="13">
        <v>0.1066025357176492</v>
      </c>
      <c r="H22" s="13">
        <v>7.3176777449597205E-2</v>
      </c>
      <c r="I22" s="13">
        <v>8.6912234586690604E-2</v>
      </c>
      <c r="K22" s="13">
        <v>5.5894957983045543E-2</v>
      </c>
      <c r="L22" s="13">
        <v>0.12060098028878539</v>
      </c>
      <c r="N22" s="13">
        <v>7.8202316552395623E-2</v>
      </c>
      <c r="O22" s="13">
        <v>7.7355596177934471E-2</v>
      </c>
      <c r="P22" s="13">
        <v>0.13487043059683471</v>
      </c>
      <c r="Q22" s="13">
        <v>7.3039091720704247E-2</v>
      </c>
      <c r="R22" s="13">
        <v>9.7517754334229836E-2</v>
      </c>
      <c r="S22" s="13">
        <v>8.6478389881097392E-2</v>
      </c>
      <c r="T22" s="13">
        <v>8.8201117029949927E-2</v>
      </c>
      <c r="U22" s="13">
        <v>0.11596869777799899</v>
      </c>
      <c r="V22" s="13">
        <v>6.5359319683319123E-2</v>
      </c>
      <c r="W22" s="13">
        <v>6.7693566439364222E-2</v>
      </c>
      <c r="X22" s="13">
        <v>0.12847558725624031</v>
      </c>
      <c r="Y22" s="13">
        <v>7.8659688246044218E-2</v>
      </c>
      <c r="AA22" s="13">
        <v>6.7744263086638667E-2</v>
      </c>
      <c r="AB22" s="13">
        <v>8.314300978167663E-2</v>
      </c>
      <c r="AC22" s="13">
        <v>6.314708193750708E-2</v>
      </c>
      <c r="AD22" s="13">
        <v>0.13762547125124769</v>
      </c>
      <c r="AF22" s="13">
        <v>0.1218330433275483</v>
      </c>
      <c r="AG22" s="13">
        <v>9.5627357992706219E-2</v>
      </c>
      <c r="AH22" s="13">
        <v>8.979552193018106E-2</v>
      </c>
      <c r="AI22" s="13">
        <v>9.0120919153859599E-2</v>
      </c>
      <c r="AJ22" s="13">
        <v>3.5369109895970113E-2</v>
      </c>
      <c r="AK22" s="13">
        <v>0.1218330433275483</v>
      </c>
      <c r="AM22" s="13">
        <v>0.28439439488450902</v>
      </c>
      <c r="AN22" s="13">
        <v>0.15976980161042439</v>
      </c>
      <c r="AO22" s="13">
        <v>7.84638532386258E-2</v>
      </c>
      <c r="AP22" s="13">
        <v>3.9238246007185083E-2</v>
      </c>
      <c r="AQ22" s="13">
        <v>7.4807598115989291E-2</v>
      </c>
      <c r="AR22" s="13">
        <v>6.9970118366321957E-2</v>
      </c>
      <c r="AS22" s="13">
        <v>6.6946825410806071E-2</v>
      </c>
      <c r="AT22" s="13">
        <v>6.0641644878452028E-2</v>
      </c>
      <c r="AU22" s="13">
        <v>0.12121002814180611</v>
      </c>
      <c r="AV22" s="13">
        <v>6.5378362893937433E-2</v>
      </c>
      <c r="AW22" s="13">
        <v>4.2505802346857247E-2</v>
      </c>
      <c r="AX22" s="13">
        <v>3.3547063194607762E-2</v>
      </c>
      <c r="AY22" s="13">
        <v>8.3881046800509118E-2</v>
      </c>
    </row>
    <row r="23" spans="2:53" hidden="1"/>
    <row r="24" spans="2:53" hidden="1">
      <c r="B24" s="37" t="s">
        <v>83</v>
      </c>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row>
    <row r="25" spans="2:53" hidden="1">
      <c r="B25" s="36" t="s">
        <v>16</v>
      </c>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row>
    <row r="26" spans="2:53" hidden="1">
      <c r="B26" s="12" t="s">
        <v>84</v>
      </c>
      <c r="C26" s="13">
        <v>7.8770239278506363E-2</v>
      </c>
      <c r="D26" s="13">
        <v>8.7359705481681232E-2</v>
      </c>
      <c r="E26" s="13">
        <v>0.10351936534646421</v>
      </c>
      <c r="F26" s="13">
        <v>9.546620551890414E-2</v>
      </c>
      <c r="G26" s="13">
        <v>7.2425381723559015E-2</v>
      </c>
      <c r="H26" s="13">
        <v>7.2659306714676755E-2</v>
      </c>
      <c r="I26" s="13">
        <v>4.8798690713288677E-2</v>
      </c>
      <c r="K26" s="13">
        <v>7.6531884321200713E-2</v>
      </c>
      <c r="L26" s="13">
        <v>8.0962293019275308E-2</v>
      </c>
      <c r="N26" s="13">
        <v>7.431062061470016E-2</v>
      </c>
      <c r="O26" s="13">
        <v>7.7417555158943552E-2</v>
      </c>
      <c r="P26" s="13">
        <v>9.6225010383045706E-2</v>
      </c>
      <c r="Q26" s="13">
        <v>2.2001532826021779E-2</v>
      </c>
      <c r="R26" s="13">
        <v>4.0429172764608327E-2</v>
      </c>
      <c r="S26" s="13">
        <v>9.4943610816346072E-2</v>
      </c>
      <c r="T26" s="13">
        <v>8.3538968325111582E-2</v>
      </c>
      <c r="U26" s="13">
        <v>9.869100326001036E-2</v>
      </c>
      <c r="V26" s="13">
        <v>0.10673268545019469</v>
      </c>
      <c r="W26" s="13">
        <v>8.4649422526467996E-2</v>
      </c>
      <c r="X26" s="13">
        <v>4.2867454351634603E-2</v>
      </c>
      <c r="Y26" s="13">
        <v>8.8257505263653946E-2</v>
      </c>
      <c r="AA26" s="13">
        <v>8.2777068133375084E-2</v>
      </c>
      <c r="AB26" s="13">
        <v>5.4000865173264898E-2</v>
      </c>
      <c r="AC26" s="13">
        <v>7.1187948996598444E-2</v>
      </c>
      <c r="AD26" s="13">
        <v>0.1074136388684569</v>
      </c>
      <c r="AF26" s="13">
        <v>7.9653072513105327E-2</v>
      </c>
      <c r="AG26" s="13">
        <v>9.7017349770662939E-2</v>
      </c>
      <c r="AH26" s="13">
        <v>6.7503890507866718E-2</v>
      </c>
      <c r="AI26" s="13">
        <v>0.1427076142343805</v>
      </c>
      <c r="AJ26" s="13">
        <v>2.8010459062169681E-2</v>
      </c>
      <c r="AK26" s="13">
        <v>7.9653072513105327E-2</v>
      </c>
      <c r="AM26" s="13">
        <v>0.29034384730166263</v>
      </c>
      <c r="AN26" s="13">
        <v>0.101597630017657</v>
      </c>
      <c r="AO26" s="13">
        <v>5.8024631247324987E-2</v>
      </c>
      <c r="AP26" s="13">
        <v>8.2276033356198305E-2</v>
      </c>
      <c r="AQ26" s="13">
        <v>3.7537988445729593E-2</v>
      </c>
      <c r="AR26" s="13">
        <v>4.7594818289968012E-2</v>
      </c>
      <c r="AS26" s="13">
        <v>5.9109641869701919E-2</v>
      </c>
      <c r="AT26" s="13">
        <v>7.2692514638075689E-2</v>
      </c>
      <c r="AU26" s="13">
        <v>6.8014937372557052E-2</v>
      </c>
      <c r="AV26" s="13">
        <v>7.3614951953557342E-2</v>
      </c>
      <c r="AW26" s="13">
        <v>9.7349068985241052E-2</v>
      </c>
      <c r="AX26" s="13">
        <v>3.3883400987661343E-2</v>
      </c>
      <c r="AY26" s="13">
        <v>0.10237080998726671</v>
      </c>
    </row>
    <row r="27" spans="2:53" hidden="1">
      <c r="B27" s="12" t="s">
        <v>85</v>
      </c>
      <c r="C27" s="13">
        <v>0.19996597265593119</v>
      </c>
      <c r="D27" s="13">
        <v>0.26388816480743799</v>
      </c>
      <c r="E27" s="13">
        <v>0.22579369152933451</v>
      </c>
      <c r="F27" s="13">
        <v>0.22994632415732399</v>
      </c>
      <c r="G27" s="13">
        <v>0.20555811704144289</v>
      </c>
      <c r="H27" s="13">
        <v>0.14947708741530319</v>
      </c>
      <c r="I27" s="13">
        <v>0.14222550124511071</v>
      </c>
      <c r="K27" s="13">
        <v>0.185888772460157</v>
      </c>
      <c r="L27" s="13">
        <v>0.21375198065612969</v>
      </c>
      <c r="N27" s="13">
        <v>0.27101199399957848</v>
      </c>
      <c r="O27" s="13">
        <v>0.17400371015103491</v>
      </c>
      <c r="P27" s="13">
        <v>0.174422292037963</v>
      </c>
      <c r="Q27" s="13">
        <v>0.13907220401179429</v>
      </c>
      <c r="R27" s="13">
        <v>0.2429119083552215</v>
      </c>
      <c r="S27" s="13">
        <v>0.19840406428096111</v>
      </c>
      <c r="T27" s="13">
        <v>0.17314788838513639</v>
      </c>
      <c r="U27" s="13">
        <v>0.24370836698734699</v>
      </c>
      <c r="V27" s="13">
        <v>0.20726083742010509</v>
      </c>
      <c r="W27" s="13">
        <v>0.1992739583094755</v>
      </c>
      <c r="X27" s="13">
        <v>0.1517558897693021</v>
      </c>
      <c r="Y27" s="13">
        <v>0.13780465841139239</v>
      </c>
      <c r="AA27" s="13">
        <v>0.18300851763539031</v>
      </c>
      <c r="AB27" s="13">
        <v>0.20169185147578739</v>
      </c>
      <c r="AC27" s="13">
        <v>0.20303942152844051</v>
      </c>
      <c r="AD27" s="13">
        <v>0.21420964968894751</v>
      </c>
      <c r="AF27" s="13">
        <v>0.19544009352984279</v>
      </c>
      <c r="AG27" s="13">
        <v>0.24349803564118749</v>
      </c>
      <c r="AH27" s="13">
        <v>0.18044103951782681</v>
      </c>
      <c r="AI27" s="13">
        <v>0.24050872387889391</v>
      </c>
      <c r="AJ27" s="13">
        <v>0.15220727673931209</v>
      </c>
      <c r="AK27" s="13">
        <v>0.19544009352984279</v>
      </c>
      <c r="AM27" s="13">
        <v>0.13895057294830829</v>
      </c>
      <c r="AN27" s="13">
        <v>0.27154672820928372</v>
      </c>
      <c r="AO27" s="13">
        <v>0.24975268263130071</v>
      </c>
      <c r="AP27" s="13">
        <v>0.15662489249178041</v>
      </c>
      <c r="AQ27" s="13">
        <v>0.19617154352502439</v>
      </c>
      <c r="AR27" s="13">
        <v>0.2161618558703062</v>
      </c>
      <c r="AS27" s="13">
        <v>0.1661074818574601</v>
      </c>
      <c r="AT27" s="13">
        <v>0.15313045333415029</v>
      </c>
      <c r="AU27" s="13">
        <v>0.1762230100862143</v>
      </c>
      <c r="AV27" s="13">
        <v>0.15921818919650749</v>
      </c>
      <c r="AW27" s="13">
        <v>0.17961446009717619</v>
      </c>
      <c r="AX27" s="13">
        <v>0.2263382902160965</v>
      </c>
      <c r="AY27" s="13">
        <v>0.1856214378233102</v>
      </c>
    </row>
    <row r="28" spans="2:53" hidden="1">
      <c r="B28" s="12" t="s">
        <v>86</v>
      </c>
      <c r="C28" s="13">
        <v>0.26214657754398929</v>
      </c>
      <c r="D28" s="13">
        <v>0.28886564687884531</v>
      </c>
      <c r="E28" s="13">
        <v>0.25653298728693191</v>
      </c>
      <c r="F28" s="13">
        <v>0.23618990263936299</v>
      </c>
      <c r="G28" s="13">
        <v>0.231752728435837</v>
      </c>
      <c r="H28" s="13">
        <v>0.25500099793695441</v>
      </c>
      <c r="I28" s="13">
        <v>0.29963423024328728</v>
      </c>
      <c r="K28" s="13">
        <v>0.27488844040071198</v>
      </c>
      <c r="L28" s="13">
        <v>0.24966828492633189</v>
      </c>
      <c r="N28" s="13">
        <v>0.27345473079166582</v>
      </c>
      <c r="O28" s="13">
        <v>0.3052664338018713</v>
      </c>
      <c r="P28" s="13">
        <v>0.2178010790509457</v>
      </c>
      <c r="Q28" s="13">
        <v>0.2617581295440416</v>
      </c>
      <c r="R28" s="13">
        <v>0.24698177473882929</v>
      </c>
      <c r="S28" s="13">
        <v>0.25069895481841181</v>
      </c>
      <c r="T28" s="13">
        <v>0.2449742643590625</v>
      </c>
      <c r="U28" s="13">
        <v>0.25085380233467691</v>
      </c>
      <c r="V28" s="13">
        <v>0.29820574105667119</v>
      </c>
      <c r="W28" s="13">
        <v>0.26868048347415652</v>
      </c>
      <c r="X28" s="13">
        <v>0.2324897709986673</v>
      </c>
      <c r="Y28" s="13">
        <v>0.27565585800854958</v>
      </c>
      <c r="AA28" s="13">
        <v>0.30261904317304311</v>
      </c>
      <c r="AB28" s="13">
        <v>0.27047554743557811</v>
      </c>
      <c r="AC28" s="13">
        <v>0.24630227850938671</v>
      </c>
      <c r="AD28" s="13">
        <v>0.22455695923295169</v>
      </c>
      <c r="AF28" s="13">
        <v>0.26582290824339899</v>
      </c>
      <c r="AG28" s="13">
        <v>0.26951653968448591</v>
      </c>
      <c r="AH28" s="13">
        <v>0.27009613457676901</v>
      </c>
      <c r="AI28" s="13">
        <v>0.23693265499618571</v>
      </c>
      <c r="AJ28" s="13">
        <v>0.2629007271431526</v>
      </c>
      <c r="AK28" s="13">
        <v>0.26582290824339899</v>
      </c>
      <c r="AM28" s="13">
        <v>0.1807373209859344</v>
      </c>
      <c r="AN28" s="13">
        <v>0.23968818888677171</v>
      </c>
      <c r="AO28" s="13">
        <v>0.29471045153246161</v>
      </c>
      <c r="AP28" s="13">
        <v>0.32395543562916918</v>
      </c>
      <c r="AQ28" s="13">
        <v>0.34639238604494837</v>
      </c>
      <c r="AR28" s="13">
        <v>0.26650185351270028</v>
      </c>
      <c r="AS28" s="13">
        <v>0.23615236073401399</v>
      </c>
      <c r="AT28" s="13">
        <v>0.23173185098779039</v>
      </c>
      <c r="AU28" s="13">
        <v>0.22185696187243489</v>
      </c>
      <c r="AV28" s="13">
        <v>0.31337713533262429</v>
      </c>
      <c r="AW28" s="13">
        <v>0.2226304086593465</v>
      </c>
      <c r="AX28" s="13">
        <v>0.32007952167478948</v>
      </c>
      <c r="AY28" s="13">
        <v>0.29198754776113051</v>
      </c>
    </row>
    <row r="29" spans="2:53" hidden="1">
      <c r="B29" s="12" t="s">
        <v>87</v>
      </c>
      <c r="C29" s="13">
        <v>0.20265412854743781</v>
      </c>
      <c r="D29" s="13">
        <v>0.1982986231666316</v>
      </c>
      <c r="E29" s="13">
        <v>0.18931426380837491</v>
      </c>
      <c r="F29" s="13">
        <v>0.17326390287865279</v>
      </c>
      <c r="G29" s="13">
        <v>0.17494969407589489</v>
      </c>
      <c r="H29" s="13">
        <v>0.216643928834336</v>
      </c>
      <c r="I29" s="13">
        <v>0.2531799808167115</v>
      </c>
      <c r="K29" s="13">
        <v>0.21549396517788641</v>
      </c>
      <c r="L29" s="13">
        <v>0.19007988878051729</v>
      </c>
      <c r="N29" s="13">
        <v>0.16473573641817729</v>
      </c>
      <c r="O29" s="13">
        <v>0.25636306221548227</v>
      </c>
      <c r="P29" s="13">
        <v>0.2095373161869408</v>
      </c>
      <c r="Q29" s="13">
        <v>0.23875165897244391</v>
      </c>
      <c r="R29" s="13">
        <v>0.19698023436426021</v>
      </c>
      <c r="S29" s="13">
        <v>0.23442419784452401</v>
      </c>
      <c r="T29" s="13">
        <v>0.24223737100243739</v>
      </c>
      <c r="U29" s="13">
        <v>0.15792781054365049</v>
      </c>
      <c r="V29" s="13">
        <v>0.16611901914410529</v>
      </c>
      <c r="W29" s="13">
        <v>0.2128089280770433</v>
      </c>
      <c r="X29" s="13">
        <v>0.23848770719799839</v>
      </c>
      <c r="Y29" s="13">
        <v>0.2051296039277867</v>
      </c>
      <c r="AA29" s="13">
        <v>0.19906346986011431</v>
      </c>
      <c r="AB29" s="13">
        <v>0.24717281361347959</v>
      </c>
      <c r="AC29" s="13">
        <v>0.20334910921610999</v>
      </c>
      <c r="AD29" s="13">
        <v>0.16006473489420239</v>
      </c>
      <c r="AF29" s="13">
        <v>0.19217278768219859</v>
      </c>
      <c r="AG29" s="13">
        <v>0.15197791171901501</v>
      </c>
      <c r="AH29" s="13">
        <v>0.2121168047123958</v>
      </c>
      <c r="AI29" s="13">
        <v>0.18066838493760259</v>
      </c>
      <c r="AJ29" s="13">
        <v>0.26986201677873212</v>
      </c>
      <c r="AK29" s="13">
        <v>0.19217278768219859</v>
      </c>
      <c r="AM29" s="13">
        <v>3.3771059036053867E-2</v>
      </c>
      <c r="AN29" s="13">
        <v>0.13639802257498129</v>
      </c>
      <c r="AO29" s="13">
        <v>0.16063116058157201</v>
      </c>
      <c r="AP29" s="13">
        <v>0.22955798930889351</v>
      </c>
      <c r="AQ29" s="13">
        <v>0.24690804936113339</v>
      </c>
      <c r="AR29" s="13">
        <v>0.2220895313247658</v>
      </c>
      <c r="AS29" s="13">
        <v>0.26771228738965869</v>
      </c>
      <c r="AT29" s="13">
        <v>0.2830698447880739</v>
      </c>
      <c r="AU29" s="13">
        <v>0.18559342618827099</v>
      </c>
      <c r="AV29" s="13">
        <v>0.19471116152544729</v>
      </c>
      <c r="AW29" s="13">
        <v>0.29596313326547929</v>
      </c>
      <c r="AX29" s="13">
        <v>0.17492734020145201</v>
      </c>
      <c r="AY29" s="13">
        <v>0.14779400434063161</v>
      </c>
    </row>
    <row r="30" spans="2:53" hidden="1">
      <c r="B30" s="12" t="s">
        <v>88</v>
      </c>
      <c r="C30" s="13">
        <v>0.14116282043702519</v>
      </c>
      <c r="D30" s="13">
        <v>0.1052610223323434</v>
      </c>
      <c r="E30" s="13">
        <v>0.11179475129660039</v>
      </c>
      <c r="F30" s="13">
        <v>0.1234067964077563</v>
      </c>
      <c r="G30" s="13">
        <v>0.20011606703760629</v>
      </c>
      <c r="H30" s="13">
        <v>0.16714064243239021</v>
      </c>
      <c r="I30" s="13">
        <v>0.13765927489063101</v>
      </c>
      <c r="K30" s="13">
        <v>0.14947003317605509</v>
      </c>
      <c r="L30" s="13">
        <v>0.1330274455267503</v>
      </c>
      <c r="N30" s="13">
        <v>9.033723327042914E-2</v>
      </c>
      <c r="O30" s="13">
        <v>0.12440637969229081</v>
      </c>
      <c r="P30" s="13">
        <v>0.20801447149754609</v>
      </c>
      <c r="Q30" s="13">
        <v>0.17189332671464269</v>
      </c>
      <c r="R30" s="13">
        <v>0.1612708143521582</v>
      </c>
      <c r="S30" s="13">
        <v>0.119178822520134</v>
      </c>
      <c r="T30" s="13">
        <v>0.12982527277211761</v>
      </c>
      <c r="U30" s="13">
        <v>0.1104560302915208</v>
      </c>
      <c r="V30" s="13">
        <v>0.1347924512062959</v>
      </c>
      <c r="W30" s="13">
        <v>0.13654254472083099</v>
      </c>
      <c r="X30" s="13">
        <v>0.18719675104074601</v>
      </c>
      <c r="Y30" s="13">
        <v>0.15686742784265609</v>
      </c>
      <c r="AA30" s="13">
        <v>0.11862132086630139</v>
      </c>
      <c r="AB30" s="13">
        <v>0.12368823480484049</v>
      </c>
      <c r="AC30" s="13">
        <v>0.176227941050624</v>
      </c>
      <c r="AD30" s="13">
        <v>0.1518722765492205</v>
      </c>
      <c r="AF30" s="13">
        <v>0.12484279268775721</v>
      </c>
      <c r="AG30" s="13">
        <v>0.1197882336111197</v>
      </c>
      <c r="AH30" s="13">
        <v>0.117355557189884</v>
      </c>
      <c r="AI30" s="13">
        <v>6.9198913419769068E-2</v>
      </c>
      <c r="AJ30" s="13">
        <v>0.2337836881368735</v>
      </c>
      <c r="AK30" s="13">
        <v>0.12484279268775721</v>
      </c>
      <c r="AM30" s="13">
        <v>0.14159722742925479</v>
      </c>
      <c r="AN30" s="13">
        <v>0.12503749884510421</v>
      </c>
      <c r="AO30" s="13">
        <v>0.14848139640283889</v>
      </c>
      <c r="AP30" s="13">
        <v>0.1155777057679533</v>
      </c>
      <c r="AQ30" s="13">
        <v>0.15290724610277601</v>
      </c>
      <c r="AR30" s="13">
        <v>0.1217703303622148</v>
      </c>
      <c r="AS30" s="13">
        <v>0.19359472085004131</v>
      </c>
      <c r="AT30" s="13">
        <v>9.9941054896710638E-2</v>
      </c>
      <c r="AU30" s="13">
        <v>0.21898390348581109</v>
      </c>
      <c r="AV30" s="13">
        <v>0.15987382067586531</v>
      </c>
      <c r="AW30" s="13">
        <v>0.1110130751152538</v>
      </c>
      <c r="AX30" s="13">
        <v>0.15685844308036331</v>
      </c>
      <c r="AY30" s="13">
        <v>0.13805720495640381</v>
      </c>
    </row>
    <row r="31" spans="2:53" hidden="1">
      <c r="B31" s="12" t="s">
        <v>82</v>
      </c>
      <c r="C31" s="13">
        <v>0.11530026153711009</v>
      </c>
      <c r="D31" s="13">
        <v>5.6326837333060577E-2</v>
      </c>
      <c r="E31" s="13">
        <v>0.1130449407322939</v>
      </c>
      <c r="F31" s="13">
        <v>0.14172686839799989</v>
      </c>
      <c r="G31" s="13">
        <v>0.11519801168565991</v>
      </c>
      <c r="H31" s="13">
        <v>0.1390780366663395</v>
      </c>
      <c r="I31" s="13">
        <v>0.1185023220909707</v>
      </c>
      <c r="K31" s="13">
        <v>9.7726904463988865E-2</v>
      </c>
      <c r="L31" s="13">
        <v>0.13251010709099531</v>
      </c>
      <c r="N31" s="13">
        <v>0.12614968490544889</v>
      </c>
      <c r="O31" s="13">
        <v>6.2542858980377425E-2</v>
      </c>
      <c r="P31" s="13">
        <v>9.3999830843558591E-2</v>
      </c>
      <c r="Q31" s="13">
        <v>0.16652314793105541</v>
      </c>
      <c r="R31" s="13">
        <v>0.1114260954249225</v>
      </c>
      <c r="S31" s="13">
        <v>0.1023503497196228</v>
      </c>
      <c r="T31" s="13">
        <v>0.1262762351561347</v>
      </c>
      <c r="U31" s="13">
        <v>0.13836298658279439</v>
      </c>
      <c r="V31" s="13">
        <v>8.6889265722627493E-2</v>
      </c>
      <c r="W31" s="13">
        <v>9.8044662892025736E-2</v>
      </c>
      <c r="X31" s="13">
        <v>0.1472024266416517</v>
      </c>
      <c r="Y31" s="13">
        <v>0.13628494654596121</v>
      </c>
      <c r="AA31" s="13">
        <v>0.1139105803317758</v>
      </c>
      <c r="AB31" s="13">
        <v>0.1029706874970497</v>
      </c>
      <c r="AC31" s="13">
        <v>9.9893300698840323E-2</v>
      </c>
      <c r="AD31" s="13">
        <v>0.14188274076622079</v>
      </c>
      <c r="AF31" s="13">
        <v>0.14206834534369689</v>
      </c>
      <c r="AG31" s="13">
        <v>0.118201929573529</v>
      </c>
      <c r="AH31" s="13">
        <v>0.1524865734952576</v>
      </c>
      <c r="AI31" s="13">
        <v>0.12998370853316821</v>
      </c>
      <c r="AJ31" s="13">
        <v>5.3235832139759971E-2</v>
      </c>
      <c r="AK31" s="13">
        <v>0.14206834534369689</v>
      </c>
      <c r="AM31" s="13">
        <v>0.214599972298786</v>
      </c>
      <c r="AN31" s="13">
        <v>0.12573193146620221</v>
      </c>
      <c r="AO31" s="13">
        <v>8.8399677604501847E-2</v>
      </c>
      <c r="AP31" s="13">
        <v>9.2007943446005283E-2</v>
      </c>
      <c r="AQ31" s="13">
        <v>2.008278652038821E-2</v>
      </c>
      <c r="AR31" s="13">
        <v>0.12588161064004491</v>
      </c>
      <c r="AS31" s="13">
        <v>7.7323507299124128E-2</v>
      </c>
      <c r="AT31" s="13">
        <v>0.1594342813551991</v>
      </c>
      <c r="AU31" s="13">
        <v>0.12932776099471199</v>
      </c>
      <c r="AV31" s="13">
        <v>9.9204741315998032E-2</v>
      </c>
      <c r="AW31" s="13">
        <v>9.3429853877503008E-2</v>
      </c>
      <c r="AX31" s="13">
        <v>8.7913003839637349E-2</v>
      </c>
      <c r="AY31" s="13">
        <v>0.13416899513125721</v>
      </c>
    </row>
    <row r="32" spans="2:53" hidden="1"/>
    <row r="33" spans="2:53" hidden="1">
      <c r="B33" s="37" t="s">
        <v>89</v>
      </c>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row>
    <row r="34" spans="2:53" hidden="1">
      <c r="B34" s="36" t="s">
        <v>16</v>
      </c>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row>
    <row r="35" spans="2:53" hidden="1">
      <c r="B35" s="12" t="s">
        <v>90</v>
      </c>
      <c r="C35" s="13">
        <v>0.43785231470676389</v>
      </c>
      <c r="D35" s="13">
        <v>0.31253571656245938</v>
      </c>
      <c r="E35" s="13">
        <v>0.31575667189802309</v>
      </c>
      <c r="F35" s="13">
        <v>0.37824161620008367</v>
      </c>
      <c r="G35" s="13">
        <v>0.48439294999987142</v>
      </c>
      <c r="H35" s="13">
        <v>0.51541298048144091</v>
      </c>
      <c r="I35" s="13">
        <v>0.57745421312625367</v>
      </c>
      <c r="K35" s="13">
        <v>0.4442595188702293</v>
      </c>
      <c r="L35" s="13">
        <v>0.43157764597803788</v>
      </c>
      <c r="N35" s="13">
        <v>0.49981389789788772</v>
      </c>
      <c r="O35" s="13">
        <v>0.53218703997094008</v>
      </c>
      <c r="P35" s="13">
        <v>0.45999762564619651</v>
      </c>
      <c r="Q35" s="13">
        <v>0.40145548022962452</v>
      </c>
      <c r="R35" s="13">
        <v>0.40259915326461121</v>
      </c>
      <c r="S35" s="13">
        <v>0.46527760874448948</v>
      </c>
      <c r="T35" s="13">
        <v>0.49279632090769138</v>
      </c>
      <c r="U35" s="13">
        <v>0.39434196396170862</v>
      </c>
      <c r="V35" s="13">
        <v>0.34463828733235391</v>
      </c>
      <c r="W35" s="13">
        <v>0.44524178122478519</v>
      </c>
      <c r="X35" s="13">
        <v>0.49432618763827912</v>
      </c>
      <c r="Y35" s="13">
        <v>0.45036946796462007</v>
      </c>
      <c r="AA35" s="13">
        <v>0.45243266806007248</v>
      </c>
      <c r="AB35" s="13">
        <v>0.45601761586468081</v>
      </c>
      <c r="AC35" s="13">
        <v>0.44856226261697157</v>
      </c>
      <c r="AD35" s="13">
        <v>0.39395354056242099</v>
      </c>
      <c r="AF35" s="13">
        <v>0.44257783309028248</v>
      </c>
      <c r="AG35" s="13">
        <v>0.42329315611302593</v>
      </c>
      <c r="AH35" s="13">
        <v>0.45471828862458302</v>
      </c>
      <c r="AI35" s="13">
        <v>0.3048709247905998</v>
      </c>
      <c r="AJ35" s="13">
        <v>0.51691357560807372</v>
      </c>
      <c r="AK35" s="13">
        <v>0.44257783309028248</v>
      </c>
      <c r="AM35" s="13">
        <v>0.3527647208754876</v>
      </c>
      <c r="AN35" s="13">
        <v>0.46859968215782938</v>
      </c>
      <c r="AO35" s="13">
        <v>0.45540302992740661</v>
      </c>
      <c r="AP35" s="13">
        <v>0.408962946142785</v>
      </c>
      <c r="AQ35" s="13">
        <v>0.48120401089379811</v>
      </c>
      <c r="AR35" s="13">
        <v>0.45803324109339788</v>
      </c>
      <c r="AS35" s="13">
        <v>0.42994501548091851</v>
      </c>
      <c r="AT35" s="13">
        <v>0.38706846053328431</v>
      </c>
      <c r="AU35" s="13">
        <v>0.43727881544123182</v>
      </c>
      <c r="AV35" s="13">
        <v>0.45608279712241812</v>
      </c>
      <c r="AW35" s="13">
        <v>0.47883743886303443</v>
      </c>
      <c r="AX35" s="13">
        <v>0.50162862173126077</v>
      </c>
      <c r="AY35" s="13">
        <v>0.44112445508516268</v>
      </c>
    </row>
    <row r="36" spans="2:53" hidden="1">
      <c r="B36" s="12" t="s">
        <v>91</v>
      </c>
      <c r="C36" s="13">
        <v>0.28148481572534723</v>
      </c>
      <c r="D36" s="13">
        <v>0.28688363938243311</v>
      </c>
      <c r="E36" s="13">
        <v>0.31411198344349972</v>
      </c>
      <c r="F36" s="13">
        <v>0.31213462635453509</v>
      </c>
      <c r="G36" s="13">
        <v>0.30157242597047862</v>
      </c>
      <c r="H36" s="13">
        <v>0.27226911332992609</v>
      </c>
      <c r="I36" s="13">
        <v>0.21658245801041401</v>
      </c>
      <c r="K36" s="13">
        <v>0.27580219609314249</v>
      </c>
      <c r="L36" s="13">
        <v>0.28704988822713468</v>
      </c>
      <c r="N36" s="13">
        <v>0.30621639728788019</v>
      </c>
      <c r="O36" s="13">
        <v>0.29985439390681851</v>
      </c>
      <c r="P36" s="13">
        <v>0.2797390738620521</v>
      </c>
      <c r="Q36" s="13">
        <v>0.30491007334583808</v>
      </c>
      <c r="R36" s="13">
        <v>0.29207266019578199</v>
      </c>
      <c r="S36" s="13">
        <v>0.20618957889487399</v>
      </c>
      <c r="T36" s="13">
        <v>0.225089022300338</v>
      </c>
      <c r="U36" s="13">
        <v>0.26851904796612158</v>
      </c>
      <c r="V36" s="13">
        <v>0.33301985200451378</v>
      </c>
      <c r="W36" s="13">
        <v>0.28675802820621388</v>
      </c>
      <c r="X36" s="13">
        <v>0.26627564740258608</v>
      </c>
      <c r="Y36" s="13">
        <v>0.27832518350375751</v>
      </c>
      <c r="AA36" s="13">
        <v>0.30014264119718131</v>
      </c>
      <c r="AB36" s="13">
        <v>0.29660926348810202</v>
      </c>
      <c r="AC36" s="13">
        <v>0.28151004679288161</v>
      </c>
      <c r="AD36" s="13">
        <v>0.24760372363452579</v>
      </c>
      <c r="AF36" s="13">
        <v>0.28944141483488123</v>
      </c>
      <c r="AG36" s="13">
        <v>0.31790928214646241</v>
      </c>
      <c r="AH36" s="13">
        <v>0.31629773853129028</v>
      </c>
      <c r="AI36" s="13">
        <v>0.33819200798980359</v>
      </c>
      <c r="AJ36" s="13">
        <v>0.19258946307772629</v>
      </c>
      <c r="AK36" s="13">
        <v>0.28944141483488123</v>
      </c>
      <c r="AM36" s="13">
        <v>0.21282891755360131</v>
      </c>
      <c r="AN36" s="13">
        <v>0.25437004563255322</v>
      </c>
      <c r="AO36" s="13">
        <v>0.28858959920296301</v>
      </c>
      <c r="AP36" s="13">
        <v>0.29184452118666021</v>
      </c>
      <c r="AQ36" s="13">
        <v>0.31420091686753288</v>
      </c>
      <c r="AR36" s="13">
        <v>0.27592852375993232</v>
      </c>
      <c r="AS36" s="13">
        <v>0.26728063719900907</v>
      </c>
      <c r="AT36" s="13">
        <v>0.32519122079916107</v>
      </c>
      <c r="AU36" s="13">
        <v>0.26999385858178271</v>
      </c>
      <c r="AV36" s="13">
        <v>0.31304910278014098</v>
      </c>
      <c r="AW36" s="13">
        <v>0.24438195366531709</v>
      </c>
      <c r="AX36" s="13">
        <v>0.28489331807160562</v>
      </c>
      <c r="AY36" s="13">
        <v>0.39195805633791059</v>
      </c>
    </row>
    <row r="37" spans="2:53" hidden="1">
      <c r="B37" s="12" t="s">
        <v>92</v>
      </c>
      <c r="C37" s="13">
        <v>0.15676775057090631</v>
      </c>
      <c r="D37" s="13">
        <v>0.229151711567152</v>
      </c>
      <c r="E37" s="13">
        <v>0.20711672927204439</v>
      </c>
      <c r="F37" s="13">
        <v>0.1895090072889164</v>
      </c>
      <c r="G37" s="13">
        <v>0.12166857604723499</v>
      </c>
      <c r="H37" s="13">
        <v>0.12451639798681299</v>
      </c>
      <c r="I37" s="13">
        <v>9.2066689656730746E-2</v>
      </c>
      <c r="K37" s="13">
        <v>0.15718516499297999</v>
      </c>
      <c r="L37" s="13">
        <v>0.1563589705235901</v>
      </c>
      <c r="N37" s="13">
        <v>0.11085761402106829</v>
      </c>
      <c r="O37" s="13">
        <v>0.1201971081956542</v>
      </c>
      <c r="P37" s="13">
        <v>0.14177108590390691</v>
      </c>
      <c r="Q37" s="13">
        <v>0.17290050536590379</v>
      </c>
      <c r="R37" s="13">
        <v>0.19951427543565811</v>
      </c>
      <c r="S37" s="13">
        <v>0.17485095020667399</v>
      </c>
      <c r="T37" s="13">
        <v>0.19572275923552909</v>
      </c>
      <c r="U37" s="13">
        <v>0.19605080555518661</v>
      </c>
      <c r="V37" s="13">
        <v>0.16810345703143681</v>
      </c>
      <c r="W37" s="13">
        <v>0.124817726735799</v>
      </c>
      <c r="X37" s="13">
        <v>0.12301512954828341</v>
      </c>
      <c r="Y37" s="13">
        <v>0.13743923334135061</v>
      </c>
      <c r="AA37" s="13">
        <v>0.14331968805247619</v>
      </c>
      <c r="AB37" s="13">
        <v>0.14404448309209461</v>
      </c>
      <c r="AC37" s="13">
        <v>0.13787933286320889</v>
      </c>
      <c r="AD37" s="13">
        <v>0.2001603883834264</v>
      </c>
      <c r="AF37" s="13">
        <v>0.1584718742926586</v>
      </c>
      <c r="AG37" s="13">
        <v>0.15722965601989439</v>
      </c>
      <c r="AH37" s="13">
        <v>9.6238856397714512E-2</v>
      </c>
      <c r="AI37" s="13">
        <v>0.20454280261163429</v>
      </c>
      <c r="AJ37" s="13">
        <v>0.1480934889702416</v>
      </c>
      <c r="AK37" s="13">
        <v>0.1584718742926586</v>
      </c>
      <c r="AM37" s="13">
        <v>0.25316832297710001</v>
      </c>
      <c r="AN37" s="13">
        <v>0.1066162117423228</v>
      </c>
      <c r="AO37" s="13">
        <v>0.17008747105224509</v>
      </c>
      <c r="AP37" s="13">
        <v>0.16643301456561049</v>
      </c>
      <c r="AQ37" s="13">
        <v>9.7895989342377768E-2</v>
      </c>
      <c r="AR37" s="13">
        <v>0.16871602454248399</v>
      </c>
      <c r="AS37" s="13">
        <v>0.1195019964420979</v>
      </c>
      <c r="AT37" s="13">
        <v>0.1879916547184482</v>
      </c>
      <c r="AU37" s="13">
        <v>0.16904688530381901</v>
      </c>
      <c r="AV37" s="13">
        <v>0.1365953416949495</v>
      </c>
      <c r="AW37" s="13">
        <v>0.15043217230805869</v>
      </c>
      <c r="AX37" s="13">
        <v>0.15966395209577799</v>
      </c>
      <c r="AY37" s="13">
        <v>0.1059443619725072</v>
      </c>
    </row>
    <row r="38" spans="2:53" hidden="1">
      <c r="B38" s="12" t="s">
        <v>93</v>
      </c>
      <c r="C38" s="13">
        <v>5.0025800791426163E-2</v>
      </c>
      <c r="D38" s="13">
        <v>0.1162402724473834</v>
      </c>
      <c r="E38" s="13">
        <v>8.8606818451158934E-2</v>
      </c>
      <c r="F38" s="13">
        <v>4.2384504371756733E-2</v>
      </c>
      <c r="G38" s="13">
        <v>1.955596472311583E-2</v>
      </c>
      <c r="H38" s="13">
        <v>2.0704980354615279E-2</v>
      </c>
      <c r="I38" s="13">
        <v>2.59143317379994E-2</v>
      </c>
      <c r="K38" s="13">
        <v>4.8329145531518861E-2</v>
      </c>
      <c r="L38" s="13">
        <v>5.1687360097351399E-2</v>
      </c>
      <c r="N38" s="13">
        <v>2.4799310290728769E-2</v>
      </c>
      <c r="O38" s="13">
        <v>3.1344784280228959E-2</v>
      </c>
      <c r="P38" s="13">
        <v>3.6926979184150603E-2</v>
      </c>
      <c r="Q38" s="13">
        <v>3.4877285549873772E-2</v>
      </c>
      <c r="R38" s="13">
        <v>3.8440976057139538E-2</v>
      </c>
      <c r="S38" s="13">
        <v>5.6536816590673673E-2</v>
      </c>
      <c r="T38" s="13">
        <v>5.3225002225380007E-2</v>
      </c>
      <c r="U38" s="13">
        <v>6.7310741947463351E-2</v>
      </c>
      <c r="V38" s="13">
        <v>7.2322987791286306E-2</v>
      </c>
      <c r="W38" s="13">
        <v>4.6038140538228717E-2</v>
      </c>
      <c r="X38" s="13">
        <v>3.4444351344742302E-2</v>
      </c>
      <c r="Y38" s="13">
        <v>6.9291200328353314E-2</v>
      </c>
      <c r="AA38" s="13">
        <v>5.4185947846139629E-2</v>
      </c>
      <c r="AB38" s="13">
        <v>5.0243523569019531E-2</v>
      </c>
      <c r="AC38" s="13">
        <v>4.5725312731681962E-2</v>
      </c>
      <c r="AD38" s="13">
        <v>4.9440489452633359E-2</v>
      </c>
      <c r="AF38" s="13">
        <v>4.0076907739048977E-2</v>
      </c>
      <c r="AG38" s="13">
        <v>3.8419165998143913E-2</v>
      </c>
      <c r="AH38" s="13">
        <v>6.0996208940871398E-2</v>
      </c>
      <c r="AI38" s="13">
        <v>8.8065341512599107E-2</v>
      </c>
      <c r="AJ38" s="13">
        <v>4.6791227962261102E-2</v>
      </c>
      <c r="AK38" s="13">
        <v>4.0076907739048977E-2</v>
      </c>
      <c r="AM38" s="13">
        <v>3.4109244902104228E-2</v>
      </c>
      <c r="AN38" s="13">
        <v>5.7945770491115087E-2</v>
      </c>
      <c r="AO38" s="13">
        <v>4.2840068089462599E-2</v>
      </c>
      <c r="AP38" s="13">
        <v>6.9622228327067992E-2</v>
      </c>
      <c r="AQ38" s="13">
        <v>6.0260057127825457E-2</v>
      </c>
      <c r="AR38" s="13">
        <v>3.4007233787803022E-2</v>
      </c>
      <c r="AS38" s="13">
        <v>9.5966655447136576E-2</v>
      </c>
      <c r="AT38" s="13">
        <v>4.3875645756299861E-2</v>
      </c>
      <c r="AU38" s="13">
        <v>3.4479691542510099E-2</v>
      </c>
      <c r="AV38" s="13">
        <v>2.009801548895879E-2</v>
      </c>
      <c r="AW38" s="13">
        <v>4.0397130938537328E-2</v>
      </c>
      <c r="AX38" s="13">
        <v>3.6332467191588919E-2</v>
      </c>
      <c r="AY38" s="13">
        <v>1.6407825550104189E-2</v>
      </c>
    </row>
    <row r="39" spans="2:53" hidden="1">
      <c r="B39" s="12" t="s">
        <v>94</v>
      </c>
      <c r="C39" s="13">
        <v>4.3730366273916549E-2</v>
      </c>
      <c r="D39" s="13">
        <v>3.3350407024149771E-2</v>
      </c>
      <c r="E39" s="13">
        <v>3.7573082831469692E-2</v>
      </c>
      <c r="F39" s="13">
        <v>3.2620547759107388E-2</v>
      </c>
      <c r="G39" s="13">
        <v>2.8625806468614599E-2</v>
      </c>
      <c r="H39" s="13">
        <v>5.379921998237952E-2</v>
      </c>
      <c r="I39" s="13">
        <v>7.0002371693864279E-2</v>
      </c>
      <c r="K39" s="13">
        <v>5.1437255611047769E-2</v>
      </c>
      <c r="L39" s="13">
        <v>3.6182896849546911E-2</v>
      </c>
      <c r="N39" s="13">
        <v>3.3098887340771981E-2</v>
      </c>
      <c r="O39" s="13">
        <v>1.6416673646358501E-2</v>
      </c>
      <c r="P39" s="13">
        <v>3.5411637429731267E-2</v>
      </c>
      <c r="Q39" s="13">
        <v>5.0533936772025577E-2</v>
      </c>
      <c r="R39" s="13">
        <v>4.9414340804752481E-2</v>
      </c>
      <c r="S39" s="13">
        <v>6.5521933261923834E-2</v>
      </c>
      <c r="T39" s="13">
        <v>2.0111474061047512E-2</v>
      </c>
      <c r="U39" s="13">
        <v>4.0011989449093968E-2</v>
      </c>
      <c r="V39" s="13">
        <v>3.8024339151867793E-2</v>
      </c>
      <c r="W39" s="13">
        <v>6.8268115503231461E-2</v>
      </c>
      <c r="X39" s="13">
        <v>3.6188667509127942E-2</v>
      </c>
      <c r="Y39" s="13">
        <v>4.0810294578420808E-2</v>
      </c>
      <c r="AA39" s="13">
        <v>3.0761337681473652E-2</v>
      </c>
      <c r="AB39" s="13">
        <v>4.0210216062378498E-2</v>
      </c>
      <c r="AC39" s="13">
        <v>5.8872733880715941E-2</v>
      </c>
      <c r="AD39" s="13">
        <v>4.8408656406754492E-2</v>
      </c>
      <c r="AF39" s="13">
        <v>2.7686060657290849E-2</v>
      </c>
      <c r="AG39" s="13">
        <v>3.1821890943049692E-2</v>
      </c>
      <c r="AH39" s="13">
        <v>4.0903510710841751E-2</v>
      </c>
      <c r="AI39" s="13">
        <v>3.7287132282327017E-2</v>
      </c>
      <c r="AJ39" s="13">
        <v>8.09051472723087E-2</v>
      </c>
      <c r="AK39" s="13">
        <v>2.7686060657290849E-2</v>
      </c>
      <c r="AM39" s="13">
        <v>7.7893871920395069E-2</v>
      </c>
      <c r="AN39" s="13">
        <v>5.2511332243526061E-2</v>
      </c>
      <c r="AO39" s="13">
        <v>2.0710849737741701E-2</v>
      </c>
      <c r="AP39" s="13">
        <v>4.6401751527755782E-2</v>
      </c>
      <c r="AQ39" s="13">
        <v>2.7249397905741261E-2</v>
      </c>
      <c r="AR39" s="13">
        <v>2.814779572006584E-2</v>
      </c>
      <c r="AS39" s="13">
        <v>6.0799560874486437E-2</v>
      </c>
      <c r="AT39" s="13">
        <v>4.1204560085790723E-2</v>
      </c>
      <c r="AU39" s="13">
        <v>5.495580993081485E-2</v>
      </c>
      <c r="AV39" s="13">
        <v>5.4583745837551143E-2</v>
      </c>
      <c r="AW39" s="13">
        <v>7.1845949867759759E-2</v>
      </c>
      <c r="AX39" s="13">
        <v>0</v>
      </c>
      <c r="AY39" s="13">
        <v>2.6224319183186691E-2</v>
      </c>
    </row>
    <row r="40" spans="2:53" hidden="1">
      <c r="B40" s="12" t="s">
        <v>82</v>
      </c>
      <c r="C40" s="13">
        <v>3.0138951931639912E-2</v>
      </c>
      <c r="D40" s="13">
        <v>2.1838253016422352E-2</v>
      </c>
      <c r="E40" s="13">
        <v>3.6834714103804123E-2</v>
      </c>
      <c r="F40" s="13">
        <v>4.5109698025600692E-2</v>
      </c>
      <c r="G40" s="13">
        <v>4.4184276790684693E-2</v>
      </c>
      <c r="H40" s="13">
        <v>1.329730786482519E-2</v>
      </c>
      <c r="I40" s="13">
        <v>1.797993577473803E-2</v>
      </c>
      <c r="K40" s="13">
        <v>2.298671890108165E-2</v>
      </c>
      <c r="L40" s="13">
        <v>3.7143238324338912E-2</v>
      </c>
      <c r="N40" s="13">
        <v>2.521389316166282E-2</v>
      </c>
      <c r="O40" s="13">
        <v>0</v>
      </c>
      <c r="P40" s="13">
        <v>4.6153597973962478E-2</v>
      </c>
      <c r="Q40" s="13">
        <v>3.5322718736734197E-2</v>
      </c>
      <c r="R40" s="13">
        <v>1.7958594242056768E-2</v>
      </c>
      <c r="S40" s="13">
        <v>3.1623112301364789E-2</v>
      </c>
      <c r="T40" s="13">
        <v>1.305542127001416E-2</v>
      </c>
      <c r="U40" s="13">
        <v>3.3765451120425921E-2</v>
      </c>
      <c r="V40" s="13">
        <v>4.3891076688541211E-2</v>
      </c>
      <c r="W40" s="13">
        <v>2.8876207791741638E-2</v>
      </c>
      <c r="X40" s="13">
        <v>4.575001655698116E-2</v>
      </c>
      <c r="Y40" s="13">
        <v>2.376462028349759E-2</v>
      </c>
      <c r="AA40" s="13">
        <v>1.9157717162656671E-2</v>
      </c>
      <c r="AB40" s="13">
        <v>1.2874897923724709E-2</v>
      </c>
      <c r="AC40" s="13">
        <v>2.7450311114540049E-2</v>
      </c>
      <c r="AD40" s="13">
        <v>6.0433201560238743E-2</v>
      </c>
      <c r="AF40" s="13">
        <v>4.1745909385837741E-2</v>
      </c>
      <c r="AG40" s="13">
        <v>3.1326848779423787E-2</v>
      </c>
      <c r="AH40" s="13">
        <v>3.0845396794699071E-2</v>
      </c>
      <c r="AI40" s="13">
        <v>2.7041790813036221E-2</v>
      </c>
      <c r="AJ40" s="13">
        <v>1.4707097109388591E-2</v>
      </c>
      <c r="AK40" s="13">
        <v>4.1745909385837741E-2</v>
      </c>
      <c r="AM40" s="13">
        <v>6.9234921771311658E-2</v>
      </c>
      <c r="AN40" s="13">
        <v>5.9956957732653367E-2</v>
      </c>
      <c r="AO40" s="13">
        <v>2.2368981990181169E-2</v>
      </c>
      <c r="AP40" s="13">
        <v>1.6735538250120519E-2</v>
      </c>
      <c r="AQ40" s="13">
        <v>1.9189627862724368E-2</v>
      </c>
      <c r="AR40" s="13">
        <v>3.5167181096316773E-2</v>
      </c>
      <c r="AS40" s="13">
        <v>2.650613455635174E-2</v>
      </c>
      <c r="AT40" s="13">
        <v>1.4668458107015741E-2</v>
      </c>
      <c r="AU40" s="13">
        <v>3.4244939199841819E-2</v>
      </c>
      <c r="AV40" s="13">
        <v>1.959099707598129E-2</v>
      </c>
      <c r="AW40" s="13">
        <v>1.4105354357292651E-2</v>
      </c>
      <c r="AX40" s="13">
        <v>1.7481640909766678E-2</v>
      </c>
      <c r="AY40" s="13">
        <v>1.8340981871128731E-2</v>
      </c>
    </row>
    <row r="41" spans="2:53" hidden="1"/>
    <row r="42" spans="2:53" hidden="1">
      <c r="B42" s="37" t="s">
        <v>95</v>
      </c>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row>
    <row r="43" spans="2:53" hidden="1">
      <c r="B43" s="36" t="s">
        <v>16</v>
      </c>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row>
    <row r="44" spans="2:53" hidden="1">
      <c r="B44" s="12" t="s">
        <v>90</v>
      </c>
      <c r="C44" s="13">
        <v>0.42195814446982299</v>
      </c>
      <c r="D44" s="13">
        <v>0.35537773993899108</v>
      </c>
      <c r="E44" s="13">
        <v>0.32561423885471819</v>
      </c>
      <c r="F44" s="13">
        <v>0.36659338007987491</v>
      </c>
      <c r="G44" s="13">
        <v>0.40866697689358689</v>
      </c>
      <c r="H44" s="13">
        <v>0.44721911769964301</v>
      </c>
      <c r="I44" s="13">
        <v>0.58238086279610579</v>
      </c>
      <c r="K44" s="13">
        <v>0.42679280945896803</v>
      </c>
      <c r="L44" s="13">
        <v>0.41722348634947892</v>
      </c>
      <c r="N44" s="13">
        <v>0.41031320244709901</v>
      </c>
      <c r="O44" s="13">
        <v>0.48599825476487529</v>
      </c>
      <c r="P44" s="13">
        <v>0.47933425265153251</v>
      </c>
      <c r="Q44" s="13">
        <v>0.4961946789399434</v>
      </c>
      <c r="R44" s="13">
        <v>0.40547157182700422</v>
      </c>
      <c r="S44" s="13">
        <v>0.43678530927839981</v>
      </c>
      <c r="T44" s="13">
        <v>0.44424452177818852</v>
      </c>
      <c r="U44" s="13">
        <v>0.43206072350688768</v>
      </c>
      <c r="V44" s="13">
        <v>0.35324729866217131</v>
      </c>
      <c r="W44" s="13">
        <v>0.42605836931287472</v>
      </c>
      <c r="X44" s="13">
        <v>0.43786425220746478</v>
      </c>
      <c r="Y44" s="13">
        <v>0.41337756113539231</v>
      </c>
      <c r="AA44" s="13">
        <v>0.47343585014885958</v>
      </c>
      <c r="AB44" s="13">
        <v>0.45924964288333431</v>
      </c>
      <c r="AC44" s="13">
        <v>0.37390851481804999</v>
      </c>
      <c r="AD44" s="13">
        <v>0.36981568977790902</v>
      </c>
      <c r="AF44" s="13">
        <v>0.40161710591011762</v>
      </c>
      <c r="AG44" s="13">
        <v>0.4246554980605442</v>
      </c>
      <c r="AH44" s="13">
        <v>0.45668822085006072</v>
      </c>
      <c r="AI44" s="13">
        <v>0.43899265029517909</v>
      </c>
      <c r="AJ44" s="13">
        <v>0.42455054188168823</v>
      </c>
      <c r="AK44" s="13">
        <v>0.40161710591011762</v>
      </c>
      <c r="AM44" s="13">
        <v>0.24828619849866729</v>
      </c>
      <c r="AN44" s="13">
        <v>0.41927336417831029</v>
      </c>
      <c r="AO44" s="13">
        <v>0.41409403630438402</v>
      </c>
      <c r="AP44" s="13">
        <v>0.42302895669690949</v>
      </c>
      <c r="AQ44" s="13">
        <v>0.464587397664455</v>
      </c>
      <c r="AR44" s="13">
        <v>0.48174506434134018</v>
      </c>
      <c r="AS44" s="13">
        <v>0.51899438119359631</v>
      </c>
      <c r="AT44" s="13">
        <v>0.40168373505155019</v>
      </c>
      <c r="AU44" s="13">
        <v>0.39706346081511068</v>
      </c>
      <c r="AV44" s="13">
        <v>0.40137569081510133</v>
      </c>
      <c r="AW44" s="13">
        <v>0.4833227381826723</v>
      </c>
      <c r="AX44" s="13">
        <v>0.54491498504914604</v>
      </c>
      <c r="AY44" s="13">
        <v>0.44252681000197053</v>
      </c>
    </row>
    <row r="45" spans="2:53" hidden="1">
      <c r="B45" s="12" t="s">
        <v>91</v>
      </c>
      <c r="C45" s="13">
        <v>0.28108899095863271</v>
      </c>
      <c r="D45" s="13">
        <v>0.30932636253128298</v>
      </c>
      <c r="E45" s="13">
        <v>0.30545391468229288</v>
      </c>
      <c r="F45" s="13">
        <v>0.25844643493467329</v>
      </c>
      <c r="G45" s="13">
        <v>0.28448088329915228</v>
      </c>
      <c r="H45" s="13">
        <v>0.29263564708917877</v>
      </c>
      <c r="I45" s="13">
        <v>0.25063854090768478</v>
      </c>
      <c r="K45" s="13">
        <v>0.27971097872692052</v>
      </c>
      <c r="L45" s="13">
        <v>0.28243849848758412</v>
      </c>
      <c r="N45" s="13">
        <v>0.32618561302322779</v>
      </c>
      <c r="O45" s="13">
        <v>0.30290438353464488</v>
      </c>
      <c r="P45" s="13">
        <v>0.26870168185218002</v>
      </c>
      <c r="Q45" s="13">
        <v>0.17223555944383259</v>
      </c>
      <c r="R45" s="13">
        <v>0.2884633241369467</v>
      </c>
      <c r="S45" s="13">
        <v>0.27913570225196332</v>
      </c>
      <c r="T45" s="13">
        <v>0.21389412840503011</v>
      </c>
      <c r="U45" s="13">
        <v>0.2113111958475484</v>
      </c>
      <c r="V45" s="13">
        <v>0.3426348994065766</v>
      </c>
      <c r="W45" s="13">
        <v>0.27888507378483629</v>
      </c>
      <c r="X45" s="13">
        <v>0.24475623611061889</v>
      </c>
      <c r="Y45" s="13">
        <v>0.33819353377053862</v>
      </c>
      <c r="AA45" s="13">
        <v>0.31488747135938389</v>
      </c>
      <c r="AB45" s="13">
        <v>0.28694454358620203</v>
      </c>
      <c r="AC45" s="13">
        <v>0.25761219638624933</v>
      </c>
      <c r="AD45" s="13">
        <v>0.2590764761512353</v>
      </c>
      <c r="AF45" s="13">
        <v>0.27437978967936921</v>
      </c>
      <c r="AG45" s="13">
        <v>0.31311639931625568</v>
      </c>
      <c r="AH45" s="13">
        <v>0.30902780923263218</v>
      </c>
      <c r="AI45" s="13">
        <v>0.28507388120235622</v>
      </c>
      <c r="AJ45" s="13">
        <v>0.25024673576314488</v>
      </c>
      <c r="AK45" s="13">
        <v>0.27437978967936921</v>
      </c>
      <c r="AM45" s="13">
        <v>0.29267744691149572</v>
      </c>
      <c r="AN45" s="13">
        <v>0.21630873832129041</v>
      </c>
      <c r="AO45" s="13">
        <v>0.27092362929442332</v>
      </c>
      <c r="AP45" s="13">
        <v>0.27969232026625462</v>
      </c>
      <c r="AQ45" s="13">
        <v>0.32746630938114912</v>
      </c>
      <c r="AR45" s="13">
        <v>0.30312302293103283</v>
      </c>
      <c r="AS45" s="13">
        <v>0.31000347936813022</v>
      </c>
      <c r="AT45" s="13">
        <v>0.31312513535891962</v>
      </c>
      <c r="AU45" s="13">
        <v>0.37000446764372108</v>
      </c>
      <c r="AV45" s="13">
        <v>0.29900066629450128</v>
      </c>
      <c r="AW45" s="13">
        <v>0.21425208304890009</v>
      </c>
      <c r="AX45" s="13">
        <v>0.17112332025168431</v>
      </c>
      <c r="AY45" s="13">
        <v>0.33828485585892643</v>
      </c>
    </row>
    <row r="46" spans="2:53" hidden="1">
      <c r="B46" s="12" t="s">
        <v>92</v>
      </c>
      <c r="C46" s="13">
        <v>0.1693692881405697</v>
      </c>
      <c r="D46" s="13">
        <v>0.2266771194386403</v>
      </c>
      <c r="E46" s="13">
        <v>0.21481012405272309</v>
      </c>
      <c r="F46" s="13">
        <v>0.21464041337645781</v>
      </c>
      <c r="G46" s="13">
        <v>0.1639124577465858</v>
      </c>
      <c r="H46" s="13">
        <v>0.1508770866744229</v>
      </c>
      <c r="I46" s="13">
        <v>7.5104803140706805E-2</v>
      </c>
      <c r="K46" s="13">
        <v>0.1746074146801764</v>
      </c>
      <c r="L46" s="13">
        <v>0.16423951422410951</v>
      </c>
      <c r="N46" s="13">
        <v>0.1293737808780632</v>
      </c>
      <c r="O46" s="13">
        <v>0.13866908976196279</v>
      </c>
      <c r="P46" s="13">
        <v>0.14375509069320219</v>
      </c>
      <c r="Q46" s="13">
        <v>0.18899996311550329</v>
      </c>
      <c r="R46" s="13">
        <v>0.2089472759715898</v>
      </c>
      <c r="S46" s="13">
        <v>0.126485409353845</v>
      </c>
      <c r="T46" s="13">
        <v>0.20973373813476059</v>
      </c>
      <c r="U46" s="13">
        <v>0.19478798811883871</v>
      </c>
      <c r="V46" s="13">
        <v>0.16756526938622279</v>
      </c>
      <c r="W46" s="13">
        <v>0.1728002894322524</v>
      </c>
      <c r="X46" s="13">
        <v>0.20629099998805461</v>
      </c>
      <c r="Y46" s="13">
        <v>0.12360611410422601</v>
      </c>
      <c r="AA46" s="13">
        <v>0.1344709910622674</v>
      </c>
      <c r="AB46" s="13">
        <v>0.15690747400870689</v>
      </c>
      <c r="AC46" s="13">
        <v>0.18485627106554639</v>
      </c>
      <c r="AD46" s="13">
        <v>0.20653589780686979</v>
      </c>
      <c r="AF46" s="13">
        <v>0.18919104632974709</v>
      </c>
      <c r="AG46" s="13">
        <v>0.17165678810451021</v>
      </c>
      <c r="AH46" s="13">
        <v>0.15330950309064201</v>
      </c>
      <c r="AI46" s="13">
        <v>0.1562129624893937</v>
      </c>
      <c r="AJ46" s="13">
        <v>0.1539516567418768</v>
      </c>
      <c r="AK46" s="13">
        <v>0.18919104632974709</v>
      </c>
      <c r="AM46" s="13">
        <v>0.24454111997865199</v>
      </c>
      <c r="AN46" s="13">
        <v>0.2228313323800378</v>
      </c>
      <c r="AO46" s="13">
        <v>0.19683313177122649</v>
      </c>
      <c r="AP46" s="13">
        <v>0.17144156458614279</v>
      </c>
      <c r="AQ46" s="13">
        <v>8.5839157866658355E-2</v>
      </c>
      <c r="AR46" s="13">
        <v>0.1106201683526271</v>
      </c>
      <c r="AS46" s="13">
        <v>7.6942755268388369E-2</v>
      </c>
      <c r="AT46" s="13">
        <v>0.18044303059053071</v>
      </c>
      <c r="AU46" s="13">
        <v>0.14396778308452171</v>
      </c>
      <c r="AV46" s="13">
        <v>0.17089440466341049</v>
      </c>
      <c r="AW46" s="13">
        <v>0.13215400062839991</v>
      </c>
      <c r="AX46" s="13">
        <v>0.16992297433028861</v>
      </c>
      <c r="AY46" s="13">
        <v>0.13861681800793391</v>
      </c>
    </row>
    <row r="47" spans="2:53" hidden="1">
      <c r="B47" s="12" t="s">
        <v>93</v>
      </c>
      <c r="C47" s="13">
        <v>4.2506624109880563E-2</v>
      </c>
      <c r="D47" s="13">
        <v>5.7202885351731972E-2</v>
      </c>
      <c r="E47" s="13">
        <v>7.7935335520874324E-2</v>
      </c>
      <c r="F47" s="13">
        <v>5.1176494159120851E-2</v>
      </c>
      <c r="G47" s="13">
        <v>4.4200358855419251E-2</v>
      </c>
      <c r="H47" s="13">
        <v>1.7641011535604229E-2</v>
      </c>
      <c r="I47" s="13">
        <v>1.2482977709141181E-2</v>
      </c>
      <c r="K47" s="13">
        <v>4.1303295560835722E-2</v>
      </c>
      <c r="L47" s="13">
        <v>4.3685061354026541E-2</v>
      </c>
      <c r="N47" s="13">
        <v>6.4132386537640529E-2</v>
      </c>
      <c r="O47" s="13">
        <v>1.557825756295951E-2</v>
      </c>
      <c r="P47" s="13">
        <v>3.6498625856179197E-2</v>
      </c>
      <c r="Q47" s="13">
        <v>7.2216596364294394E-2</v>
      </c>
      <c r="R47" s="13">
        <v>2.3722124401563831E-2</v>
      </c>
      <c r="S47" s="13">
        <v>5.4565470583232051E-2</v>
      </c>
      <c r="T47" s="13">
        <v>2.0134777528647309E-2</v>
      </c>
      <c r="U47" s="13">
        <v>5.3775544060006973E-2</v>
      </c>
      <c r="V47" s="13">
        <v>6.0701675998571979E-2</v>
      </c>
      <c r="W47" s="13">
        <v>3.7748961547793919E-2</v>
      </c>
      <c r="X47" s="13">
        <v>2.3380570128262831E-2</v>
      </c>
      <c r="Y47" s="13">
        <v>3.4078267466636773E-2</v>
      </c>
      <c r="AA47" s="13">
        <v>2.678507004813092E-2</v>
      </c>
      <c r="AB47" s="13">
        <v>2.8517911886669429E-2</v>
      </c>
      <c r="AC47" s="13">
        <v>5.8339906608589058E-2</v>
      </c>
      <c r="AD47" s="13">
        <v>6.0424442897878093E-2</v>
      </c>
      <c r="AF47" s="13">
        <v>3.204088051938378E-2</v>
      </c>
      <c r="AG47" s="13">
        <v>5.1279904881828882E-2</v>
      </c>
      <c r="AH47" s="13">
        <v>2.4325613052056019E-2</v>
      </c>
      <c r="AI47" s="13">
        <v>5.290546735366105E-2</v>
      </c>
      <c r="AJ47" s="13">
        <v>5.0050698112501013E-2</v>
      </c>
      <c r="AK47" s="13">
        <v>3.204088051938378E-2</v>
      </c>
      <c r="AM47" s="13">
        <v>0</v>
      </c>
      <c r="AN47" s="13">
        <v>3.5670064358328951E-2</v>
      </c>
      <c r="AO47" s="13">
        <v>7.2516109586231906E-2</v>
      </c>
      <c r="AP47" s="13">
        <v>5.9102438033967322E-2</v>
      </c>
      <c r="AQ47" s="13">
        <v>2.517811705491408E-2</v>
      </c>
      <c r="AR47" s="13">
        <v>2.582707078821242E-2</v>
      </c>
      <c r="AS47" s="13">
        <v>4.1409717234449653E-2</v>
      </c>
      <c r="AT47" s="13">
        <v>3.9683464587765969E-2</v>
      </c>
      <c r="AU47" s="13">
        <v>3.4172609852733127E-2</v>
      </c>
      <c r="AV47" s="13">
        <v>4.3586760301406208E-2</v>
      </c>
      <c r="AW47" s="13">
        <v>4.10375278910277E-2</v>
      </c>
      <c r="AX47" s="13">
        <v>2.0608028990012468E-2</v>
      </c>
      <c r="AY47" s="13">
        <v>2.5231941698398919E-2</v>
      </c>
    </row>
    <row r="48" spans="2:53" hidden="1">
      <c r="B48" s="12" t="s">
        <v>94</v>
      </c>
      <c r="C48" s="13">
        <v>4.8681399752273272E-2</v>
      </c>
      <c r="D48" s="13">
        <v>3.3770456596341349E-2</v>
      </c>
      <c r="E48" s="13">
        <v>3.6812063495051582E-2</v>
      </c>
      <c r="F48" s="13">
        <v>5.1589138624401898E-2</v>
      </c>
      <c r="G48" s="13">
        <v>6.7506011111584621E-2</v>
      </c>
      <c r="H48" s="13">
        <v>5.0213315829295779E-2</v>
      </c>
      <c r="I48" s="13">
        <v>4.9444708299377693E-2</v>
      </c>
      <c r="K48" s="13">
        <v>4.5294422678888148E-2</v>
      </c>
      <c r="L48" s="13">
        <v>5.1998315927422448E-2</v>
      </c>
      <c r="N48" s="13">
        <v>4.5476155727730692E-2</v>
      </c>
      <c r="O48" s="13">
        <v>4.2691581445264012E-2</v>
      </c>
      <c r="P48" s="13">
        <v>2.5998156965668661E-2</v>
      </c>
      <c r="Q48" s="13">
        <v>3.5441044495479627E-2</v>
      </c>
      <c r="R48" s="13">
        <v>4.2418377274363622E-2</v>
      </c>
      <c r="S48" s="13">
        <v>5.2410298972014463E-2</v>
      </c>
      <c r="T48" s="13">
        <v>7.9043722738995403E-2</v>
      </c>
      <c r="U48" s="13">
        <v>6.3128982070236081E-2</v>
      </c>
      <c r="V48" s="13">
        <v>4.0356010482946472E-2</v>
      </c>
      <c r="W48" s="13">
        <v>4.2280804905958383E-2</v>
      </c>
      <c r="X48" s="13">
        <v>4.3554518732313148E-2</v>
      </c>
      <c r="Y48" s="13">
        <v>6.5364415557540731E-2</v>
      </c>
      <c r="AA48" s="13">
        <v>2.5105370235467332E-2</v>
      </c>
      <c r="AB48" s="13">
        <v>3.6534739035803281E-2</v>
      </c>
      <c r="AC48" s="13">
        <v>8.395283249154592E-2</v>
      </c>
      <c r="AD48" s="13">
        <v>5.6142397534939353E-2</v>
      </c>
      <c r="AF48" s="13">
        <v>5.3785777505855177E-2</v>
      </c>
      <c r="AG48" s="13">
        <v>1.24469324114469E-2</v>
      </c>
      <c r="AH48" s="13">
        <v>3.0514032903400028E-2</v>
      </c>
      <c r="AI48" s="13">
        <v>3.4353874880630478E-2</v>
      </c>
      <c r="AJ48" s="13">
        <v>8.7848539895394748E-2</v>
      </c>
      <c r="AK48" s="13">
        <v>5.3785777505855177E-2</v>
      </c>
      <c r="AM48" s="13">
        <v>0.1075534423036566</v>
      </c>
      <c r="AN48" s="13">
        <v>8.0560479153953105E-2</v>
      </c>
      <c r="AO48" s="13">
        <v>2.0615958596071671E-2</v>
      </c>
      <c r="AP48" s="13">
        <v>5.0639251935716362E-2</v>
      </c>
      <c r="AQ48" s="13">
        <v>5.9298314636445561E-2</v>
      </c>
      <c r="AR48" s="13">
        <v>4.3964896154025837E-2</v>
      </c>
      <c r="AS48" s="13">
        <v>1.678396915001009E-2</v>
      </c>
      <c r="AT48" s="13">
        <v>4.6261923634549881E-2</v>
      </c>
      <c r="AU48" s="13">
        <v>2.9116428995415378E-2</v>
      </c>
      <c r="AV48" s="13">
        <v>6.555148084959922E-2</v>
      </c>
      <c r="AW48" s="13">
        <v>0.1042587819763494</v>
      </c>
      <c r="AX48" s="13">
        <v>7.594905046910197E-2</v>
      </c>
      <c r="AY48" s="13">
        <v>2.6437566888993711E-2</v>
      </c>
    </row>
    <row r="49" spans="2:53" hidden="1">
      <c r="B49" s="12" t="s">
        <v>82</v>
      </c>
      <c r="C49" s="13">
        <v>3.639555256882078E-2</v>
      </c>
      <c r="D49" s="13">
        <v>1.76454361430123E-2</v>
      </c>
      <c r="E49" s="13">
        <v>3.9374323394339883E-2</v>
      </c>
      <c r="F49" s="13">
        <v>5.7554138825471592E-2</v>
      </c>
      <c r="G49" s="13">
        <v>3.1233312093671039E-2</v>
      </c>
      <c r="H49" s="13">
        <v>4.1413821171855332E-2</v>
      </c>
      <c r="I49" s="13">
        <v>2.9948107146983739E-2</v>
      </c>
      <c r="K49" s="13">
        <v>3.2291078894211192E-2</v>
      </c>
      <c r="L49" s="13">
        <v>4.0415123657378461E-2</v>
      </c>
      <c r="N49" s="13">
        <v>2.4518861386238659E-2</v>
      </c>
      <c r="O49" s="13">
        <v>1.4158432930293501E-2</v>
      </c>
      <c r="P49" s="13">
        <v>4.5712191981237257E-2</v>
      </c>
      <c r="Q49" s="13">
        <v>3.4912157640946753E-2</v>
      </c>
      <c r="R49" s="13">
        <v>3.097732638853188E-2</v>
      </c>
      <c r="S49" s="13">
        <v>5.0617809560545061E-2</v>
      </c>
      <c r="T49" s="13">
        <v>3.2949111414378229E-2</v>
      </c>
      <c r="U49" s="13">
        <v>4.4935566396482107E-2</v>
      </c>
      <c r="V49" s="13">
        <v>3.5494846063510679E-2</v>
      </c>
      <c r="W49" s="13">
        <v>4.2226501016284147E-2</v>
      </c>
      <c r="X49" s="13">
        <v>4.4153422833285737E-2</v>
      </c>
      <c r="Y49" s="13">
        <v>2.5380107965665529E-2</v>
      </c>
      <c r="AA49" s="13">
        <v>2.5315247145890878E-2</v>
      </c>
      <c r="AB49" s="13">
        <v>3.1845688599284321E-2</v>
      </c>
      <c r="AC49" s="13">
        <v>4.1330278630019188E-2</v>
      </c>
      <c r="AD49" s="13">
        <v>4.8005095831168403E-2</v>
      </c>
      <c r="AF49" s="13">
        <v>4.8985400055527047E-2</v>
      </c>
      <c r="AG49" s="13">
        <v>2.6844477225414231E-2</v>
      </c>
      <c r="AH49" s="13">
        <v>2.613482087120907E-2</v>
      </c>
      <c r="AI49" s="13">
        <v>3.2461163778779563E-2</v>
      </c>
      <c r="AJ49" s="13">
        <v>3.3351827605394208E-2</v>
      </c>
      <c r="AK49" s="13">
        <v>4.8985400055527047E-2</v>
      </c>
      <c r="AM49" s="13">
        <v>0.1069417923075285</v>
      </c>
      <c r="AN49" s="13">
        <v>2.535602160807951E-2</v>
      </c>
      <c r="AO49" s="13">
        <v>2.5017134447662671E-2</v>
      </c>
      <c r="AP49" s="13">
        <v>1.6095468481009449E-2</v>
      </c>
      <c r="AQ49" s="13">
        <v>3.7630703396377758E-2</v>
      </c>
      <c r="AR49" s="13">
        <v>3.4719777432761778E-2</v>
      </c>
      <c r="AS49" s="13">
        <v>3.5865697785425553E-2</v>
      </c>
      <c r="AT49" s="13">
        <v>1.8802710776683652E-2</v>
      </c>
      <c r="AU49" s="13">
        <v>2.56752496084982E-2</v>
      </c>
      <c r="AV49" s="13">
        <v>1.959099707598129E-2</v>
      </c>
      <c r="AW49" s="13">
        <v>2.4974868272650531E-2</v>
      </c>
      <c r="AX49" s="13">
        <v>1.7481640909766678E-2</v>
      </c>
      <c r="AY49" s="13">
        <v>2.890200754377659E-2</v>
      </c>
    </row>
    <row r="50" spans="2:53" hidden="1"/>
    <row r="51" spans="2:53" hidden="1">
      <c r="B51" s="37" t="s">
        <v>96</v>
      </c>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row>
    <row r="52" spans="2:53" hidden="1">
      <c r="B52" s="36" t="s">
        <v>16</v>
      </c>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row>
    <row r="53" spans="2:53" hidden="1">
      <c r="B53" s="12" t="s">
        <v>90</v>
      </c>
      <c r="C53" s="13">
        <v>0.28198157004490632</v>
      </c>
      <c r="D53" s="13">
        <v>0.32779569231231881</v>
      </c>
      <c r="E53" s="13">
        <v>0.2655762335953113</v>
      </c>
      <c r="F53" s="13">
        <v>0.23888339302404751</v>
      </c>
      <c r="G53" s="13">
        <v>0.28331666284895279</v>
      </c>
      <c r="H53" s="13">
        <v>0.24839301516049969</v>
      </c>
      <c r="I53" s="13">
        <v>0.32165461581844718</v>
      </c>
      <c r="K53" s="13">
        <v>0.2786277409338424</v>
      </c>
      <c r="L53" s="13">
        <v>0.28526602393583739</v>
      </c>
      <c r="N53" s="13">
        <v>0.28514262959434927</v>
      </c>
      <c r="O53" s="13">
        <v>0.28042147649859772</v>
      </c>
      <c r="P53" s="13">
        <v>0.25360841190714412</v>
      </c>
      <c r="Q53" s="13">
        <v>0.26878829216323008</v>
      </c>
      <c r="R53" s="13">
        <v>0.28627638440662823</v>
      </c>
      <c r="S53" s="13">
        <v>0.27985559420505718</v>
      </c>
      <c r="T53" s="13">
        <v>0.24816542612816531</v>
      </c>
      <c r="U53" s="13">
        <v>0.25739980078574931</v>
      </c>
      <c r="V53" s="13">
        <v>0.3262112704186258</v>
      </c>
      <c r="W53" s="13">
        <v>0.2926011443704839</v>
      </c>
      <c r="X53" s="13">
        <v>0.24607766131659889</v>
      </c>
      <c r="Y53" s="13">
        <v>0.29644684612765249</v>
      </c>
      <c r="AA53" s="13">
        <v>0.34527993887847791</v>
      </c>
      <c r="AB53" s="13">
        <v>0.27553878816774258</v>
      </c>
      <c r="AC53" s="13">
        <v>0.23558002235174161</v>
      </c>
      <c r="AD53" s="13">
        <v>0.26100115602615642</v>
      </c>
      <c r="AF53" s="13">
        <v>0.25729177556573529</v>
      </c>
      <c r="AG53" s="13">
        <v>0.35801812806956601</v>
      </c>
      <c r="AH53" s="13">
        <v>0.29970248784084541</v>
      </c>
      <c r="AI53" s="13">
        <v>0.39995878795237227</v>
      </c>
      <c r="AJ53" s="13">
        <v>0.17414861333453191</v>
      </c>
      <c r="AK53" s="13">
        <v>0.25729177556573529</v>
      </c>
      <c r="AM53" s="13">
        <v>0.20954607721415661</v>
      </c>
      <c r="AN53" s="13">
        <v>0.28373412242082652</v>
      </c>
      <c r="AO53" s="13">
        <v>0.30551691681651511</v>
      </c>
      <c r="AP53" s="13">
        <v>0.23744054588390889</v>
      </c>
      <c r="AQ53" s="13">
        <v>0.28250662797436898</v>
      </c>
      <c r="AR53" s="13">
        <v>0.31083481678054953</v>
      </c>
      <c r="AS53" s="13">
        <v>0.30388080244303772</v>
      </c>
      <c r="AT53" s="13">
        <v>0.33228197871991572</v>
      </c>
      <c r="AU53" s="13">
        <v>0.29071008670996512</v>
      </c>
      <c r="AV53" s="13">
        <v>0.3528445548071048</v>
      </c>
      <c r="AW53" s="13">
        <v>0.34556848729535738</v>
      </c>
      <c r="AX53" s="13">
        <v>0.32138446974465978</v>
      </c>
      <c r="AY53" s="13">
        <v>0.35297463971220272</v>
      </c>
    </row>
    <row r="54" spans="2:53" hidden="1">
      <c r="B54" s="12" t="s">
        <v>91</v>
      </c>
      <c r="C54" s="13">
        <v>0.27205461073844422</v>
      </c>
      <c r="D54" s="13">
        <v>0.29869900257315352</v>
      </c>
      <c r="E54" s="13">
        <v>0.28027712246696429</v>
      </c>
      <c r="F54" s="13">
        <v>0.29801111706780969</v>
      </c>
      <c r="G54" s="13">
        <v>0.2428453683731242</v>
      </c>
      <c r="H54" s="13">
        <v>0.24877222699575699</v>
      </c>
      <c r="I54" s="13">
        <v>0.2662064116695444</v>
      </c>
      <c r="K54" s="13">
        <v>0.28214785746827481</v>
      </c>
      <c r="L54" s="13">
        <v>0.26217014662411059</v>
      </c>
      <c r="N54" s="13">
        <v>0.3152310903667967</v>
      </c>
      <c r="O54" s="13">
        <v>0.34687291622485672</v>
      </c>
      <c r="P54" s="13">
        <v>0.30299490914739458</v>
      </c>
      <c r="Q54" s="13">
        <v>0.2659713917716065</v>
      </c>
      <c r="R54" s="13">
        <v>0.28191847356691352</v>
      </c>
      <c r="S54" s="13">
        <v>0.20173583483676841</v>
      </c>
      <c r="T54" s="13">
        <v>0.28218712573954252</v>
      </c>
      <c r="U54" s="13">
        <v>0.21926658913873301</v>
      </c>
      <c r="V54" s="13">
        <v>0.28984225716121698</v>
      </c>
      <c r="W54" s="13">
        <v>0.26561246408710948</v>
      </c>
      <c r="X54" s="13">
        <v>0.28257345186263672</v>
      </c>
      <c r="Y54" s="13">
        <v>0.25715770552569889</v>
      </c>
      <c r="AA54" s="13">
        <v>0.29445693985238558</v>
      </c>
      <c r="AB54" s="13">
        <v>0.31295805611939492</v>
      </c>
      <c r="AC54" s="13">
        <v>0.2483441711812614</v>
      </c>
      <c r="AD54" s="13">
        <v>0.22608809435706159</v>
      </c>
      <c r="AF54" s="13">
        <v>0.27565234682833128</v>
      </c>
      <c r="AG54" s="13">
        <v>0.30962154560450589</v>
      </c>
      <c r="AH54" s="13">
        <v>0.31886684571009738</v>
      </c>
      <c r="AI54" s="13">
        <v>0.30146498770045138</v>
      </c>
      <c r="AJ54" s="13">
        <v>0.20002866845292461</v>
      </c>
      <c r="AK54" s="13">
        <v>0.27565234682833128</v>
      </c>
      <c r="AM54" s="13">
        <v>0.2551435402573034</v>
      </c>
      <c r="AN54" s="13">
        <v>0.25731350792787933</v>
      </c>
      <c r="AO54" s="13">
        <v>0.24965190097822851</v>
      </c>
      <c r="AP54" s="13">
        <v>0.3321823281385709</v>
      </c>
      <c r="AQ54" s="13">
        <v>0.27422914582580721</v>
      </c>
      <c r="AR54" s="13">
        <v>0.25244299892849531</v>
      </c>
      <c r="AS54" s="13">
        <v>0.29349594290483261</v>
      </c>
      <c r="AT54" s="13">
        <v>0.27015351523671072</v>
      </c>
      <c r="AU54" s="13">
        <v>0.2735101198683732</v>
      </c>
      <c r="AV54" s="13">
        <v>0.25629218922905339</v>
      </c>
      <c r="AW54" s="13">
        <v>0.25178558955617591</v>
      </c>
      <c r="AX54" s="13">
        <v>0.25183889878217153</v>
      </c>
      <c r="AY54" s="13">
        <v>0.32290479480504819</v>
      </c>
    </row>
    <row r="55" spans="2:53" hidden="1">
      <c r="B55" s="12" t="s">
        <v>92</v>
      </c>
      <c r="C55" s="13">
        <v>0.193982529544103</v>
      </c>
      <c r="D55" s="13">
        <v>0.2112909621960613</v>
      </c>
      <c r="E55" s="13">
        <v>0.22540142470431371</v>
      </c>
      <c r="F55" s="13">
        <v>0.20487403747878799</v>
      </c>
      <c r="G55" s="13">
        <v>0.20063873776629901</v>
      </c>
      <c r="H55" s="13">
        <v>0.2059578277444315</v>
      </c>
      <c r="I55" s="13">
        <v>0.1348784736668899</v>
      </c>
      <c r="K55" s="13">
        <v>0.18534214083494199</v>
      </c>
      <c r="L55" s="13">
        <v>0.2024441885539022</v>
      </c>
      <c r="N55" s="13">
        <v>0.15778060426789459</v>
      </c>
      <c r="O55" s="13">
        <v>0.2010665302576515</v>
      </c>
      <c r="P55" s="13">
        <v>0.1715339044839532</v>
      </c>
      <c r="Q55" s="13">
        <v>0.15602085062966989</v>
      </c>
      <c r="R55" s="13">
        <v>0.17014663917030401</v>
      </c>
      <c r="S55" s="13">
        <v>0.2066539705861383</v>
      </c>
      <c r="T55" s="13">
        <v>0.25697475950830762</v>
      </c>
      <c r="U55" s="13">
        <v>0.26087218023703901</v>
      </c>
      <c r="V55" s="13">
        <v>0.20256525051020441</v>
      </c>
      <c r="W55" s="13">
        <v>0.18909563275242161</v>
      </c>
      <c r="X55" s="13">
        <v>0.1470906003670012</v>
      </c>
      <c r="Y55" s="13">
        <v>0.19521613864851481</v>
      </c>
      <c r="AA55" s="13">
        <v>0.15209465729288771</v>
      </c>
      <c r="AB55" s="13">
        <v>0.18519366736331841</v>
      </c>
      <c r="AC55" s="13">
        <v>0.21651370106558859</v>
      </c>
      <c r="AD55" s="13">
        <v>0.22896255989514669</v>
      </c>
      <c r="AF55" s="13">
        <v>0.21854396094400641</v>
      </c>
      <c r="AG55" s="13">
        <v>0.18861984849737681</v>
      </c>
      <c r="AH55" s="13">
        <v>0.20346407129135399</v>
      </c>
      <c r="AI55" s="13">
        <v>0.13488243801904601</v>
      </c>
      <c r="AJ55" s="13">
        <v>0.1964564588252031</v>
      </c>
      <c r="AK55" s="13">
        <v>0.21854396094400641</v>
      </c>
      <c r="AM55" s="13">
        <v>0.24489726725512509</v>
      </c>
      <c r="AN55" s="13">
        <v>0.15744291826365489</v>
      </c>
      <c r="AO55" s="13">
        <v>0.2039978452627596</v>
      </c>
      <c r="AP55" s="13">
        <v>0.21766798115844471</v>
      </c>
      <c r="AQ55" s="13">
        <v>0.17933920833044581</v>
      </c>
      <c r="AR55" s="13">
        <v>0.17855083210182729</v>
      </c>
      <c r="AS55" s="13">
        <v>0.15365642063542501</v>
      </c>
      <c r="AT55" s="13">
        <v>0.1388093261916038</v>
      </c>
      <c r="AU55" s="13">
        <v>0.19474703967739679</v>
      </c>
      <c r="AV55" s="13">
        <v>0.22564415347783151</v>
      </c>
      <c r="AW55" s="13">
        <v>0.14516836100182051</v>
      </c>
      <c r="AX55" s="13">
        <v>0.19281818724102701</v>
      </c>
      <c r="AY55" s="13">
        <v>0.1126325999998858</v>
      </c>
    </row>
    <row r="56" spans="2:53" hidden="1">
      <c r="B56" s="12" t="s">
        <v>93</v>
      </c>
      <c r="C56" s="13">
        <v>7.9574130837320414E-2</v>
      </c>
      <c r="D56" s="13">
        <v>9.0822491088498464E-2</v>
      </c>
      <c r="E56" s="13">
        <v>9.2499370889585944E-2</v>
      </c>
      <c r="F56" s="13">
        <v>7.6722936248068141E-2</v>
      </c>
      <c r="G56" s="13">
        <v>8.7622823819400106E-2</v>
      </c>
      <c r="H56" s="13">
        <v>6.5753015965220735E-2</v>
      </c>
      <c r="I56" s="13">
        <v>6.6804954151037529E-2</v>
      </c>
      <c r="K56" s="13">
        <v>7.9292460240940402E-2</v>
      </c>
      <c r="L56" s="13">
        <v>7.9849974971176088E-2</v>
      </c>
      <c r="N56" s="13">
        <v>9.2450437584532863E-2</v>
      </c>
      <c r="O56" s="13">
        <v>6.7946102729037908E-2</v>
      </c>
      <c r="P56" s="13">
        <v>0.1328696421970898</v>
      </c>
      <c r="Q56" s="13">
        <v>0.1400431764739514</v>
      </c>
      <c r="R56" s="13">
        <v>8.8945317983326028E-2</v>
      </c>
      <c r="S56" s="13">
        <v>8.6601139168837299E-2</v>
      </c>
      <c r="T56" s="13">
        <v>6.0672704025944872E-2</v>
      </c>
      <c r="U56" s="13">
        <v>8.8170999915757928E-2</v>
      </c>
      <c r="V56" s="13">
        <v>6.5512739959338595E-2</v>
      </c>
      <c r="W56" s="13">
        <v>7.6607267664496034E-2</v>
      </c>
      <c r="X56" s="13">
        <v>6.5671783126787453E-2</v>
      </c>
      <c r="Y56" s="13">
        <v>4.1193816750126837E-2</v>
      </c>
      <c r="AA56" s="13">
        <v>8.1207815447420562E-2</v>
      </c>
      <c r="AB56" s="13">
        <v>6.374561125752852E-2</v>
      </c>
      <c r="AC56" s="13">
        <v>8.664704355246361E-2</v>
      </c>
      <c r="AD56" s="13">
        <v>8.8624037090627314E-2</v>
      </c>
      <c r="AF56" s="13">
        <v>6.4442372399904413E-2</v>
      </c>
      <c r="AG56" s="13">
        <v>6.8953628688230989E-2</v>
      </c>
      <c r="AH56" s="13">
        <v>6.4586671487517108E-2</v>
      </c>
      <c r="AI56" s="13">
        <v>7.1795603587892776E-2</v>
      </c>
      <c r="AJ56" s="13">
        <v>0.1197375006130484</v>
      </c>
      <c r="AK56" s="13">
        <v>6.4442372399904413E-2</v>
      </c>
      <c r="AM56" s="13">
        <v>0</v>
      </c>
      <c r="AN56" s="13">
        <v>8.6845791362958932E-2</v>
      </c>
      <c r="AO56" s="13">
        <v>9.3057109566149238E-2</v>
      </c>
      <c r="AP56" s="13">
        <v>9.2204412597923474E-2</v>
      </c>
      <c r="AQ56" s="13">
        <v>7.1367715290534761E-2</v>
      </c>
      <c r="AR56" s="13">
        <v>6.1365544142422332E-2</v>
      </c>
      <c r="AS56" s="13">
        <v>5.8200210624648807E-2</v>
      </c>
      <c r="AT56" s="13">
        <v>9.2295665763025309E-2</v>
      </c>
      <c r="AU56" s="13">
        <v>6.0726825381594129E-2</v>
      </c>
      <c r="AV56" s="13">
        <v>5.4813729816679813E-2</v>
      </c>
      <c r="AW56" s="13">
        <v>8.215675277825947E-2</v>
      </c>
      <c r="AX56" s="13">
        <v>7.2132571020513112E-2</v>
      </c>
      <c r="AY56" s="13">
        <v>6.2092211326785551E-2</v>
      </c>
    </row>
    <row r="57" spans="2:53" hidden="1">
      <c r="B57" s="12" t="s">
        <v>94</v>
      </c>
      <c r="C57" s="13">
        <v>0.13285701519183971</v>
      </c>
      <c r="D57" s="13">
        <v>5.9564246175704813E-2</v>
      </c>
      <c r="E57" s="13">
        <v>8.4699379240771339E-2</v>
      </c>
      <c r="F57" s="13">
        <v>0.13174113791839229</v>
      </c>
      <c r="G57" s="13">
        <v>0.15455278957130861</v>
      </c>
      <c r="H57" s="13">
        <v>0.18897976205080849</v>
      </c>
      <c r="I57" s="13">
        <v>0.1655463079573781</v>
      </c>
      <c r="K57" s="13">
        <v>0.1509515135509738</v>
      </c>
      <c r="L57" s="13">
        <v>0.11513680835600271</v>
      </c>
      <c r="N57" s="13">
        <v>9.8134914245000857E-2</v>
      </c>
      <c r="O57" s="13">
        <v>8.7969008666012941E-2</v>
      </c>
      <c r="P57" s="13">
        <v>0.10070197992563951</v>
      </c>
      <c r="Q57" s="13">
        <v>0.13327313617424899</v>
      </c>
      <c r="R57" s="13">
        <v>0.14156292863934281</v>
      </c>
      <c r="S57" s="13">
        <v>0.18160762315943829</v>
      </c>
      <c r="T57" s="13">
        <v>0.14562990554654029</v>
      </c>
      <c r="U57" s="13">
        <v>0.12903711163376991</v>
      </c>
      <c r="V57" s="13">
        <v>7.2600876711754109E-2</v>
      </c>
      <c r="W57" s="13">
        <v>0.13288940572165181</v>
      </c>
      <c r="X57" s="13">
        <v>0.1946374159778953</v>
      </c>
      <c r="Y57" s="13">
        <v>0.1779270247624381</v>
      </c>
      <c r="AA57" s="13">
        <v>9.9622277976468249E-2</v>
      </c>
      <c r="AB57" s="13">
        <v>0.13729114021044811</v>
      </c>
      <c r="AC57" s="13">
        <v>0.16938861330529589</v>
      </c>
      <c r="AD57" s="13">
        <v>0.13196612865481089</v>
      </c>
      <c r="AF57" s="13">
        <v>0.1225777621105012</v>
      </c>
      <c r="AG57" s="13">
        <v>5.0475327786951102E-2</v>
      </c>
      <c r="AH57" s="13">
        <v>7.2705643582278379E-2</v>
      </c>
      <c r="AI57" s="13">
        <v>5.5514364863577588E-2</v>
      </c>
      <c r="AJ57" s="13">
        <v>0.28589183256151751</v>
      </c>
      <c r="AK57" s="13">
        <v>0.1225777621105012</v>
      </c>
      <c r="AM57" s="13">
        <v>0.17706849638963601</v>
      </c>
      <c r="AN57" s="13">
        <v>0.1637925646922769</v>
      </c>
      <c r="AO57" s="13">
        <v>0.1227484407910409</v>
      </c>
      <c r="AP57" s="13">
        <v>9.9657570429308617E-2</v>
      </c>
      <c r="AQ57" s="13">
        <v>0.16709880506517211</v>
      </c>
      <c r="AR57" s="13">
        <v>0.1408381600792902</v>
      </c>
      <c r="AS57" s="13">
        <v>0.1640351197427759</v>
      </c>
      <c r="AT57" s="13">
        <v>0.13865602507070129</v>
      </c>
      <c r="AU57" s="13">
        <v>0.13374029170362969</v>
      </c>
      <c r="AV57" s="13">
        <v>8.9607593072942915E-2</v>
      </c>
      <c r="AW57" s="13">
        <v>0.16445129545302889</v>
      </c>
      <c r="AX57" s="13">
        <v>0.1618258732116285</v>
      </c>
      <c r="AY57" s="13">
        <v>0.10246098526711141</v>
      </c>
    </row>
    <row r="58" spans="2:53" hidden="1">
      <c r="B58" s="12" t="s">
        <v>82</v>
      </c>
      <c r="C58" s="13">
        <v>3.9550143643386278E-2</v>
      </c>
      <c r="D58" s="13">
        <v>1.1827605654263161E-2</v>
      </c>
      <c r="E58" s="13">
        <v>5.1546469103053438E-2</v>
      </c>
      <c r="F58" s="13">
        <v>4.9767378262894457E-2</v>
      </c>
      <c r="G58" s="13">
        <v>3.1023617620915291E-2</v>
      </c>
      <c r="H58" s="13">
        <v>4.2144152083282427E-2</v>
      </c>
      <c r="I58" s="13">
        <v>4.4909236736702968E-2</v>
      </c>
      <c r="K58" s="13">
        <v>2.363828697102667E-2</v>
      </c>
      <c r="L58" s="13">
        <v>5.5132857558971043E-2</v>
      </c>
      <c r="N58" s="13">
        <v>5.126032394142549E-2</v>
      </c>
      <c r="O58" s="13">
        <v>1.5723965623843442E-2</v>
      </c>
      <c r="P58" s="13">
        <v>3.8291152338778882E-2</v>
      </c>
      <c r="Q58" s="13">
        <v>3.5903152787292787E-2</v>
      </c>
      <c r="R58" s="13">
        <v>3.115025623348543E-2</v>
      </c>
      <c r="S58" s="13">
        <v>4.3545838043760457E-2</v>
      </c>
      <c r="T58" s="13">
        <v>6.3700790514995796E-3</v>
      </c>
      <c r="U58" s="13">
        <v>4.5253318288950788E-2</v>
      </c>
      <c r="V58" s="13">
        <v>4.3267605238859953E-2</v>
      </c>
      <c r="W58" s="13">
        <v>4.3194085403837117E-2</v>
      </c>
      <c r="X58" s="13">
        <v>6.3949087349080488E-2</v>
      </c>
      <c r="Y58" s="13">
        <v>3.2058468185568803E-2</v>
      </c>
      <c r="AA58" s="13">
        <v>2.7338370552359971E-2</v>
      </c>
      <c r="AB58" s="13">
        <v>2.527273688156751E-2</v>
      </c>
      <c r="AC58" s="13">
        <v>4.3526448543648823E-2</v>
      </c>
      <c r="AD58" s="13">
        <v>6.3358023976196956E-2</v>
      </c>
      <c r="AF58" s="13">
        <v>6.1491782151521422E-2</v>
      </c>
      <c r="AG58" s="13">
        <v>2.4311521353369201E-2</v>
      </c>
      <c r="AH58" s="13">
        <v>4.067428008790766E-2</v>
      </c>
      <c r="AI58" s="13">
        <v>3.6383817876659973E-2</v>
      </c>
      <c r="AJ58" s="13">
        <v>2.3736926212774491E-2</v>
      </c>
      <c r="AK58" s="13">
        <v>6.1491782151521422E-2</v>
      </c>
      <c r="AM58" s="13">
        <v>0.11334461888377891</v>
      </c>
      <c r="AN58" s="13">
        <v>5.0871095332403367E-2</v>
      </c>
      <c r="AO58" s="13">
        <v>2.5027786585306789E-2</v>
      </c>
      <c r="AP58" s="13">
        <v>2.0847161791843431E-2</v>
      </c>
      <c r="AQ58" s="13">
        <v>2.5458497513671172E-2</v>
      </c>
      <c r="AR58" s="13">
        <v>5.5967647967415338E-2</v>
      </c>
      <c r="AS58" s="13">
        <v>2.6731503649280109E-2</v>
      </c>
      <c r="AT58" s="13">
        <v>2.780348901804304E-2</v>
      </c>
      <c r="AU58" s="13">
        <v>4.6565636659041239E-2</v>
      </c>
      <c r="AV58" s="13">
        <v>2.0797779596387352E-2</v>
      </c>
      <c r="AW58" s="13">
        <v>1.0869513915357881E-2</v>
      </c>
      <c r="AX58" s="13">
        <v>0</v>
      </c>
      <c r="AY58" s="13">
        <v>4.6934768888966173E-2</v>
      </c>
    </row>
    <row r="59" spans="2:53" hidden="1"/>
    <row r="60" spans="2:53" hidden="1">
      <c r="B60" s="37" t="s">
        <v>97</v>
      </c>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row>
    <row r="61" spans="2:53" hidden="1">
      <c r="B61" s="36" t="s">
        <v>16</v>
      </c>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row>
    <row r="62" spans="2:53" hidden="1">
      <c r="B62" s="12" t="s">
        <v>90</v>
      </c>
      <c r="C62" s="13">
        <v>0.38884594459684751</v>
      </c>
      <c r="D62" s="13">
        <v>0.28425554443821632</v>
      </c>
      <c r="E62" s="13">
        <v>0.27656844908200201</v>
      </c>
      <c r="F62" s="13">
        <v>0.34049549270031559</v>
      </c>
      <c r="G62" s="13">
        <v>0.45444196524115688</v>
      </c>
      <c r="H62" s="13">
        <v>0.42569004025681573</v>
      </c>
      <c r="I62" s="13">
        <v>0.50971931029514217</v>
      </c>
      <c r="K62" s="13">
        <v>0.40917252896725381</v>
      </c>
      <c r="L62" s="13">
        <v>0.36893982329076203</v>
      </c>
      <c r="N62" s="13">
        <v>0.35993111968278041</v>
      </c>
      <c r="O62" s="13">
        <v>0.43713875578289191</v>
      </c>
      <c r="P62" s="13">
        <v>0.41654742252078841</v>
      </c>
      <c r="Q62" s="13">
        <v>0.4022519278074434</v>
      </c>
      <c r="R62" s="13">
        <v>0.37547899966293991</v>
      </c>
      <c r="S62" s="13">
        <v>0.43335585456878761</v>
      </c>
      <c r="T62" s="13">
        <v>0.40935242106399189</v>
      </c>
      <c r="U62" s="13">
        <v>0.38151788335153602</v>
      </c>
      <c r="V62" s="13">
        <v>0.30928394936011627</v>
      </c>
      <c r="W62" s="13">
        <v>0.39212974386305433</v>
      </c>
      <c r="X62" s="13">
        <v>0.47021135788865248</v>
      </c>
      <c r="Y62" s="13">
        <v>0.39417102138424992</v>
      </c>
      <c r="AA62" s="13">
        <v>0.36233492281727597</v>
      </c>
      <c r="AB62" s="13">
        <v>0.39736935169046411</v>
      </c>
      <c r="AC62" s="13">
        <v>0.42887857437763288</v>
      </c>
      <c r="AD62" s="13">
        <v>0.37425646539240748</v>
      </c>
      <c r="AF62" s="13">
        <v>0.39736503076984231</v>
      </c>
      <c r="AG62" s="13">
        <v>0.27628791118588419</v>
      </c>
      <c r="AH62" s="13">
        <v>0.28245299771111082</v>
      </c>
      <c r="AI62" s="13">
        <v>0.18468275732368369</v>
      </c>
      <c r="AJ62" s="13">
        <v>0.6347379838612992</v>
      </c>
      <c r="AK62" s="13">
        <v>0.39736503076984231</v>
      </c>
      <c r="AM62" s="13">
        <v>0.31869556659051529</v>
      </c>
      <c r="AN62" s="13">
        <v>0.39339501761614742</v>
      </c>
      <c r="AO62" s="13">
        <v>0.37449169773552288</v>
      </c>
      <c r="AP62" s="13">
        <v>0.31710391754018691</v>
      </c>
      <c r="AQ62" s="13">
        <v>0.36746691779817608</v>
      </c>
      <c r="AR62" s="13">
        <v>0.45738853218839293</v>
      </c>
      <c r="AS62" s="13">
        <v>0.43311939890429968</v>
      </c>
      <c r="AT62" s="13">
        <v>0.35454495222086152</v>
      </c>
      <c r="AU62" s="13">
        <v>0.43367789615631491</v>
      </c>
      <c r="AV62" s="13">
        <v>0.39711763344128581</v>
      </c>
      <c r="AW62" s="13">
        <v>0.40864204375412999</v>
      </c>
      <c r="AX62" s="13">
        <v>0.46283425368623371</v>
      </c>
      <c r="AY62" s="13">
        <v>0.41173470868085449</v>
      </c>
    </row>
    <row r="63" spans="2:53" hidden="1">
      <c r="B63" s="12" t="s">
        <v>91</v>
      </c>
      <c r="C63" s="13">
        <v>0.21855360424630191</v>
      </c>
      <c r="D63" s="13">
        <v>0.2162605843470545</v>
      </c>
      <c r="E63" s="13">
        <v>0.2842923491653771</v>
      </c>
      <c r="F63" s="13">
        <v>0.2415783566993786</v>
      </c>
      <c r="G63" s="13">
        <v>0.18789043335815711</v>
      </c>
      <c r="H63" s="13">
        <v>0.2243014590673896</v>
      </c>
      <c r="I63" s="13">
        <v>0.16910485710530521</v>
      </c>
      <c r="K63" s="13">
        <v>0.21358280045783751</v>
      </c>
      <c r="L63" s="13">
        <v>0.22342158508355389</v>
      </c>
      <c r="N63" s="13">
        <v>0.24788971325116829</v>
      </c>
      <c r="O63" s="13">
        <v>0.22140958142232389</v>
      </c>
      <c r="P63" s="13">
        <v>0.1999795076169659</v>
      </c>
      <c r="Q63" s="13">
        <v>0.17827988821196661</v>
      </c>
      <c r="R63" s="13">
        <v>0.21138059376929491</v>
      </c>
      <c r="S63" s="13">
        <v>0.20917017316410211</v>
      </c>
      <c r="T63" s="13">
        <v>0.18586159530797289</v>
      </c>
      <c r="U63" s="13">
        <v>0.26480702978552678</v>
      </c>
      <c r="V63" s="13">
        <v>0.24185217202874301</v>
      </c>
      <c r="W63" s="13">
        <v>0.17508144733606551</v>
      </c>
      <c r="X63" s="13">
        <v>0.20502149170115611</v>
      </c>
      <c r="Y63" s="13">
        <v>0.25169448572503972</v>
      </c>
      <c r="AA63" s="13">
        <v>0.23675876712844349</v>
      </c>
      <c r="AB63" s="13">
        <v>0.20822150446576421</v>
      </c>
      <c r="AC63" s="13">
        <v>0.23799263575422541</v>
      </c>
      <c r="AD63" s="13">
        <v>0.19311641176935079</v>
      </c>
      <c r="AF63" s="13">
        <v>0.2283146295285427</v>
      </c>
      <c r="AG63" s="13">
        <v>0.27415628686838822</v>
      </c>
      <c r="AH63" s="13">
        <v>0.2714262108477819</v>
      </c>
      <c r="AI63" s="13">
        <v>0.1798725393887349</v>
      </c>
      <c r="AJ63" s="13">
        <v>0.1611057472335865</v>
      </c>
      <c r="AK63" s="13">
        <v>0.2283146295285427</v>
      </c>
      <c r="AM63" s="13">
        <v>0.1110184018775917</v>
      </c>
      <c r="AN63" s="13">
        <v>0.10641101493585139</v>
      </c>
      <c r="AO63" s="13">
        <v>0.26238175422648141</v>
      </c>
      <c r="AP63" s="13">
        <v>0.25589389361327858</v>
      </c>
      <c r="AQ63" s="13">
        <v>0.30389743337369868</v>
      </c>
      <c r="AR63" s="13">
        <v>0.16413673671134321</v>
      </c>
      <c r="AS63" s="13">
        <v>0.22809677082502949</v>
      </c>
      <c r="AT63" s="13">
        <v>0.2264511023015453</v>
      </c>
      <c r="AU63" s="13">
        <v>0.20900150812517401</v>
      </c>
      <c r="AV63" s="13">
        <v>0.2399323807111241</v>
      </c>
      <c r="AW63" s="13">
        <v>0.1415976356134617</v>
      </c>
      <c r="AX63" s="13">
        <v>0.21987435937029071</v>
      </c>
      <c r="AY63" s="13">
        <v>0.27218839983076459</v>
      </c>
    </row>
    <row r="64" spans="2:53" hidden="1">
      <c r="B64" s="12" t="s">
        <v>92</v>
      </c>
      <c r="C64" s="13">
        <v>0.1972472721825744</v>
      </c>
      <c r="D64" s="13">
        <v>0.24409467078276281</v>
      </c>
      <c r="E64" s="13">
        <v>0.22621160200399809</v>
      </c>
      <c r="F64" s="13">
        <v>0.205663098386205</v>
      </c>
      <c r="G64" s="13">
        <v>0.1921763082116435</v>
      </c>
      <c r="H64" s="13">
        <v>0.1831798381063616</v>
      </c>
      <c r="I64" s="13">
        <v>0.14977973305334061</v>
      </c>
      <c r="K64" s="13">
        <v>0.1859776020663178</v>
      </c>
      <c r="L64" s="13">
        <v>0.208283824921872</v>
      </c>
      <c r="N64" s="13">
        <v>0.2385734719915488</v>
      </c>
      <c r="O64" s="13">
        <v>0.24864931327282419</v>
      </c>
      <c r="P64" s="13">
        <v>0.17142590091553339</v>
      </c>
      <c r="Q64" s="13">
        <v>0.18826432641978999</v>
      </c>
      <c r="R64" s="13">
        <v>0.212171844441461</v>
      </c>
      <c r="S64" s="13">
        <v>0.19373394431280611</v>
      </c>
      <c r="T64" s="13">
        <v>0.1972480180699874</v>
      </c>
      <c r="U64" s="13">
        <v>0.18250819168223209</v>
      </c>
      <c r="V64" s="13">
        <v>0.2250157501934818</v>
      </c>
      <c r="W64" s="13">
        <v>0.2231399632740684</v>
      </c>
      <c r="X64" s="13">
        <v>0.119205217727532</v>
      </c>
      <c r="Y64" s="13">
        <v>0.14594388989033141</v>
      </c>
      <c r="AA64" s="13">
        <v>0.19108285283841711</v>
      </c>
      <c r="AB64" s="13">
        <v>0.2112476674527341</v>
      </c>
      <c r="AC64" s="13">
        <v>0.18094376505963861</v>
      </c>
      <c r="AD64" s="13">
        <v>0.20403128565488191</v>
      </c>
      <c r="AF64" s="13">
        <v>0.21019967227348421</v>
      </c>
      <c r="AG64" s="13">
        <v>0.2164584385238203</v>
      </c>
      <c r="AH64" s="13">
        <v>0.23832042808342041</v>
      </c>
      <c r="AI64" s="13">
        <v>0.24060500509577629</v>
      </c>
      <c r="AJ64" s="13">
        <v>0.1217575626812739</v>
      </c>
      <c r="AK64" s="13">
        <v>0.21019967227348421</v>
      </c>
      <c r="AM64" s="13">
        <v>0.2497367071573684</v>
      </c>
      <c r="AN64" s="13">
        <v>0.28646148207390443</v>
      </c>
      <c r="AO64" s="13">
        <v>0.19456071688617571</v>
      </c>
      <c r="AP64" s="13">
        <v>0.2181095872381579</v>
      </c>
      <c r="AQ64" s="13">
        <v>0.122542180064223</v>
      </c>
      <c r="AR64" s="13">
        <v>0.19829755923144551</v>
      </c>
      <c r="AS64" s="13">
        <v>0.15450929699741409</v>
      </c>
      <c r="AT64" s="13">
        <v>0.21415060971264541</v>
      </c>
      <c r="AU64" s="13">
        <v>0.1753446434151176</v>
      </c>
      <c r="AV64" s="13">
        <v>0.21791488051600491</v>
      </c>
      <c r="AW64" s="13">
        <v>0.24543997155977751</v>
      </c>
      <c r="AX64" s="13">
        <v>0.19753827938348509</v>
      </c>
      <c r="AY64" s="13">
        <v>0.1038044401756069</v>
      </c>
    </row>
    <row r="65" spans="2:53" hidden="1">
      <c r="B65" s="12" t="s">
        <v>93</v>
      </c>
      <c r="C65" s="13">
        <v>8.7856566813346956E-2</v>
      </c>
      <c r="D65" s="13">
        <v>0.14353256722615959</v>
      </c>
      <c r="E65" s="13">
        <v>0.11588376648598631</v>
      </c>
      <c r="F65" s="13">
        <v>7.5480279518099186E-2</v>
      </c>
      <c r="G65" s="13">
        <v>5.9124678413634862E-2</v>
      </c>
      <c r="H65" s="13">
        <v>8.0012919335235536E-2</v>
      </c>
      <c r="I65" s="13">
        <v>6.7190712948506537E-2</v>
      </c>
      <c r="K65" s="13">
        <v>8.4629741147637341E-2</v>
      </c>
      <c r="L65" s="13">
        <v>9.1016644373092981E-2</v>
      </c>
      <c r="N65" s="13">
        <v>7.6014625915895348E-2</v>
      </c>
      <c r="O65" s="13">
        <v>3.1548563056440222E-2</v>
      </c>
      <c r="P65" s="13">
        <v>0.1123865281661721</v>
      </c>
      <c r="Q65" s="13">
        <v>0.1154394192201938</v>
      </c>
      <c r="R65" s="13">
        <v>0.1008239529492805</v>
      </c>
      <c r="S65" s="13">
        <v>6.7071592707329569E-2</v>
      </c>
      <c r="T65" s="13">
        <v>6.8690452793411794E-2</v>
      </c>
      <c r="U65" s="13">
        <v>8.1209549800773509E-2</v>
      </c>
      <c r="V65" s="13">
        <v>9.0397373029793698E-2</v>
      </c>
      <c r="W65" s="13">
        <v>9.7532822444298478E-2</v>
      </c>
      <c r="X65" s="13">
        <v>7.4945449072973194E-2</v>
      </c>
      <c r="Y65" s="13">
        <v>0.1103812055657134</v>
      </c>
      <c r="AA65" s="13">
        <v>9.2874506713434377E-2</v>
      </c>
      <c r="AB65" s="13">
        <v>7.7223102719231884E-2</v>
      </c>
      <c r="AC65" s="13">
        <v>8.2730004592832307E-2</v>
      </c>
      <c r="AD65" s="13">
        <v>9.7603634795536631E-2</v>
      </c>
      <c r="AF65" s="13">
        <v>6.6429538233574059E-2</v>
      </c>
      <c r="AG65" s="13">
        <v>0.1209549213448383</v>
      </c>
      <c r="AH65" s="13">
        <v>0.1245687783478385</v>
      </c>
      <c r="AI65" s="13">
        <v>0.15035388432075231</v>
      </c>
      <c r="AJ65" s="13">
        <v>3.8146472723663179E-2</v>
      </c>
      <c r="AK65" s="13">
        <v>6.6429538233574059E-2</v>
      </c>
      <c r="AM65" s="13">
        <v>0.13953477785124691</v>
      </c>
      <c r="AN65" s="13">
        <v>9.5859772037891922E-2</v>
      </c>
      <c r="AO65" s="13">
        <v>8.8787837832251498E-2</v>
      </c>
      <c r="AP65" s="13">
        <v>0.12938693682467781</v>
      </c>
      <c r="AQ65" s="13">
        <v>7.8286898815773581E-2</v>
      </c>
      <c r="AR65" s="13">
        <v>6.834480386235145E-2</v>
      </c>
      <c r="AS65" s="13">
        <v>8.4781834820532226E-2</v>
      </c>
      <c r="AT65" s="13">
        <v>7.8350073613802057E-2</v>
      </c>
      <c r="AU65" s="13">
        <v>4.7851566494162362E-2</v>
      </c>
      <c r="AV65" s="13">
        <v>0.1049463188116678</v>
      </c>
      <c r="AW65" s="13">
        <v>0.11309133951106611</v>
      </c>
      <c r="AX65" s="13">
        <v>4.8808796803629498E-2</v>
      </c>
      <c r="AY65" s="13">
        <v>0.11333756286448921</v>
      </c>
    </row>
    <row r="66" spans="2:53" hidden="1">
      <c r="B66" s="12" t="s">
        <v>94</v>
      </c>
      <c r="C66" s="13">
        <v>7.1021070656888979E-2</v>
      </c>
      <c r="D66" s="13">
        <v>8.3075205036514332E-2</v>
      </c>
      <c r="E66" s="13">
        <v>6.0190199286135608E-2</v>
      </c>
      <c r="F66" s="13">
        <v>9.5426459668076571E-2</v>
      </c>
      <c r="G66" s="13">
        <v>6.9499092230349002E-2</v>
      </c>
      <c r="H66" s="13">
        <v>5.9555018296982752E-2</v>
      </c>
      <c r="I66" s="13">
        <v>6.1057600034946667E-2</v>
      </c>
      <c r="K66" s="13">
        <v>7.6586183877243599E-2</v>
      </c>
      <c r="L66" s="13">
        <v>6.5571073902502386E-2</v>
      </c>
      <c r="N66" s="13">
        <v>4.495189469519182E-2</v>
      </c>
      <c r="O66" s="13">
        <v>1.543307229097453E-2</v>
      </c>
      <c r="P66" s="13">
        <v>5.2327133372249722E-2</v>
      </c>
      <c r="Q66" s="13">
        <v>9.2468180440528847E-2</v>
      </c>
      <c r="R66" s="13">
        <v>7.0071637594135802E-2</v>
      </c>
      <c r="S66" s="13">
        <v>7.7744140557615887E-2</v>
      </c>
      <c r="T66" s="13">
        <v>9.9001026021855537E-2</v>
      </c>
      <c r="U66" s="13">
        <v>5.6228396708810351E-2</v>
      </c>
      <c r="V66" s="13">
        <v>8.9613763107785349E-2</v>
      </c>
      <c r="W66" s="13">
        <v>7.3203648217745484E-2</v>
      </c>
      <c r="X66" s="13">
        <v>8.4502768138987647E-2</v>
      </c>
      <c r="Y66" s="13">
        <v>6.070526756500725E-2</v>
      </c>
      <c r="AA66" s="13">
        <v>9.0102909451349245E-2</v>
      </c>
      <c r="AB66" s="13">
        <v>6.2278072081339918E-2</v>
      </c>
      <c r="AC66" s="13">
        <v>4.341619696481358E-2</v>
      </c>
      <c r="AD66" s="13">
        <v>8.4251861132427844E-2</v>
      </c>
      <c r="AF66" s="13">
        <v>4.6429034590677071E-2</v>
      </c>
      <c r="AG66" s="13">
        <v>7.6299654467794797E-2</v>
      </c>
      <c r="AH66" s="13">
        <v>6.2579693757186139E-2</v>
      </c>
      <c r="AI66" s="13">
        <v>0.19347167961132161</v>
      </c>
      <c r="AJ66" s="13">
        <v>3.0405870496494541E-2</v>
      </c>
      <c r="AK66" s="13">
        <v>4.6429034590677071E-2</v>
      </c>
      <c r="AM66" s="13">
        <v>0.1109192817950614</v>
      </c>
      <c r="AN66" s="13">
        <v>8.250971708671867E-2</v>
      </c>
      <c r="AO66" s="13">
        <v>6.1130861023445428E-2</v>
      </c>
      <c r="AP66" s="13">
        <v>5.2775123735681578E-2</v>
      </c>
      <c r="AQ66" s="13">
        <v>9.5577941446626097E-2</v>
      </c>
      <c r="AR66" s="13">
        <v>6.6852310871424889E-2</v>
      </c>
      <c r="AS66" s="13">
        <v>5.645254416521002E-2</v>
      </c>
      <c r="AT66" s="13">
        <v>9.1132513051142935E-2</v>
      </c>
      <c r="AU66" s="13">
        <v>9.6626734616265961E-2</v>
      </c>
      <c r="AV66" s="13">
        <v>4.0088786519917222E-2</v>
      </c>
      <c r="AW66" s="13">
        <v>9.1229009561564545E-2</v>
      </c>
      <c r="AX66" s="13">
        <v>5.4744456373172087E-2</v>
      </c>
      <c r="AY66" s="13">
        <v>5.4980443323230863E-2</v>
      </c>
    </row>
    <row r="67" spans="2:53" hidden="1">
      <c r="B67" s="12" t="s">
        <v>82</v>
      </c>
      <c r="C67" s="13">
        <v>3.6475541504040171E-2</v>
      </c>
      <c r="D67" s="13">
        <v>2.8781428169292609E-2</v>
      </c>
      <c r="E67" s="13">
        <v>3.6853633976500731E-2</v>
      </c>
      <c r="F67" s="13">
        <v>4.1356313027925119E-2</v>
      </c>
      <c r="G67" s="13">
        <v>3.6867522545058623E-2</v>
      </c>
      <c r="H67" s="13">
        <v>2.7260724937214861E-2</v>
      </c>
      <c r="I67" s="13">
        <v>4.3147786562758819E-2</v>
      </c>
      <c r="K67" s="13">
        <v>3.005114348370996E-2</v>
      </c>
      <c r="L67" s="13">
        <v>4.2767048428216693E-2</v>
      </c>
      <c r="N67" s="13">
        <v>3.2639174463415258E-2</v>
      </c>
      <c r="O67" s="13">
        <v>4.5820714174545488E-2</v>
      </c>
      <c r="P67" s="13">
        <v>4.7333507408290357E-2</v>
      </c>
      <c r="Q67" s="13">
        <v>2.329625790007726E-2</v>
      </c>
      <c r="R67" s="13">
        <v>3.0072971582887981E-2</v>
      </c>
      <c r="S67" s="13">
        <v>1.8924294689358551E-2</v>
      </c>
      <c r="T67" s="13">
        <v>3.9846486742780567E-2</v>
      </c>
      <c r="U67" s="13">
        <v>3.3728948671121167E-2</v>
      </c>
      <c r="V67" s="13">
        <v>4.3836992280079569E-2</v>
      </c>
      <c r="W67" s="13">
        <v>3.8912374864767757E-2</v>
      </c>
      <c r="X67" s="13">
        <v>4.6113715470698542E-2</v>
      </c>
      <c r="Y67" s="13">
        <v>3.7104129869658213E-2</v>
      </c>
      <c r="AA67" s="13">
        <v>2.6846041051079642E-2</v>
      </c>
      <c r="AB67" s="13">
        <v>4.3660301590466008E-2</v>
      </c>
      <c r="AC67" s="13">
        <v>2.603882325085724E-2</v>
      </c>
      <c r="AD67" s="13">
        <v>4.6740341255395203E-2</v>
      </c>
      <c r="AF67" s="13">
        <v>5.1262094603879628E-2</v>
      </c>
      <c r="AG67" s="13">
        <v>3.5842787609274257E-2</v>
      </c>
      <c r="AH67" s="13">
        <v>2.0651891252662289E-2</v>
      </c>
      <c r="AI67" s="13">
        <v>5.1014134259731198E-2</v>
      </c>
      <c r="AJ67" s="13">
        <v>1.3846363003682581E-2</v>
      </c>
      <c r="AK67" s="13">
        <v>5.1262094603879628E-2</v>
      </c>
      <c r="AM67" s="13">
        <v>7.00952647282162E-2</v>
      </c>
      <c r="AN67" s="13">
        <v>3.5362996249486217E-2</v>
      </c>
      <c r="AO67" s="13">
        <v>1.8647132296123262E-2</v>
      </c>
      <c r="AP67" s="13">
        <v>2.673054104801733E-2</v>
      </c>
      <c r="AQ67" s="13">
        <v>3.2228628501502363E-2</v>
      </c>
      <c r="AR67" s="13">
        <v>4.4980057135041988E-2</v>
      </c>
      <c r="AS67" s="13">
        <v>4.3040154287514773E-2</v>
      </c>
      <c r="AT67" s="13">
        <v>3.5370749100002777E-2</v>
      </c>
      <c r="AU67" s="13">
        <v>3.7497651192965442E-2</v>
      </c>
      <c r="AV67" s="13">
        <v>0</v>
      </c>
      <c r="AW67" s="13">
        <v>0</v>
      </c>
      <c r="AX67" s="13">
        <v>1.619985438318898E-2</v>
      </c>
      <c r="AY67" s="13">
        <v>4.3954445125053837E-2</v>
      </c>
    </row>
    <row r="68" spans="2:53" hidden="1"/>
    <row r="69" spans="2:53" hidden="1">
      <c r="B69" s="37" t="s">
        <v>98</v>
      </c>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row>
    <row r="70" spans="2:53" hidden="1">
      <c r="B70" s="36" t="s">
        <v>16</v>
      </c>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row>
    <row r="71" spans="2:53" hidden="1">
      <c r="B71" s="12" t="s">
        <v>90</v>
      </c>
      <c r="C71" s="13">
        <v>0.44641489974846388</v>
      </c>
      <c r="D71" s="13">
        <v>0.30000959083112072</v>
      </c>
      <c r="E71" s="13">
        <v>0.29152085983212872</v>
      </c>
      <c r="F71" s="13">
        <v>0.4002564170884777</v>
      </c>
      <c r="G71" s="13">
        <v>0.52621537728794798</v>
      </c>
      <c r="H71" s="13">
        <v>0.52685942950324716</v>
      </c>
      <c r="I71" s="13">
        <v>0.58664259228727522</v>
      </c>
      <c r="K71" s="13">
        <v>0.46480496534269222</v>
      </c>
      <c r="L71" s="13">
        <v>0.42840523959727062</v>
      </c>
      <c r="N71" s="13">
        <v>0.42887537941925968</v>
      </c>
      <c r="O71" s="13">
        <v>0.48094219497680962</v>
      </c>
      <c r="P71" s="13">
        <v>0.4652990936009257</v>
      </c>
      <c r="Q71" s="13">
        <v>0.48852869469794602</v>
      </c>
      <c r="R71" s="13">
        <v>0.44435943974262287</v>
      </c>
      <c r="S71" s="13">
        <v>0.50039679486668909</v>
      </c>
      <c r="T71" s="13">
        <v>0.44983694521730933</v>
      </c>
      <c r="U71" s="13">
        <v>0.44644076464405402</v>
      </c>
      <c r="V71" s="13">
        <v>0.35851112740995561</v>
      </c>
      <c r="W71" s="13">
        <v>0.44864116250235497</v>
      </c>
      <c r="X71" s="13">
        <v>0.54344296833877137</v>
      </c>
      <c r="Y71" s="13">
        <v>0.42134020141475842</v>
      </c>
      <c r="AA71" s="13">
        <v>0.41541037933315489</v>
      </c>
      <c r="AB71" s="13">
        <v>0.4278641454769449</v>
      </c>
      <c r="AC71" s="13">
        <v>0.51318452285755911</v>
      </c>
      <c r="AD71" s="13">
        <v>0.44176083008852768</v>
      </c>
      <c r="AF71" s="13">
        <v>0.43614590000282399</v>
      </c>
      <c r="AG71" s="13">
        <v>0.34179051030565871</v>
      </c>
      <c r="AH71" s="13">
        <v>0.39072101710156842</v>
      </c>
      <c r="AI71" s="13">
        <v>0.21319170446579491</v>
      </c>
      <c r="AJ71" s="13">
        <v>0.70988185852491215</v>
      </c>
      <c r="AK71" s="13">
        <v>0.43614590000282399</v>
      </c>
      <c r="AM71" s="13">
        <v>0.28237775228468182</v>
      </c>
      <c r="AN71" s="13">
        <v>0.48459168716393097</v>
      </c>
      <c r="AO71" s="13">
        <v>0.43744103001330858</v>
      </c>
      <c r="AP71" s="13">
        <v>0.39391007636273689</v>
      </c>
      <c r="AQ71" s="13">
        <v>0.44407566053505509</v>
      </c>
      <c r="AR71" s="13">
        <v>0.47171243553319198</v>
      </c>
      <c r="AS71" s="13">
        <v>0.48968197296113319</v>
      </c>
      <c r="AT71" s="13">
        <v>0.411071226112111</v>
      </c>
      <c r="AU71" s="13">
        <v>0.51148203600511977</v>
      </c>
      <c r="AV71" s="13">
        <v>0.35657838536993308</v>
      </c>
      <c r="AW71" s="13">
        <v>0.45284485782663991</v>
      </c>
      <c r="AX71" s="13">
        <v>0.53765766945288218</v>
      </c>
      <c r="AY71" s="13">
        <v>0.42333378997329307</v>
      </c>
    </row>
    <row r="72" spans="2:53" hidden="1">
      <c r="B72" s="12" t="s">
        <v>91</v>
      </c>
      <c r="C72" s="13">
        <v>0.2394224670332783</v>
      </c>
      <c r="D72" s="13">
        <v>0.24612827517845159</v>
      </c>
      <c r="E72" s="13">
        <v>0.3246557907493009</v>
      </c>
      <c r="F72" s="13">
        <v>0.24237683295786819</v>
      </c>
      <c r="G72" s="13">
        <v>0.203893886056844</v>
      </c>
      <c r="H72" s="13">
        <v>0.21711750111413081</v>
      </c>
      <c r="I72" s="13">
        <v>0.2073555806789445</v>
      </c>
      <c r="K72" s="13">
        <v>0.24109666660764939</v>
      </c>
      <c r="L72" s="13">
        <v>0.23778289890856419</v>
      </c>
      <c r="N72" s="13">
        <v>0.27510090508579149</v>
      </c>
      <c r="O72" s="13">
        <v>0.20905720710705791</v>
      </c>
      <c r="P72" s="13">
        <v>0.2408230974295282</v>
      </c>
      <c r="Q72" s="13">
        <v>0.15279880723216541</v>
      </c>
      <c r="R72" s="13">
        <v>0.23684268586208029</v>
      </c>
      <c r="S72" s="13">
        <v>0.2310490171615138</v>
      </c>
      <c r="T72" s="13">
        <v>0.2161288885894474</v>
      </c>
      <c r="U72" s="13">
        <v>0.2157541317849509</v>
      </c>
      <c r="V72" s="13">
        <v>0.30026736654959141</v>
      </c>
      <c r="W72" s="13">
        <v>0.19909874697161939</v>
      </c>
      <c r="X72" s="13">
        <v>0.22153224407330979</v>
      </c>
      <c r="Y72" s="13">
        <v>0.2835948957896261</v>
      </c>
      <c r="AA72" s="13">
        <v>0.25605386649340411</v>
      </c>
      <c r="AB72" s="13">
        <v>0.24911336851768509</v>
      </c>
      <c r="AC72" s="13">
        <v>0.22871502013042291</v>
      </c>
      <c r="AD72" s="13">
        <v>0.21937344073033471</v>
      </c>
      <c r="AF72" s="13">
        <v>0.26690503375966512</v>
      </c>
      <c r="AG72" s="13">
        <v>0.28066426305554842</v>
      </c>
      <c r="AH72" s="13">
        <v>0.28261322919172349</v>
      </c>
      <c r="AI72" s="13">
        <v>0.22173596466482209</v>
      </c>
      <c r="AJ72" s="13">
        <v>0.1608318115737517</v>
      </c>
      <c r="AK72" s="13">
        <v>0.26690503375966512</v>
      </c>
      <c r="AM72" s="13">
        <v>0.17613487658474741</v>
      </c>
      <c r="AN72" s="13">
        <v>0.24459375417359519</v>
      </c>
      <c r="AO72" s="13">
        <v>0.24494818620327</v>
      </c>
      <c r="AP72" s="13">
        <v>0.27120757900114151</v>
      </c>
      <c r="AQ72" s="13">
        <v>0.25365202446825452</v>
      </c>
      <c r="AR72" s="13">
        <v>0.25528621232188209</v>
      </c>
      <c r="AS72" s="13">
        <v>0.30566968231277269</v>
      </c>
      <c r="AT72" s="13">
        <v>0.24065831364673801</v>
      </c>
      <c r="AU72" s="13">
        <v>0.20780578669686731</v>
      </c>
      <c r="AV72" s="13">
        <v>0.28195528774485579</v>
      </c>
      <c r="AW72" s="13">
        <v>0.20574797797605099</v>
      </c>
      <c r="AX72" s="13">
        <v>0.1761645795668258</v>
      </c>
      <c r="AY72" s="13">
        <v>0.30985140913044301</v>
      </c>
    </row>
    <row r="73" spans="2:53" hidden="1">
      <c r="B73" s="12" t="s">
        <v>92</v>
      </c>
      <c r="C73" s="13">
        <v>0.14361214681420589</v>
      </c>
      <c r="D73" s="13">
        <v>0.18485598738664599</v>
      </c>
      <c r="E73" s="13">
        <v>0.16984722176011111</v>
      </c>
      <c r="F73" s="13">
        <v>0.18215634583223389</v>
      </c>
      <c r="G73" s="13">
        <v>0.1370797129943756</v>
      </c>
      <c r="H73" s="13">
        <v>0.1239549323843908</v>
      </c>
      <c r="I73" s="13">
        <v>8.2564208913328094E-2</v>
      </c>
      <c r="K73" s="13">
        <v>0.125598375462776</v>
      </c>
      <c r="L73" s="13">
        <v>0.16125329651094089</v>
      </c>
      <c r="N73" s="13">
        <v>0.1447307661655349</v>
      </c>
      <c r="O73" s="13">
        <v>0.15483974688831331</v>
      </c>
      <c r="P73" s="13">
        <v>0.17049049952692219</v>
      </c>
      <c r="Q73" s="13">
        <v>0.12864422520771521</v>
      </c>
      <c r="R73" s="13">
        <v>0.13371244092918561</v>
      </c>
      <c r="S73" s="13">
        <v>0.1097360926748473</v>
      </c>
      <c r="T73" s="13">
        <v>0.20187669881509221</v>
      </c>
      <c r="U73" s="13">
        <v>0.16958637187075379</v>
      </c>
      <c r="V73" s="13">
        <v>0.15391838793098539</v>
      </c>
      <c r="W73" s="13">
        <v>0.16082796239524291</v>
      </c>
      <c r="X73" s="13">
        <v>9.0090289524115533E-2</v>
      </c>
      <c r="Y73" s="13">
        <v>0.1087471948427111</v>
      </c>
      <c r="AA73" s="13">
        <v>0.12506065659787349</v>
      </c>
      <c r="AB73" s="13">
        <v>0.1367038247167488</v>
      </c>
      <c r="AC73" s="13">
        <v>0.13708307656407151</v>
      </c>
      <c r="AD73" s="13">
        <v>0.1775771075141688</v>
      </c>
      <c r="AF73" s="13">
        <v>0.16111362873845839</v>
      </c>
      <c r="AG73" s="13">
        <v>0.17543315796452669</v>
      </c>
      <c r="AH73" s="13">
        <v>0.13820424023214439</v>
      </c>
      <c r="AI73" s="13">
        <v>0.2024278921568094</v>
      </c>
      <c r="AJ73" s="13">
        <v>5.9246875979881791E-2</v>
      </c>
      <c r="AK73" s="13">
        <v>0.16111362873845839</v>
      </c>
      <c r="AM73" s="13">
        <v>0.33004788709036031</v>
      </c>
      <c r="AN73" s="13">
        <v>0.1652927007417373</v>
      </c>
      <c r="AO73" s="13">
        <v>0.1441809102806931</v>
      </c>
      <c r="AP73" s="13">
        <v>0.12957066245054999</v>
      </c>
      <c r="AQ73" s="13">
        <v>9.2249861426935059E-2</v>
      </c>
      <c r="AR73" s="13">
        <v>8.4317797391770116E-2</v>
      </c>
      <c r="AS73" s="13">
        <v>5.2537849565589677E-2</v>
      </c>
      <c r="AT73" s="13">
        <v>0.1507673829218619</v>
      </c>
      <c r="AU73" s="13">
        <v>0.1141686793024508</v>
      </c>
      <c r="AV73" s="13">
        <v>0.23493481096856739</v>
      </c>
      <c r="AW73" s="13">
        <v>0.16153297824807289</v>
      </c>
      <c r="AX73" s="13">
        <v>0.10314723235684339</v>
      </c>
      <c r="AY73" s="13">
        <v>7.0034131416077616E-2</v>
      </c>
    </row>
    <row r="74" spans="2:53" hidden="1">
      <c r="B74" s="12" t="s">
        <v>93</v>
      </c>
      <c r="C74" s="13">
        <v>7.4233241968848451E-2</v>
      </c>
      <c r="D74" s="13">
        <v>0.13720685194875359</v>
      </c>
      <c r="E74" s="13">
        <v>0.1065943249107871</v>
      </c>
      <c r="F74" s="13">
        <v>8.2952101526232627E-2</v>
      </c>
      <c r="G74" s="13">
        <v>4.2566308042425387E-2</v>
      </c>
      <c r="H74" s="13">
        <v>5.2342145286901523E-2</v>
      </c>
      <c r="I74" s="13">
        <v>4.0001336579796813E-2</v>
      </c>
      <c r="K74" s="13">
        <v>6.5637308177408954E-2</v>
      </c>
      <c r="L74" s="13">
        <v>8.2651365627666284E-2</v>
      </c>
      <c r="N74" s="13">
        <v>9.9967795940764548E-2</v>
      </c>
      <c r="O74" s="13">
        <v>7.5947738081102459E-2</v>
      </c>
      <c r="P74" s="13">
        <v>7.2287895941118743E-2</v>
      </c>
      <c r="Q74" s="13">
        <v>0.13582498924321501</v>
      </c>
      <c r="R74" s="13">
        <v>6.4811941129175987E-2</v>
      </c>
      <c r="S74" s="13">
        <v>7.4364899650754629E-2</v>
      </c>
      <c r="T74" s="13">
        <v>4.64504523312506E-2</v>
      </c>
      <c r="U74" s="13">
        <v>9.193645739435781E-2</v>
      </c>
      <c r="V74" s="13">
        <v>6.4165223843091104E-2</v>
      </c>
      <c r="W74" s="13">
        <v>7.4205912536359234E-2</v>
      </c>
      <c r="X74" s="13">
        <v>4.3731848438579718E-2</v>
      </c>
      <c r="Y74" s="13">
        <v>7.9801072377669827E-2</v>
      </c>
      <c r="AA74" s="13">
        <v>9.781622869404305E-2</v>
      </c>
      <c r="AB74" s="13">
        <v>9.9512739223931085E-2</v>
      </c>
      <c r="AC74" s="13">
        <v>4.9498576295561793E-2</v>
      </c>
      <c r="AD74" s="13">
        <v>4.3719768503773439E-2</v>
      </c>
      <c r="AF74" s="13">
        <v>5.2365797506463467E-2</v>
      </c>
      <c r="AG74" s="13">
        <v>9.7208849239951253E-2</v>
      </c>
      <c r="AH74" s="13">
        <v>7.124123486394901E-2</v>
      </c>
      <c r="AI74" s="13">
        <v>0.16296999487832281</v>
      </c>
      <c r="AJ74" s="13">
        <v>3.2906980016249122E-2</v>
      </c>
      <c r="AK74" s="13">
        <v>5.2365797506463467E-2</v>
      </c>
      <c r="AM74" s="13">
        <v>3.5030052975962567E-2</v>
      </c>
      <c r="AN74" s="13">
        <v>1.673235331276466E-2</v>
      </c>
      <c r="AO74" s="13">
        <v>8.0383793718860758E-2</v>
      </c>
      <c r="AP74" s="13">
        <v>0.10808992823427099</v>
      </c>
      <c r="AQ74" s="13">
        <v>9.1999193851073177E-2</v>
      </c>
      <c r="AR74" s="13">
        <v>4.385666178710438E-2</v>
      </c>
      <c r="AS74" s="13">
        <v>8.3612580658830066E-2</v>
      </c>
      <c r="AT74" s="13">
        <v>8.8719258556616221E-2</v>
      </c>
      <c r="AU74" s="13">
        <v>5.9941344749041052E-2</v>
      </c>
      <c r="AV74" s="13">
        <v>8.372029934123329E-2</v>
      </c>
      <c r="AW74" s="13">
        <v>7.1867605224245221E-2</v>
      </c>
      <c r="AX74" s="13">
        <v>0.1159099608858086</v>
      </c>
      <c r="AY74" s="13">
        <v>0.14337800990539101</v>
      </c>
    </row>
    <row r="75" spans="2:53" hidden="1">
      <c r="B75" s="12" t="s">
        <v>94</v>
      </c>
      <c r="C75" s="13">
        <v>6.609300361528235E-2</v>
      </c>
      <c r="D75" s="13">
        <v>0.11058771727806969</v>
      </c>
      <c r="E75" s="13">
        <v>6.0862968530928423E-2</v>
      </c>
      <c r="F75" s="13">
        <v>5.4977438604461817E-2</v>
      </c>
      <c r="G75" s="13">
        <v>5.566751699614049E-2</v>
      </c>
      <c r="H75" s="13">
        <v>6.934132290311594E-2</v>
      </c>
      <c r="I75" s="13">
        <v>5.6396570748523472E-2</v>
      </c>
      <c r="K75" s="13">
        <v>7.728566557385079E-2</v>
      </c>
      <c r="L75" s="13">
        <v>5.5131866090885828E-2</v>
      </c>
      <c r="N75" s="13">
        <v>3.2190553188736801E-2</v>
      </c>
      <c r="O75" s="13">
        <v>4.7765181699030032E-2</v>
      </c>
      <c r="P75" s="13">
        <v>3.033734379222414E-2</v>
      </c>
      <c r="Q75" s="13">
        <v>8.2374026836588954E-2</v>
      </c>
      <c r="R75" s="13">
        <v>7.0900623095536436E-2</v>
      </c>
      <c r="S75" s="13">
        <v>7.1150929302689542E-2</v>
      </c>
      <c r="T75" s="13">
        <v>6.651996082962372E-2</v>
      </c>
      <c r="U75" s="13">
        <v>3.738827814606728E-2</v>
      </c>
      <c r="V75" s="13">
        <v>8.8752760637778927E-2</v>
      </c>
      <c r="W75" s="13">
        <v>7.7917119889600872E-2</v>
      </c>
      <c r="X75" s="13">
        <v>6.804484892180708E-2</v>
      </c>
      <c r="Y75" s="13">
        <v>8.2645213103467174E-2</v>
      </c>
      <c r="AA75" s="13">
        <v>8.4442047980898174E-2</v>
      </c>
      <c r="AB75" s="13">
        <v>7.0313295885971225E-2</v>
      </c>
      <c r="AC75" s="13">
        <v>4.6933919915802778E-2</v>
      </c>
      <c r="AD75" s="13">
        <v>5.8178678055732173E-2</v>
      </c>
      <c r="AF75" s="13">
        <v>3.7680123470685889E-2</v>
      </c>
      <c r="AG75" s="13">
        <v>7.2795429273471671E-2</v>
      </c>
      <c r="AH75" s="13">
        <v>8.9608672573796511E-2</v>
      </c>
      <c r="AI75" s="13">
        <v>0.174045711615921</v>
      </c>
      <c r="AJ75" s="13">
        <v>2.6255200967902601E-2</v>
      </c>
      <c r="AK75" s="13">
        <v>3.7680123470685889E-2</v>
      </c>
      <c r="AM75" s="13">
        <v>0.10631416633603161</v>
      </c>
      <c r="AN75" s="13">
        <v>3.5450084848509783E-2</v>
      </c>
      <c r="AO75" s="13">
        <v>7.4067303507366233E-2</v>
      </c>
      <c r="AP75" s="13">
        <v>4.8892599556324683E-2</v>
      </c>
      <c r="AQ75" s="13">
        <v>9.9621345191902785E-2</v>
      </c>
      <c r="AR75" s="13">
        <v>8.5720370957866165E-2</v>
      </c>
      <c r="AS75" s="13">
        <v>6.8497914501674403E-2</v>
      </c>
      <c r="AT75" s="13">
        <v>8.8350756103817277E-2</v>
      </c>
      <c r="AU75" s="13">
        <v>8.0265355608614877E-2</v>
      </c>
      <c r="AV75" s="13">
        <v>3.140484800405581E-2</v>
      </c>
      <c r="AW75" s="13">
        <v>0.10800658072499091</v>
      </c>
      <c r="AX75" s="13">
        <v>5.0920703354451043E-2</v>
      </c>
      <c r="AY75" s="13">
        <v>2.58061245204264E-2</v>
      </c>
    </row>
    <row r="76" spans="2:53" hidden="1">
      <c r="B76" s="12" t="s">
        <v>82</v>
      </c>
      <c r="C76" s="13">
        <v>3.022424081992104E-2</v>
      </c>
      <c r="D76" s="13">
        <v>2.1211577376958571E-2</v>
      </c>
      <c r="E76" s="13">
        <v>4.6518834216743757E-2</v>
      </c>
      <c r="F76" s="13">
        <v>3.7280863990725888E-2</v>
      </c>
      <c r="G76" s="13">
        <v>3.4577198622266443E-2</v>
      </c>
      <c r="H76" s="13">
        <v>1.038466880821385E-2</v>
      </c>
      <c r="I76" s="13">
        <v>2.7039710792131921E-2</v>
      </c>
      <c r="K76" s="13">
        <v>2.5577018835622672E-2</v>
      </c>
      <c r="L76" s="13">
        <v>3.4775333264672102E-2</v>
      </c>
      <c r="N76" s="13">
        <v>1.9134600199912422E-2</v>
      </c>
      <c r="O76" s="13">
        <v>3.1447931247686883E-2</v>
      </c>
      <c r="P76" s="13">
        <v>2.0762069709280871E-2</v>
      </c>
      <c r="Q76" s="13">
        <v>1.182925678236924E-2</v>
      </c>
      <c r="R76" s="13">
        <v>4.9372869241398873E-2</v>
      </c>
      <c r="S76" s="13">
        <v>1.3302266343505519E-2</v>
      </c>
      <c r="T76" s="13">
        <v>1.91870542172769E-2</v>
      </c>
      <c r="U76" s="13">
        <v>3.8893996159816313E-2</v>
      </c>
      <c r="V76" s="13">
        <v>3.4385133628597443E-2</v>
      </c>
      <c r="W76" s="13">
        <v>3.9309095704822543E-2</v>
      </c>
      <c r="X76" s="13">
        <v>3.3157800703416562E-2</v>
      </c>
      <c r="Y76" s="13">
        <v>2.387142247176743E-2</v>
      </c>
      <c r="AA76" s="13">
        <v>2.12168209006263E-2</v>
      </c>
      <c r="AB76" s="13">
        <v>1.6492626178719071E-2</v>
      </c>
      <c r="AC76" s="13">
        <v>2.4584884236581891E-2</v>
      </c>
      <c r="AD76" s="13">
        <v>5.9390175107463028E-2</v>
      </c>
      <c r="AF76" s="13">
        <v>4.5789516521903183E-2</v>
      </c>
      <c r="AG76" s="13">
        <v>3.2107790160843232E-2</v>
      </c>
      <c r="AH76" s="13">
        <v>2.7611606036818309E-2</v>
      </c>
      <c r="AI76" s="13">
        <v>2.5628732218329831E-2</v>
      </c>
      <c r="AJ76" s="13">
        <v>1.087727293730281E-2</v>
      </c>
      <c r="AK76" s="13">
        <v>4.5789516521903183E-2</v>
      </c>
      <c r="AM76" s="13">
        <v>7.00952647282162E-2</v>
      </c>
      <c r="AN76" s="13">
        <v>5.3339419759461972E-2</v>
      </c>
      <c r="AO76" s="13">
        <v>1.8978776276501449E-2</v>
      </c>
      <c r="AP76" s="13">
        <v>4.8329154394976009E-2</v>
      </c>
      <c r="AQ76" s="13">
        <v>1.8401914526779369E-2</v>
      </c>
      <c r="AR76" s="13">
        <v>5.9106522008185031E-2</v>
      </c>
      <c r="AS76" s="13">
        <v>0</v>
      </c>
      <c r="AT76" s="13">
        <v>2.043306265885559E-2</v>
      </c>
      <c r="AU76" s="13">
        <v>2.6336797637906369E-2</v>
      </c>
      <c r="AV76" s="13">
        <v>1.140636857135423E-2</v>
      </c>
      <c r="AW76" s="13">
        <v>0</v>
      </c>
      <c r="AX76" s="13">
        <v>1.619985438318898E-2</v>
      </c>
      <c r="AY76" s="13">
        <v>2.7596535054368931E-2</v>
      </c>
    </row>
    <row r="77" spans="2:53" hidden="1"/>
    <row r="78" spans="2:53" hidden="1">
      <c r="B78" s="37" t="s">
        <v>99</v>
      </c>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row>
    <row r="79" spans="2:53" hidden="1">
      <c r="B79" s="36" t="s">
        <v>16</v>
      </c>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row>
    <row r="80" spans="2:53" hidden="1">
      <c r="B80" s="12" t="s">
        <v>90</v>
      </c>
      <c r="C80" s="13">
        <v>0.30137730602521862</v>
      </c>
      <c r="D80" s="13">
        <v>0.21442580589524629</v>
      </c>
      <c r="E80" s="13">
        <v>0.28513843767081692</v>
      </c>
      <c r="F80" s="13">
        <v>0.22416475399590149</v>
      </c>
      <c r="G80" s="13">
        <v>0.32966525684583192</v>
      </c>
      <c r="H80" s="13">
        <v>0.28921668463849731</v>
      </c>
      <c r="I80" s="13">
        <v>0.41944574750320229</v>
      </c>
      <c r="K80" s="13">
        <v>0.31328268245289359</v>
      </c>
      <c r="L80" s="13">
        <v>0.28971819679932492</v>
      </c>
      <c r="N80" s="13">
        <v>0.35834075669170667</v>
      </c>
      <c r="O80" s="13">
        <v>0.32452568252537928</v>
      </c>
      <c r="P80" s="13">
        <v>0.32827584082512079</v>
      </c>
      <c r="Q80" s="13">
        <v>0.30332835349985299</v>
      </c>
      <c r="R80" s="13">
        <v>0.27808943662626412</v>
      </c>
      <c r="S80" s="13">
        <v>0.27739867211675978</v>
      </c>
      <c r="T80" s="13">
        <v>0.33198154340758101</v>
      </c>
      <c r="U80" s="13">
        <v>0.26363215327819911</v>
      </c>
      <c r="V80" s="13">
        <v>0.26583590290962689</v>
      </c>
      <c r="W80" s="13">
        <v>0.27639725721416031</v>
      </c>
      <c r="X80" s="13">
        <v>0.32391331832845049</v>
      </c>
      <c r="Y80" s="13">
        <v>0.35513748314132021</v>
      </c>
      <c r="AA80" s="13">
        <v>0.3388946742619291</v>
      </c>
      <c r="AB80" s="13">
        <v>0.33204346588090661</v>
      </c>
      <c r="AC80" s="13">
        <v>0.26454498813952337</v>
      </c>
      <c r="AD80" s="13">
        <v>0.26248294102592301</v>
      </c>
      <c r="AF80" s="13">
        <v>0.29590420505589471</v>
      </c>
      <c r="AG80" s="13">
        <v>0.29848580883810372</v>
      </c>
      <c r="AH80" s="13">
        <v>0.28898530170083653</v>
      </c>
      <c r="AI80" s="13">
        <v>0.25030612242261968</v>
      </c>
      <c r="AJ80" s="13">
        <v>0.34654615371014069</v>
      </c>
      <c r="AK80" s="13">
        <v>0.29590420505589471</v>
      </c>
      <c r="AM80" s="13">
        <v>0.32017716548884673</v>
      </c>
      <c r="AN80" s="13">
        <v>0.27427812052020267</v>
      </c>
      <c r="AO80" s="13">
        <v>0.28718167130630379</v>
      </c>
      <c r="AP80" s="13">
        <v>0.2419260160462724</v>
      </c>
      <c r="AQ80" s="13">
        <v>0.3013741150951994</v>
      </c>
      <c r="AR80" s="13">
        <v>0.34077038453653807</v>
      </c>
      <c r="AS80" s="13">
        <v>0.3619085360745638</v>
      </c>
      <c r="AT80" s="13">
        <v>0.33770706121488492</v>
      </c>
      <c r="AU80" s="13">
        <v>0.32247021101917928</v>
      </c>
      <c r="AV80" s="13">
        <v>0.32964852765955349</v>
      </c>
      <c r="AW80" s="13">
        <v>0.40583551262869932</v>
      </c>
      <c r="AX80" s="13">
        <v>0.42227649163595998</v>
      </c>
      <c r="AY80" s="13">
        <v>0.30561226857284451</v>
      </c>
    </row>
    <row r="81" spans="2:53" hidden="1">
      <c r="B81" s="12" t="s">
        <v>91</v>
      </c>
      <c r="C81" s="13">
        <v>0.32020305897176421</v>
      </c>
      <c r="D81" s="13">
        <v>0.36294708212511217</v>
      </c>
      <c r="E81" s="13">
        <v>0.27897528079119099</v>
      </c>
      <c r="F81" s="13">
        <v>0.31393425719463858</v>
      </c>
      <c r="G81" s="13">
        <v>0.33326586868242442</v>
      </c>
      <c r="H81" s="13">
        <v>0.34455794136499812</v>
      </c>
      <c r="I81" s="13">
        <v>0.30366140140266751</v>
      </c>
      <c r="K81" s="13">
        <v>0.3193799534175783</v>
      </c>
      <c r="L81" s="13">
        <v>0.32100913827710942</v>
      </c>
      <c r="N81" s="13">
        <v>0.28630936290336872</v>
      </c>
      <c r="O81" s="13">
        <v>0.42833634901147088</v>
      </c>
      <c r="P81" s="13">
        <v>0.30375912114624742</v>
      </c>
      <c r="Q81" s="13">
        <v>0.34071039674349263</v>
      </c>
      <c r="R81" s="13">
        <v>0.3388558970286083</v>
      </c>
      <c r="S81" s="13">
        <v>0.33315956157914772</v>
      </c>
      <c r="T81" s="13">
        <v>0.28387553541716048</v>
      </c>
      <c r="U81" s="13">
        <v>0.31492015920763022</v>
      </c>
      <c r="V81" s="13">
        <v>0.36041906857424522</v>
      </c>
      <c r="W81" s="13">
        <v>0.30760149284595489</v>
      </c>
      <c r="X81" s="13">
        <v>0.25251289284134149</v>
      </c>
      <c r="Y81" s="13">
        <v>0.33378397469083909</v>
      </c>
      <c r="AA81" s="13">
        <v>0.36508692422664563</v>
      </c>
      <c r="AB81" s="13">
        <v>0.31561033718628412</v>
      </c>
      <c r="AC81" s="13">
        <v>0.30939710862013992</v>
      </c>
      <c r="AD81" s="13">
        <v>0.2842041752491194</v>
      </c>
      <c r="AF81" s="13">
        <v>0.30410771947984527</v>
      </c>
      <c r="AG81" s="13">
        <v>0.3466535529655434</v>
      </c>
      <c r="AH81" s="13">
        <v>0.42326836292067233</v>
      </c>
      <c r="AI81" s="13">
        <v>0.37962777290143251</v>
      </c>
      <c r="AJ81" s="13">
        <v>0.24583399607325759</v>
      </c>
      <c r="AK81" s="13">
        <v>0.30410771947984527</v>
      </c>
      <c r="AM81" s="13">
        <v>0.13873352140683309</v>
      </c>
      <c r="AN81" s="13">
        <v>0.26842270900262799</v>
      </c>
      <c r="AO81" s="13">
        <v>0.35548412932161277</v>
      </c>
      <c r="AP81" s="13">
        <v>0.31267112235860262</v>
      </c>
      <c r="AQ81" s="13">
        <v>0.35394749157074801</v>
      </c>
      <c r="AR81" s="13">
        <v>0.33151554756411489</v>
      </c>
      <c r="AS81" s="13">
        <v>0.37204386093364389</v>
      </c>
      <c r="AT81" s="13">
        <v>0.26889950898403342</v>
      </c>
      <c r="AU81" s="13">
        <v>0.33046886790313118</v>
      </c>
      <c r="AV81" s="13">
        <v>0.35813784316150687</v>
      </c>
      <c r="AW81" s="13">
        <v>0.32321024848882979</v>
      </c>
      <c r="AX81" s="13">
        <v>0.30888709117917851</v>
      </c>
      <c r="AY81" s="13">
        <v>0.37729345945489401</v>
      </c>
    </row>
    <row r="82" spans="2:53" hidden="1">
      <c r="B82" s="12" t="s">
        <v>92</v>
      </c>
      <c r="C82" s="13">
        <v>0.17598695614407961</v>
      </c>
      <c r="D82" s="13">
        <v>0.25944270511403139</v>
      </c>
      <c r="E82" s="13">
        <v>0.21559465678877071</v>
      </c>
      <c r="F82" s="13">
        <v>0.22787877354017419</v>
      </c>
      <c r="G82" s="13">
        <v>0.12628010100225731</v>
      </c>
      <c r="H82" s="13">
        <v>0.1570326342999345</v>
      </c>
      <c r="I82" s="13">
        <v>0.1000931498804412</v>
      </c>
      <c r="K82" s="13">
        <v>0.17615083708089149</v>
      </c>
      <c r="L82" s="13">
        <v>0.17582646514625699</v>
      </c>
      <c r="N82" s="13">
        <v>0.16092011514074331</v>
      </c>
      <c r="O82" s="13">
        <v>0.14354864820983521</v>
      </c>
      <c r="P82" s="13">
        <v>0.18311571823350489</v>
      </c>
      <c r="Q82" s="13">
        <v>0.1649131723434345</v>
      </c>
      <c r="R82" s="13">
        <v>0.17170525617903501</v>
      </c>
      <c r="S82" s="13">
        <v>0.18178220165561679</v>
      </c>
      <c r="T82" s="13">
        <v>0.19471572739231979</v>
      </c>
      <c r="U82" s="13">
        <v>0.1994117160102144</v>
      </c>
      <c r="V82" s="13">
        <v>0.20318295584877469</v>
      </c>
      <c r="W82" s="13">
        <v>0.16351368766209329</v>
      </c>
      <c r="X82" s="13">
        <v>0.2049393154555362</v>
      </c>
      <c r="Y82" s="13">
        <v>0.11539500194179569</v>
      </c>
      <c r="AA82" s="13">
        <v>0.13766599871094659</v>
      </c>
      <c r="AB82" s="13">
        <v>0.1904615356054738</v>
      </c>
      <c r="AC82" s="13">
        <v>0.17169696129620671</v>
      </c>
      <c r="AD82" s="13">
        <v>0.2062939642879689</v>
      </c>
      <c r="AF82" s="13">
        <v>0.19708200064323769</v>
      </c>
      <c r="AG82" s="13">
        <v>0.20965920503360391</v>
      </c>
      <c r="AH82" s="13">
        <v>0.10663621508613789</v>
      </c>
      <c r="AI82" s="13">
        <v>0.1753916068208658</v>
      </c>
      <c r="AJ82" s="13">
        <v>0.1445027842102373</v>
      </c>
      <c r="AK82" s="13">
        <v>0.19708200064323769</v>
      </c>
      <c r="AM82" s="13">
        <v>0.25683427261123659</v>
      </c>
      <c r="AN82" s="13">
        <v>0.1879902552749744</v>
      </c>
      <c r="AO82" s="13">
        <v>0.20189860915032981</v>
      </c>
      <c r="AP82" s="13">
        <v>0.21196298399790089</v>
      </c>
      <c r="AQ82" s="13">
        <v>0.1816437641049892</v>
      </c>
      <c r="AR82" s="13">
        <v>0.1016808401799649</v>
      </c>
      <c r="AS82" s="13">
        <v>8.9504761292152499E-2</v>
      </c>
      <c r="AT82" s="13">
        <v>0.19647781392075989</v>
      </c>
      <c r="AU82" s="13">
        <v>0.1693107760605066</v>
      </c>
      <c r="AV82" s="13">
        <v>0.1517285000590862</v>
      </c>
      <c r="AW82" s="13">
        <v>0.13632478348985161</v>
      </c>
      <c r="AX82" s="13">
        <v>0.1267213374970825</v>
      </c>
      <c r="AY82" s="13">
        <v>9.9384044332794588E-2</v>
      </c>
    </row>
    <row r="83" spans="2:53" hidden="1">
      <c r="B83" s="12" t="s">
        <v>93</v>
      </c>
      <c r="C83" s="13">
        <v>6.7207376017656723E-2</v>
      </c>
      <c r="D83" s="13">
        <v>0.1029493530387061</v>
      </c>
      <c r="E83" s="13">
        <v>7.6000092552795315E-2</v>
      </c>
      <c r="F83" s="13">
        <v>5.8053797569031708E-2</v>
      </c>
      <c r="G83" s="13">
        <v>6.608528464131197E-2</v>
      </c>
      <c r="H83" s="13">
        <v>7.9413011928160776E-2</v>
      </c>
      <c r="I83" s="13">
        <v>3.6734011325576972E-2</v>
      </c>
      <c r="K83" s="13">
        <v>6.6516320359176206E-2</v>
      </c>
      <c r="L83" s="13">
        <v>6.7884136929194705E-2</v>
      </c>
      <c r="N83" s="13">
        <v>6.8470778677239066E-2</v>
      </c>
      <c r="O83" s="13">
        <v>1.7649968979407609E-2</v>
      </c>
      <c r="P83" s="13">
        <v>0.1145275911560034</v>
      </c>
      <c r="Q83" s="13">
        <v>8.2874905984966635E-2</v>
      </c>
      <c r="R83" s="13">
        <v>5.5176919242541873E-2</v>
      </c>
      <c r="S83" s="13">
        <v>6.2301096861711779E-2</v>
      </c>
      <c r="T83" s="13">
        <v>4.2521932643478047E-2</v>
      </c>
      <c r="U83" s="13">
        <v>5.6688655446187099E-2</v>
      </c>
      <c r="V83" s="13">
        <v>7.6078141327998866E-2</v>
      </c>
      <c r="W83" s="13">
        <v>9.5990501032800463E-2</v>
      </c>
      <c r="X83" s="13">
        <v>6.4050446701521213E-2</v>
      </c>
      <c r="Y83" s="13">
        <v>4.5447660026514673E-2</v>
      </c>
      <c r="AA83" s="13">
        <v>6.5362982028403974E-2</v>
      </c>
      <c r="AB83" s="13">
        <v>4.4158518300226143E-2</v>
      </c>
      <c r="AC83" s="13">
        <v>8.4910820753249058E-2</v>
      </c>
      <c r="AD83" s="13">
        <v>7.8097571319974288E-2</v>
      </c>
      <c r="AF83" s="13">
        <v>5.5942218449239439E-2</v>
      </c>
      <c r="AG83" s="13">
        <v>7.7403464264427804E-2</v>
      </c>
      <c r="AH83" s="13">
        <v>5.9426980193280111E-2</v>
      </c>
      <c r="AI83" s="13">
        <v>6.1750824843861463E-2</v>
      </c>
      <c r="AJ83" s="13">
        <v>8.0231944846987716E-2</v>
      </c>
      <c r="AK83" s="13">
        <v>5.5942218449239439E-2</v>
      </c>
      <c r="AM83" s="13">
        <v>6.9164458614091581E-2</v>
      </c>
      <c r="AN83" s="13">
        <v>7.5809181362938474E-2</v>
      </c>
      <c r="AO83" s="13">
        <v>4.2026638467993947E-2</v>
      </c>
      <c r="AP83" s="13">
        <v>8.2867110515952982E-2</v>
      </c>
      <c r="AQ83" s="13">
        <v>6.718589447237637E-2</v>
      </c>
      <c r="AR83" s="13">
        <v>5.8185285116853953E-2</v>
      </c>
      <c r="AS83" s="13">
        <v>4.1716618516971157E-2</v>
      </c>
      <c r="AT83" s="13">
        <v>7.6599117859976487E-2</v>
      </c>
      <c r="AU83" s="13">
        <v>6.5749297716231003E-2</v>
      </c>
      <c r="AV83" s="13">
        <v>4.5098530725755641E-2</v>
      </c>
      <c r="AW83" s="13">
        <v>6.4515180174748471E-2</v>
      </c>
      <c r="AX83" s="13">
        <v>5.49262483936186E-2</v>
      </c>
      <c r="AY83" s="13">
        <v>0.1234514200454471</v>
      </c>
    </row>
    <row r="84" spans="2:53" hidden="1">
      <c r="B84" s="12" t="s">
        <v>94</v>
      </c>
      <c r="C84" s="13">
        <v>8.6096645003532132E-2</v>
      </c>
      <c r="D84" s="13">
        <v>3.5660269255333471E-2</v>
      </c>
      <c r="E84" s="13">
        <v>9.1964537069102903E-2</v>
      </c>
      <c r="F84" s="13">
        <v>0.1078153328065118</v>
      </c>
      <c r="G84" s="13">
        <v>8.6863305058649462E-2</v>
      </c>
      <c r="H84" s="13">
        <v>0.1028995176361958</v>
      </c>
      <c r="I84" s="13">
        <v>8.4916943533335024E-2</v>
      </c>
      <c r="K84" s="13">
        <v>8.5395853166463628E-2</v>
      </c>
      <c r="L84" s="13">
        <v>8.6782940697131813E-2</v>
      </c>
      <c r="N84" s="13">
        <v>6.3429241439581771E-2</v>
      </c>
      <c r="O84" s="13">
        <v>6.9590664643076255E-2</v>
      </c>
      <c r="P84" s="13">
        <v>3.4497241964645299E-2</v>
      </c>
      <c r="Q84" s="13">
        <v>8.4876913528175946E-2</v>
      </c>
      <c r="R84" s="13">
        <v>0.12011983421627639</v>
      </c>
      <c r="S84" s="13">
        <v>9.6039698869596027E-2</v>
      </c>
      <c r="T84" s="13">
        <v>0.10334284469118531</v>
      </c>
      <c r="U84" s="13">
        <v>0.1036074527622825</v>
      </c>
      <c r="V84" s="13">
        <v>5.5978451182344242E-2</v>
      </c>
      <c r="W84" s="13">
        <v>9.8238096278331466E-2</v>
      </c>
      <c r="X84" s="13">
        <v>7.0685551932612112E-2</v>
      </c>
      <c r="Y84" s="13">
        <v>0.1050329955154771</v>
      </c>
      <c r="AA84" s="13">
        <v>5.6160707475801708E-2</v>
      </c>
      <c r="AB84" s="13">
        <v>7.2209933788124181E-2</v>
      </c>
      <c r="AC84" s="13">
        <v>0.12779454419149111</v>
      </c>
      <c r="AD84" s="13">
        <v>9.6857272923688342E-2</v>
      </c>
      <c r="AF84" s="13">
        <v>8.6985557900596561E-2</v>
      </c>
      <c r="AG84" s="13">
        <v>3.3941353029185273E-2</v>
      </c>
      <c r="AH84" s="13">
        <v>7.7166243050710764E-2</v>
      </c>
      <c r="AI84" s="13">
        <v>6.0847584734565308E-2</v>
      </c>
      <c r="AJ84" s="13">
        <v>0.14770862684341279</v>
      </c>
      <c r="AK84" s="13">
        <v>8.6985557900596561E-2</v>
      </c>
      <c r="AM84" s="13">
        <v>0.1061265809636139</v>
      </c>
      <c r="AN84" s="13">
        <v>0.1217419330651021</v>
      </c>
      <c r="AO84" s="13">
        <v>6.3316746559406695E-2</v>
      </c>
      <c r="AP84" s="13">
        <v>0.1072365807371871</v>
      </c>
      <c r="AQ84" s="13">
        <v>6.4494173672849528E-2</v>
      </c>
      <c r="AR84" s="13">
        <v>0.11574340748735951</v>
      </c>
      <c r="AS84" s="13">
        <v>0.1000078818257238</v>
      </c>
      <c r="AT84" s="13">
        <v>8.0097343750533803E-2</v>
      </c>
      <c r="AU84" s="13">
        <v>5.1743044604800267E-2</v>
      </c>
      <c r="AV84" s="13">
        <v>9.2884780644704901E-2</v>
      </c>
      <c r="AW84" s="13">
        <v>7.0114275217870864E-2</v>
      </c>
      <c r="AX84" s="13">
        <v>5.35073360012049E-2</v>
      </c>
      <c r="AY84" s="13">
        <v>4.8542718662087772E-2</v>
      </c>
    </row>
    <row r="85" spans="2:53" hidden="1">
      <c r="B85" s="12" t="s">
        <v>82</v>
      </c>
      <c r="C85" s="13">
        <v>4.9128657837748647E-2</v>
      </c>
      <c r="D85" s="13">
        <v>2.457478457157063E-2</v>
      </c>
      <c r="E85" s="13">
        <v>5.2326995127323153E-2</v>
      </c>
      <c r="F85" s="13">
        <v>6.8153084893742291E-2</v>
      </c>
      <c r="G85" s="13">
        <v>5.7840183769525003E-2</v>
      </c>
      <c r="H85" s="13">
        <v>2.6880210132213631E-2</v>
      </c>
      <c r="I85" s="13">
        <v>5.5148746354777019E-2</v>
      </c>
      <c r="K85" s="13">
        <v>3.9274353522996769E-2</v>
      </c>
      <c r="L85" s="13">
        <v>5.8779122150982042E-2</v>
      </c>
      <c r="N85" s="13">
        <v>6.2529745147360344E-2</v>
      </c>
      <c r="O85" s="13">
        <v>1.634868663083092E-2</v>
      </c>
      <c r="P85" s="13">
        <v>3.582448667447817E-2</v>
      </c>
      <c r="Q85" s="13">
        <v>2.329625790007726E-2</v>
      </c>
      <c r="R85" s="13">
        <v>3.6052656707274422E-2</v>
      </c>
      <c r="S85" s="13">
        <v>4.9318768917167827E-2</v>
      </c>
      <c r="T85" s="13">
        <v>4.3562416448275368E-2</v>
      </c>
      <c r="U85" s="13">
        <v>6.1739863295486738E-2</v>
      </c>
      <c r="V85" s="13">
        <v>3.8505480157009928E-2</v>
      </c>
      <c r="W85" s="13">
        <v>5.8258964966659492E-2</v>
      </c>
      <c r="X85" s="13">
        <v>8.3898474740538437E-2</v>
      </c>
      <c r="Y85" s="13">
        <v>4.5202884684053132E-2</v>
      </c>
      <c r="AA85" s="13">
        <v>3.6828713296272929E-2</v>
      </c>
      <c r="AB85" s="13">
        <v>4.5516209238985313E-2</v>
      </c>
      <c r="AC85" s="13">
        <v>4.1655576999389737E-2</v>
      </c>
      <c r="AD85" s="13">
        <v>7.2064075193326041E-2</v>
      </c>
      <c r="AF85" s="13">
        <v>5.9978298471186263E-2</v>
      </c>
      <c r="AG85" s="13">
        <v>3.3856615869135978E-2</v>
      </c>
      <c r="AH85" s="13">
        <v>4.451689704836255E-2</v>
      </c>
      <c r="AI85" s="13">
        <v>7.2076088276655237E-2</v>
      </c>
      <c r="AJ85" s="13">
        <v>3.5176494315963938E-2</v>
      </c>
      <c r="AK85" s="13">
        <v>5.9978298471186263E-2</v>
      </c>
      <c r="AM85" s="13">
        <v>0.108964000915378</v>
      </c>
      <c r="AN85" s="13">
        <v>7.1757800774154126E-2</v>
      </c>
      <c r="AO85" s="13">
        <v>5.0092205194353097E-2</v>
      </c>
      <c r="AP85" s="13">
        <v>4.3336186344084142E-2</v>
      </c>
      <c r="AQ85" s="13">
        <v>3.1354561083837357E-2</v>
      </c>
      <c r="AR85" s="13">
        <v>5.2104535115168757E-2</v>
      </c>
      <c r="AS85" s="13">
        <v>3.4818341356945122E-2</v>
      </c>
      <c r="AT85" s="13">
        <v>4.0219154269811402E-2</v>
      </c>
      <c r="AU85" s="13">
        <v>6.0257802696151962E-2</v>
      </c>
      <c r="AV85" s="13">
        <v>2.2501817749392739E-2</v>
      </c>
      <c r="AW85" s="13">
        <v>0</v>
      </c>
      <c r="AX85" s="13">
        <v>3.3681495292955672E-2</v>
      </c>
      <c r="AY85" s="13">
        <v>4.5716088931932103E-2</v>
      </c>
    </row>
    <row r="86" spans="2:53" hidden="1"/>
    <row r="87" spans="2:53" hidden="1">
      <c r="B87" s="37" t="s">
        <v>100</v>
      </c>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row>
    <row r="88" spans="2:53" hidden="1">
      <c r="B88" s="36" t="s">
        <v>16</v>
      </c>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row>
    <row r="89" spans="2:53" hidden="1">
      <c r="B89" s="12" t="s">
        <v>90</v>
      </c>
      <c r="C89" s="13">
        <v>0.28279831941461248</v>
      </c>
      <c r="D89" s="13">
        <v>0.29976856590352391</v>
      </c>
      <c r="E89" s="13">
        <v>0.25673466401763262</v>
      </c>
      <c r="F89" s="13">
        <v>0.25290355862009889</v>
      </c>
      <c r="G89" s="13">
        <v>0.29899558057583109</v>
      </c>
      <c r="H89" s="13">
        <v>0.26890888325884588</v>
      </c>
      <c r="I89" s="13">
        <v>0.31322962682938038</v>
      </c>
      <c r="K89" s="13">
        <v>0.29264107701199837</v>
      </c>
      <c r="L89" s="13">
        <v>0.27315916297054132</v>
      </c>
      <c r="N89" s="13">
        <v>0.2448000298918433</v>
      </c>
      <c r="O89" s="13">
        <v>0.21689761328641649</v>
      </c>
      <c r="P89" s="13">
        <v>0.33347403221973521</v>
      </c>
      <c r="Q89" s="13">
        <v>0.2379469423982748</v>
      </c>
      <c r="R89" s="13">
        <v>0.26248973184192059</v>
      </c>
      <c r="S89" s="13">
        <v>0.26587762548001648</v>
      </c>
      <c r="T89" s="13">
        <v>0.3241169245923588</v>
      </c>
      <c r="U89" s="13">
        <v>0.29207417524213181</v>
      </c>
      <c r="V89" s="13">
        <v>0.29227047211440998</v>
      </c>
      <c r="W89" s="13">
        <v>0.32983421743241759</v>
      </c>
      <c r="X89" s="13">
        <v>0.24508534514524549</v>
      </c>
      <c r="Y89" s="13">
        <v>0.28413596836499938</v>
      </c>
      <c r="AA89" s="13">
        <v>0.34878622325920827</v>
      </c>
      <c r="AB89" s="13">
        <v>0.27198935901868487</v>
      </c>
      <c r="AC89" s="13">
        <v>0.25580289309431148</v>
      </c>
      <c r="AD89" s="13">
        <v>0.2465175877146083</v>
      </c>
      <c r="AF89" s="13">
        <v>0.27212085560416521</v>
      </c>
      <c r="AG89" s="13">
        <v>0.33198182530839948</v>
      </c>
      <c r="AH89" s="13">
        <v>0.28108425974633061</v>
      </c>
      <c r="AI89" s="13">
        <v>0.33551868549533642</v>
      </c>
      <c r="AJ89" s="13">
        <v>0.22477500904619949</v>
      </c>
      <c r="AK89" s="13">
        <v>0.27212085560416521</v>
      </c>
      <c r="AM89" s="13">
        <v>0.17352497814330051</v>
      </c>
      <c r="AN89" s="13">
        <v>0.25307719348418811</v>
      </c>
      <c r="AO89" s="13">
        <v>0.27440265116196721</v>
      </c>
      <c r="AP89" s="13">
        <v>0.25461747373142368</v>
      </c>
      <c r="AQ89" s="13">
        <v>0.25353712682478918</v>
      </c>
      <c r="AR89" s="13">
        <v>0.29076360560596731</v>
      </c>
      <c r="AS89" s="13">
        <v>0.32763403390575779</v>
      </c>
      <c r="AT89" s="13">
        <v>0.33064859893791748</v>
      </c>
      <c r="AU89" s="13">
        <v>0.31782127009457589</v>
      </c>
      <c r="AV89" s="13">
        <v>0.36149388715180392</v>
      </c>
      <c r="AW89" s="13">
        <v>0.34558517677057959</v>
      </c>
      <c r="AX89" s="13">
        <v>0.26624006325288152</v>
      </c>
      <c r="AY89" s="13">
        <v>0.39355568235677468</v>
      </c>
    </row>
    <row r="90" spans="2:53" hidden="1">
      <c r="B90" s="12" t="s">
        <v>91</v>
      </c>
      <c r="C90" s="13">
        <v>0.30312730567435148</v>
      </c>
      <c r="D90" s="13">
        <v>0.35929081346550651</v>
      </c>
      <c r="E90" s="13">
        <v>0.30964143739649819</v>
      </c>
      <c r="F90" s="13">
        <v>0.28998029147565102</v>
      </c>
      <c r="G90" s="13">
        <v>0.2433203899048583</v>
      </c>
      <c r="H90" s="13">
        <v>0.28966525060373161</v>
      </c>
      <c r="I90" s="13">
        <v>0.3291658556037555</v>
      </c>
      <c r="K90" s="13">
        <v>0.30264477345708718</v>
      </c>
      <c r="L90" s="13">
        <v>0.30359985653070393</v>
      </c>
      <c r="N90" s="13">
        <v>0.41453468827112239</v>
      </c>
      <c r="O90" s="13">
        <v>0.42534003744373527</v>
      </c>
      <c r="P90" s="13">
        <v>0.24141990072673949</v>
      </c>
      <c r="Q90" s="13">
        <v>0.25641734620212547</v>
      </c>
      <c r="R90" s="13">
        <v>0.31136414573481169</v>
      </c>
      <c r="S90" s="13">
        <v>0.28176093471817309</v>
      </c>
      <c r="T90" s="13">
        <v>0.26777773235118119</v>
      </c>
      <c r="U90" s="13">
        <v>0.28133425451342631</v>
      </c>
      <c r="V90" s="13">
        <v>0.29377941136287539</v>
      </c>
      <c r="W90" s="13">
        <v>0.2784735683414884</v>
      </c>
      <c r="X90" s="13">
        <v>0.29163919395099241</v>
      </c>
      <c r="Y90" s="13">
        <v>0.32408177821131712</v>
      </c>
      <c r="AA90" s="13">
        <v>0.32006711725983178</v>
      </c>
      <c r="AB90" s="13">
        <v>0.33400576649102298</v>
      </c>
      <c r="AC90" s="13">
        <v>0.26979107410066688</v>
      </c>
      <c r="AD90" s="13">
        <v>0.28207348867436971</v>
      </c>
      <c r="AF90" s="13">
        <v>0.29108447256106518</v>
      </c>
      <c r="AG90" s="13">
        <v>0.31597691056021571</v>
      </c>
      <c r="AH90" s="13">
        <v>0.36274343888626343</v>
      </c>
      <c r="AI90" s="13">
        <v>0.35893865258160063</v>
      </c>
      <c r="AJ90" s="13">
        <v>0.25315084740013027</v>
      </c>
      <c r="AK90" s="13">
        <v>0.29108447256106518</v>
      </c>
      <c r="AM90" s="13">
        <v>0.17068301112219109</v>
      </c>
      <c r="AN90" s="13">
        <v>0.2854318719955159</v>
      </c>
      <c r="AO90" s="13">
        <v>0.31260934341333452</v>
      </c>
      <c r="AP90" s="13">
        <v>0.37239609595880169</v>
      </c>
      <c r="AQ90" s="13">
        <v>0.34218188337758548</v>
      </c>
      <c r="AR90" s="13">
        <v>0.29226650634416912</v>
      </c>
      <c r="AS90" s="13">
        <v>0.27657196962204939</v>
      </c>
      <c r="AT90" s="13">
        <v>0.25689145279332892</v>
      </c>
      <c r="AU90" s="13">
        <v>0.30041863511949801</v>
      </c>
      <c r="AV90" s="13">
        <v>0.31756747139735919</v>
      </c>
      <c r="AW90" s="13">
        <v>0.32999339886173251</v>
      </c>
      <c r="AX90" s="13">
        <v>0.36531401394157659</v>
      </c>
      <c r="AY90" s="13">
        <v>0.3186371207252317</v>
      </c>
    </row>
    <row r="91" spans="2:53" hidden="1">
      <c r="B91" s="12" t="s">
        <v>92</v>
      </c>
      <c r="C91" s="13">
        <v>0.17761586495915349</v>
      </c>
      <c r="D91" s="13">
        <v>0.1784152983133542</v>
      </c>
      <c r="E91" s="13">
        <v>0.2188738903386529</v>
      </c>
      <c r="F91" s="13">
        <v>0.20786676009595439</v>
      </c>
      <c r="G91" s="13">
        <v>0.177391299634408</v>
      </c>
      <c r="H91" s="13">
        <v>0.16221178859196139</v>
      </c>
      <c r="I91" s="13">
        <v>0.12968736898258229</v>
      </c>
      <c r="K91" s="13">
        <v>0.1688933993569558</v>
      </c>
      <c r="L91" s="13">
        <v>0.18615790307049959</v>
      </c>
      <c r="N91" s="13">
        <v>0.1726641594441887</v>
      </c>
      <c r="O91" s="13">
        <v>0.20242074035854021</v>
      </c>
      <c r="P91" s="13">
        <v>0.21257513295306599</v>
      </c>
      <c r="Q91" s="13">
        <v>0.30237642799104569</v>
      </c>
      <c r="R91" s="13">
        <v>0.17605914850303381</v>
      </c>
      <c r="S91" s="13">
        <v>0.22751258764251689</v>
      </c>
      <c r="T91" s="13">
        <v>0.18193708756861671</v>
      </c>
      <c r="U91" s="13">
        <v>0.17170743776443231</v>
      </c>
      <c r="V91" s="13">
        <v>0.1961674637623724</v>
      </c>
      <c r="W91" s="13">
        <v>0.1206456733518461</v>
      </c>
      <c r="X91" s="13">
        <v>0.1362309914707738</v>
      </c>
      <c r="Y91" s="13">
        <v>0.15024972251009769</v>
      </c>
      <c r="AA91" s="13">
        <v>0.13834249155279299</v>
      </c>
      <c r="AB91" s="13">
        <v>0.19280028031030891</v>
      </c>
      <c r="AC91" s="13">
        <v>0.19829274375793249</v>
      </c>
      <c r="AD91" s="13">
        <v>0.1863450993465571</v>
      </c>
      <c r="AF91" s="13">
        <v>0.19055817060910951</v>
      </c>
      <c r="AG91" s="13">
        <v>0.21207823225536121</v>
      </c>
      <c r="AH91" s="13">
        <v>0.17688703522907401</v>
      </c>
      <c r="AI91" s="13">
        <v>0.1338793627522005</v>
      </c>
      <c r="AJ91" s="13">
        <v>0.15683848407133649</v>
      </c>
      <c r="AK91" s="13">
        <v>0.19055817060910951</v>
      </c>
      <c r="AM91" s="13">
        <v>0.36353355405681742</v>
      </c>
      <c r="AN91" s="13">
        <v>0.21782249032404091</v>
      </c>
      <c r="AO91" s="13">
        <v>0.18903593383630579</v>
      </c>
      <c r="AP91" s="13">
        <v>0.16779257178846799</v>
      </c>
      <c r="AQ91" s="13">
        <v>0.1879011008329288</v>
      </c>
      <c r="AR91" s="13">
        <v>0.1800695276088711</v>
      </c>
      <c r="AS91" s="13">
        <v>0.16832800748736401</v>
      </c>
      <c r="AT91" s="13">
        <v>0.16066759528942171</v>
      </c>
      <c r="AU91" s="13">
        <v>0.15535718851076141</v>
      </c>
      <c r="AV91" s="13">
        <v>0.15882543643594749</v>
      </c>
      <c r="AW91" s="13">
        <v>0.13631760296441189</v>
      </c>
      <c r="AX91" s="13">
        <v>9.7943012277775854E-2</v>
      </c>
      <c r="AY91" s="13">
        <v>0.1136210416163325</v>
      </c>
    </row>
    <row r="92" spans="2:53" hidden="1">
      <c r="B92" s="12" t="s">
        <v>93</v>
      </c>
      <c r="C92" s="13">
        <v>7.5398754917537836E-2</v>
      </c>
      <c r="D92" s="13">
        <v>9.2963970306702753E-2</v>
      </c>
      <c r="E92" s="13">
        <v>8.1781609207428066E-2</v>
      </c>
      <c r="F92" s="13">
        <v>8.764888648560161E-2</v>
      </c>
      <c r="G92" s="13">
        <v>8.4001338744757084E-2</v>
      </c>
      <c r="H92" s="13">
        <v>7.4743192985338935E-2</v>
      </c>
      <c r="I92" s="13">
        <v>4.22378152416268E-2</v>
      </c>
      <c r="K92" s="13">
        <v>8.0839945208939598E-2</v>
      </c>
      <c r="L92" s="13">
        <v>7.0070117699578466E-2</v>
      </c>
      <c r="N92" s="13">
        <v>6.176147414927638E-2</v>
      </c>
      <c r="O92" s="13">
        <v>0</v>
      </c>
      <c r="P92" s="13">
        <v>7.6012050918639551E-2</v>
      </c>
      <c r="Q92" s="13">
        <v>7.1096281813173456E-2</v>
      </c>
      <c r="R92" s="13">
        <v>9.2201061921836233E-2</v>
      </c>
      <c r="S92" s="13">
        <v>5.7103218565574862E-2</v>
      </c>
      <c r="T92" s="13">
        <v>6.2596537958643464E-2</v>
      </c>
      <c r="U92" s="13">
        <v>7.8885064307491787E-2</v>
      </c>
      <c r="V92" s="13">
        <v>9.6048449331702243E-2</v>
      </c>
      <c r="W92" s="13">
        <v>5.6855244846878587E-2</v>
      </c>
      <c r="X92" s="13">
        <v>9.24115585169583E-2</v>
      </c>
      <c r="Y92" s="13">
        <v>9.7656100390966061E-2</v>
      </c>
      <c r="AA92" s="13">
        <v>6.2522769006695636E-2</v>
      </c>
      <c r="AB92" s="13">
        <v>6.5022410259177141E-2</v>
      </c>
      <c r="AC92" s="13">
        <v>7.2385770924190226E-2</v>
      </c>
      <c r="AD92" s="13">
        <v>0.10326907696779559</v>
      </c>
      <c r="AF92" s="13">
        <v>6.7334278186345589E-2</v>
      </c>
      <c r="AG92" s="13">
        <v>6.4227114310099351E-2</v>
      </c>
      <c r="AH92" s="13">
        <v>5.2684594098815332E-2</v>
      </c>
      <c r="AI92" s="13">
        <v>8.2635828027575103E-2</v>
      </c>
      <c r="AJ92" s="13">
        <v>0.1001976468678544</v>
      </c>
      <c r="AK92" s="13">
        <v>6.7334278186345589E-2</v>
      </c>
      <c r="AM92" s="13">
        <v>7.5300340616929209E-2</v>
      </c>
      <c r="AN92" s="13">
        <v>5.0677917923657188E-2</v>
      </c>
      <c r="AO92" s="13">
        <v>9.5942989193983863E-2</v>
      </c>
      <c r="AP92" s="13">
        <v>9.4598450062755579E-2</v>
      </c>
      <c r="AQ92" s="13">
        <v>5.0627266299405192E-2</v>
      </c>
      <c r="AR92" s="13">
        <v>7.558106419086702E-2</v>
      </c>
      <c r="AS92" s="13">
        <v>5.8834270623377739E-2</v>
      </c>
      <c r="AT92" s="13">
        <v>0.1021879502783377</v>
      </c>
      <c r="AU92" s="13">
        <v>4.9309643509326422E-2</v>
      </c>
      <c r="AV92" s="13">
        <v>5.4282240758005813E-2</v>
      </c>
      <c r="AW92" s="13">
        <v>4.8096708853018803E-2</v>
      </c>
      <c r="AX92" s="13">
        <v>0.11046555274648361</v>
      </c>
      <c r="AY92" s="13">
        <v>5.9737010822416461E-2</v>
      </c>
    </row>
    <row r="93" spans="2:53" hidden="1">
      <c r="B93" s="12" t="s">
        <v>94</v>
      </c>
      <c r="C93" s="13">
        <v>0.12817626330670709</v>
      </c>
      <c r="D93" s="13">
        <v>4.7369599475923167E-2</v>
      </c>
      <c r="E93" s="13">
        <v>0.1007917892767914</v>
      </c>
      <c r="F93" s="13">
        <v>0.12793793739893181</v>
      </c>
      <c r="G93" s="13">
        <v>0.16561050418626461</v>
      </c>
      <c r="H93" s="13">
        <v>0.17463942999928139</v>
      </c>
      <c r="I93" s="13">
        <v>0.14199728553644439</v>
      </c>
      <c r="K93" s="13">
        <v>0.1304699586370445</v>
      </c>
      <c r="L93" s="13">
        <v>0.12593001392939551</v>
      </c>
      <c r="N93" s="13">
        <v>8.6180924253427216E-2</v>
      </c>
      <c r="O93" s="13">
        <v>0.1553416089113083</v>
      </c>
      <c r="P93" s="13">
        <v>0.10143136597057111</v>
      </c>
      <c r="Q93" s="13">
        <v>0.1081104982494235</v>
      </c>
      <c r="R93" s="13">
        <v>0.12731738954314289</v>
      </c>
      <c r="S93" s="13">
        <v>0.16192008203512839</v>
      </c>
      <c r="T93" s="13">
        <v>0.14398961384750511</v>
      </c>
      <c r="U93" s="13">
        <v>0.13660592781517869</v>
      </c>
      <c r="V93" s="13">
        <v>9.3326479571056886E-2</v>
      </c>
      <c r="W93" s="13">
        <v>0.14459025440202819</v>
      </c>
      <c r="X93" s="13">
        <v>0.18132073003258431</v>
      </c>
      <c r="Y93" s="13">
        <v>0.1180598847894108</v>
      </c>
      <c r="AA93" s="13">
        <v>0.10724516445478061</v>
      </c>
      <c r="AB93" s="13">
        <v>0.1067975359965537</v>
      </c>
      <c r="AC93" s="13">
        <v>0.17206366650416641</v>
      </c>
      <c r="AD93" s="13">
        <v>0.13434752971225</v>
      </c>
      <c r="AF93" s="13">
        <v>0.12582003382390661</v>
      </c>
      <c r="AG93" s="13">
        <v>6.0631740099347353E-2</v>
      </c>
      <c r="AH93" s="13">
        <v>8.2959367042656884E-2</v>
      </c>
      <c r="AI93" s="13">
        <v>5.9613197631695418E-2</v>
      </c>
      <c r="AJ93" s="13">
        <v>0.2468207191387336</v>
      </c>
      <c r="AK93" s="13">
        <v>0.12582003382390661</v>
      </c>
      <c r="AM93" s="13">
        <v>0.10799411514538371</v>
      </c>
      <c r="AN93" s="13">
        <v>0.1337857304261294</v>
      </c>
      <c r="AO93" s="13">
        <v>0.11730025977694609</v>
      </c>
      <c r="AP93" s="13">
        <v>9.9876970203395365E-2</v>
      </c>
      <c r="AQ93" s="13">
        <v>0.14750985861852139</v>
      </c>
      <c r="AR93" s="13">
        <v>0.11429014387165209</v>
      </c>
      <c r="AS93" s="13">
        <v>0.15223547616293759</v>
      </c>
      <c r="AT93" s="13">
        <v>0.1305067086546042</v>
      </c>
      <c r="AU93" s="13">
        <v>0.15075646512793209</v>
      </c>
      <c r="AV93" s="13">
        <v>0.1078309642568834</v>
      </c>
      <c r="AW93" s="13">
        <v>0.1264200698436333</v>
      </c>
      <c r="AX93" s="13">
        <v>0.124661076808157</v>
      </c>
      <c r="AY93" s="13">
        <v>7.7602968201491387E-2</v>
      </c>
    </row>
    <row r="94" spans="2:53" hidden="1">
      <c r="B94" s="12" t="s">
        <v>82</v>
      </c>
      <c r="C94" s="13">
        <v>3.2883491727637597E-2</v>
      </c>
      <c r="D94" s="13">
        <v>2.219175253498952E-2</v>
      </c>
      <c r="E94" s="13">
        <v>3.217660976299673E-2</v>
      </c>
      <c r="F94" s="13">
        <v>3.366256592376244E-2</v>
      </c>
      <c r="G94" s="13">
        <v>3.0680886953880989E-2</v>
      </c>
      <c r="H94" s="13">
        <v>2.9831454560840558E-2</v>
      </c>
      <c r="I94" s="13">
        <v>4.368204780621044E-2</v>
      </c>
      <c r="K94" s="13">
        <v>2.4510846327974539E-2</v>
      </c>
      <c r="L94" s="13">
        <v>4.1082945799281047E-2</v>
      </c>
      <c r="N94" s="13">
        <v>2.0058723990141799E-2</v>
      </c>
      <c r="O94" s="13">
        <v>0</v>
      </c>
      <c r="P94" s="13">
        <v>3.5087517211248531E-2</v>
      </c>
      <c r="Q94" s="13">
        <v>2.405250334595694E-2</v>
      </c>
      <c r="R94" s="13">
        <v>3.0568522455254751E-2</v>
      </c>
      <c r="S94" s="13">
        <v>5.8255515585900796E-3</v>
      </c>
      <c r="T94" s="13">
        <v>1.9582103681694892E-2</v>
      </c>
      <c r="U94" s="13">
        <v>3.9393140357339089E-2</v>
      </c>
      <c r="V94" s="13">
        <v>2.840772385758283E-2</v>
      </c>
      <c r="W94" s="13">
        <v>6.9601041625341031E-2</v>
      </c>
      <c r="X94" s="13">
        <v>5.3312180883445859E-2</v>
      </c>
      <c r="Y94" s="13">
        <v>2.5816545733208761E-2</v>
      </c>
      <c r="AA94" s="13">
        <v>2.3036234466690671E-2</v>
      </c>
      <c r="AB94" s="13">
        <v>2.9384647924252539E-2</v>
      </c>
      <c r="AC94" s="13">
        <v>3.166385161873253E-2</v>
      </c>
      <c r="AD94" s="13">
        <v>4.7447217584419311E-2</v>
      </c>
      <c r="AF94" s="13">
        <v>5.3082189215407742E-2</v>
      </c>
      <c r="AG94" s="13">
        <v>1.510417746657698E-2</v>
      </c>
      <c r="AH94" s="13">
        <v>4.3641304996859857E-2</v>
      </c>
      <c r="AI94" s="13">
        <v>2.9414273511592079E-2</v>
      </c>
      <c r="AJ94" s="13">
        <v>1.8217293475745831E-2</v>
      </c>
      <c r="AK94" s="13">
        <v>5.3082189215407742E-2</v>
      </c>
      <c r="AM94" s="13">
        <v>0.108964000915378</v>
      </c>
      <c r="AN94" s="13">
        <v>5.9204795846468421E-2</v>
      </c>
      <c r="AO94" s="13">
        <v>1.0708822617462831E-2</v>
      </c>
      <c r="AP94" s="13">
        <v>1.0718438255155669E-2</v>
      </c>
      <c r="AQ94" s="13">
        <v>1.8242764046769971E-2</v>
      </c>
      <c r="AR94" s="13">
        <v>4.7029152378473479E-2</v>
      </c>
      <c r="AS94" s="13">
        <v>1.639624219851368E-2</v>
      </c>
      <c r="AT94" s="13">
        <v>1.909769404639005E-2</v>
      </c>
      <c r="AU94" s="13">
        <v>2.6336797637906369E-2</v>
      </c>
      <c r="AV94" s="13">
        <v>0</v>
      </c>
      <c r="AW94" s="13">
        <v>1.3587042706623829E-2</v>
      </c>
      <c r="AX94" s="13">
        <v>3.5376280973125382E-2</v>
      </c>
      <c r="AY94" s="13">
        <v>3.6846176277753197E-2</v>
      </c>
    </row>
    <row r="95" spans="2:53" hidden="1"/>
    <row r="96" spans="2:53" hidden="1">
      <c r="B96" s="37" t="s">
        <v>101</v>
      </c>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row>
    <row r="97" spans="2:53" hidden="1">
      <c r="B97" s="36" t="s">
        <v>16</v>
      </c>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row>
    <row r="98" spans="2:53" hidden="1">
      <c r="B98" s="12" t="s">
        <v>90</v>
      </c>
      <c r="C98" s="13">
        <v>0.1240704387545519</v>
      </c>
      <c r="D98" s="13">
        <v>0.1149698743827612</v>
      </c>
      <c r="E98" s="13">
        <v>0.1174613943062188</v>
      </c>
      <c r="F98" s="13">
        <v>0.13455974749265759</v>
      </c>
      <c r="G98" s="13">
        <v>0.121998462508008</v>
      </c>
      <c r="H98" s="13">
        <v>0.13538468866094619</v>
      </c>
      <c r="I98" s="13">
        <v>0.1209643144957302</v>
      </c>
      <c r="K98" s="13">
        <v>0.1542891247995028</v>
      </c>
      <c r="L98" s="13">
        <v>9.4476837628083621E-2</v>
      </c>
      <c r="N98" s="13">
        <v>0.1144252050597858</v>
      </c>
      <c r="O98" s="13">
        <v>0.1670044018756458</v>
      </c>
      <c r="P98" s="13">
        <v>9.3317379399789346E-2</v>
      </c>
      <c r="Q98" s="13">
        <v>0.1182128423483854</v>
      </c>
      <c r="R98" s="13">
        <v>9.0058482807890292E-2</v>
      </c>
      <c r="S98" s="13">
        <v>0.11941031819090971</v>
      </c>
      <c r="T98" s="13">
        <v>0.17093857429658479</v>
      </c>
      <c r="U98" s="13">
        <v>0.12650349500618049</v>
      </c>
      <c r="V98" s="13">
        <v>0.15721952398721301</v>
      </c>
      <c r="W98" s="13">
        <v>0.10869664098928331</v>
      </c>
      <c r="X98" s="13">
        <v>0.104674874681081</v>
      </c>
      <c r="Y98" s="13">
        <v>0.1341442998846343</v>
      </c>
      <c r="AA98" s="13">
        <v>0.13662599534361261</v>
      </c>
      <c r="AB98" s="13">
        <v>0.1001296416898273</v>
      </c>
      <c r="AC98" s="13">
        <v>0.14853348443863909</v>
      </c>
      <c r="AD98" s="13">
        <v>0.1138178653843701</v>
      </c>
      <c r="AF98" s="13">
        <v>0.1019417476889255</v>
      </c>
      <c r="AG98" s="13">
        <v>0.10333510273960959</v>
      </c>
      <c r="AH98" s="13">
        <v>5.8768845406891257E-2</v>
      </c>
      <c r="AI98" s="13">
        <v>4.6158769846388753E-2</v>
      </c>
      <c r="AJ98" s="13">
        <v>0.24322365201804311</v>
      </c>
      <c r="AK98" s="13">
        <v>0.1019417476889255</v>
      </c>
      <c r="AM98" s="13">
        <v>0.1724894948176775</v>
      </c>
      <c r="AN98" s="13">
        <v>8.2889822876498209E-2</v>
      </c>
      <c r="AO98" s="13">
        <v>0.13790211249184511</v>
      </c>
      <c r="AP98" s="13">
        <v>9.9345476348584622E-2</v>
      </c>
      <c r="AQ98" s="13">
        <v>6.5024126213320432E-2</v>
      </c>
      <c r="AR98" s="13">
        <v>0.1191272292880136</v>
      </c>
      <c r="AS98" s="13">
        <v>8.0425904298618567E-2</v>
      </c>
      <c r="AT98" s="13">
        <v>0.13526548703193469</v>
      </c>
      <c r="AU98" s="13">
        <v>0.1086443076677782</v>
      </c>
      <c r="AV98" s="13">
        <v>0.18253449715076731</v>
      </c>
      <c r="AW98" s="13">
        <v>0.1915325632119611</v>
      </c>
      <c r="AX98" s="13">
        <v>0.20740649626745969</v>
      </c>
      <c r="AY98" s="13">
        <v>0.14885662899562671</v>
      </c>
    </row>
    <row r="99" spans="2:53" hidden="1">
      <c r="B99" s="12" t="s">
        <v>91</v>
      </c>
      <c r="C99" s="13">
        <v>0.18693005957434219</v>
      </c>
      <c r="D99" s="13">
        <v>0.21410645613285151</v>
      </c>
      <c r="E99" s="13">
        <v>0.2133627596302935</v>
      </c>
      <c r="F99" s="13">
        <v>0.19763215357512781</v>
      </c>
      <c r="G99" s="13">
        <v>0.18188847970854319</v>
      </c>
      <c r="H99" s="13">
        <v>0.1340718108977256</v>
      </c>
      <c r="I99" s="13">
        <v>0.1786550849108165</v>
      </c>
      <c r="K99" s="13">
        <v>0.2169238462596593</v>
      </c>
      <c r="L99" s="13">
        <v>0.15755670567942781</v>
      </c>
      <c r="N99" s="13">
        <v>0.22575981106219661</v>
      </c>
      <c r="O99" s="13">
        <v>0.14203786867439089</v>
      </c>
      <c r="P99" s="13">
        <v>0.20050286499955189</v>
      </c>
      <c r="Q99" s="13">
        <v>0.14041710771952881</v>
      </c>
      <c r="R99" s="13">
        <v>0.21604517388607569</v>
      </c>
      <c r="S99" s="13">
        <v>0.1920862556170512</v>
      </c>
      <c r="T99" s="13">
        <v>0.15244260078014571</v>
      </c>
      <c r="U99" s="13">
        <v>0.1728808820186343</v>
      </c>
      <c r="V99" s="13">
        <v>0.2342117464278782</v>
      </c>
      <c r="W99" s="13">
        <v>0.1502918056248049</v>
      </c>
      <c r="X99" s="13">
        <v>0.16171020956281609</v>
      </c>
      <c r="Y99" s="13">
        <v>0.17901321850589161</v>
      </c>
      <c r="AA99" s="13">
        <v>0.20198058581838041</v>
      </c>
      <c r="AB99" s="13">
        <v>0.1625510431281755</v>
      </c>
      <c r="AC99" s="13">
        <v>0.21562716270044041</v>
      </c>
      <c r="AD99" s="13">
        <v>0.17216631615069919</v>
      </c>
      <c r="AF99" s="13">
        <v>0.16805815780505989</v>
      </c>
      <c r="AG99" s="13">
        <v>0.1989918145577568</v>
      </c>
      <c r="AH99" s="13">
        <v>0.1470609249614688</v>
      </c>
      <c r="AI99" s="13">
        <v>0.11919919645109441</v>
      </c>
      <c r="AJ99" s="13">
        <v>0.25807460050188219</v>
      </c>
      <c r="AK99" s="13">
        <v>0.16805815780505989</v>
      </c>
      <c r="AM99" s="13">
        <v>0.11278597930707721</v>
      </c>
      <c r="AN99" s="13">
        <v>0.16938891299917411</v>
      </c>
      <c r="AO99" s="13">
        <v>0.16426136639968911</v>
      </c>
      <c r="AP99" s="13">
        <v>0.2420301097801906</v>
      </c>
      <c r="AQ99" s="13">
        <v>0.24125992789022779</v>
      </c>
      <c r="AR99" s="13">
        <v>0.16797795052037021</v>
      </c>
      <c r="AS99" s="13">
        <v>0.21127397632117259</v>
      </c>
      <c r="AT99" s="13">
        <v>0.11360403675410739</v>
      </c>
      <c r="AU99" s="13">
        <v>0.21256697874487951</v>
      </c>
      <c r="AV99" s="13">
        <v>0.19428815639205069</v>
      </c>
      <c r="AW99" s="13">
        <v>0.28380903636207611</v>
      </c>
      <c r="AX99" s="13">
        <v>0.15884675770054391</v>
      </c>
      <c r="AY99" s="13">
        <v>0.22555149441356989</v>
      </c>
    </row>
    <row r="100" spans="2:53" hidden="1">
      <c r="B100" s="12" t="s">
        <v>92</v>
      </c>
      <c r="C100" s="13">
        <v>0.24757475867564899</v>
      </c>
      <c r="D100" s="13">
        <v>0.26354872702066218</v>
      </c>
      <c r="E100" s="13">
        <v>0.27261678299552727</v>
      </c>
      <c r="F100" s="13">
        <v>0.28374752553936272</v>
      </c>
      <c r="G100" s="13">
        <v>0.26085427593038762</v>
      </c>
      <c r="H100" s="13">
        <v>0.23482344605184269</v>
      </c>
      <c r="I100" s="13">
        <v>0.18529900214872469</v>
      </c>
      <c r="K100" s="13">
        <v>0.23558680338069721</v>
      </c>
      <c r="L100" s="13">
        <v>0.2593147385938035</v>
      </c>
      <c r="N100" s="13">
        <v>0.1704604958923375</v>
      </c>
      <c r="O100" s="13">
        <v>0.22665695142698211</v>
      </c>
      <c r="P100" s="13">
        <v>0.27693990055647272</v>
      </c>
      <c r="Q100" s="13">
        <v>0.29229068113483131</v>
      </c>
      <c r="R100" s="13">
        <v>0.25226039426125541</v>
      </c>
      <c r="S100" s="13">
        <v>0.28974848401231529</v>
      </c>
      <c r="T100" s="13">
        <v>0.25751144219115069</v>
      </c>
      <c r="U100" s="13">
        <v>0.29848265780415068</v>
      </c>
      <c r="V100" s="13">
        <v>0.25379854654163408</v>
      </c>
      <c r="W100" s="13">
        <v>0.22675000181256261</v>
      </c>
      <c r="X100" s="13">
        <v>0.27116272898815019</v>
      </c>
      <c r="Y100" s="13">
        <v>0.19376010972956251</v>
      </c>
      <c r="AA100" s="13">
        <v>0.19812712456599671</v>
      </c>
      <c r="AB100" s="13">
        <v>0.24600945298467869</v>
      </c>
      <c r="AC100" s="13">
        <v>0.26034115818650461</v>
      </c>
      <c r="AD100" s="13">
        <v>0.29006880607570878</v>
      </c>
      <c r="AF100" s="13">
        <v>0.30001965899309718</v>
      </c>
      <c r="AG100" s="13">
        <v>0.22636500677130031</v>
      </c>
      <c r="AH100" s="13">
        <v>0.22061575734252301</v>
      </c>
      <c r="AI100" s="13">
        <v>0.19516888130051671</v>
      </c>
      <c r="AJ100" s="13">
        <v>0.23470667282204041</v>
      </c>
      <c r="AK100" s="13">
        <v>0.30001965899309718</v>
      </c>
      <c r="AM100" s="13">
        <v>0.42995763723197722</v>
      </c>
      <c r="AN100" s="13">
        <v>0.26913941379080758</v>
      </c>
      <c r="AO100" s="13">
        <v>0.24540788995628951</v>
      </c>
      <c r="AP100" s="13">
        <v>0.24552133242272101</v>
      </c>
      <c r="AQ100" s="13">
        <v>0.24212401855908211</v>
      </c>
      <c r="AR100" s="13">
        <v>0.1914714469806712</v>
      </c>
      <c r="AS100" s="13">
        <v>0.2321193625967489</v>
      </c>
      <c r="AT100" s="13">
        <v>0.27443925085557991</v>
      </c>
      <c r="AU100" s="13">
        <v>0.2402941326267771</v>
      </c>
      <c r="AV100" s="13">
        <v>0.2502344931024299</v>
      </c>
      <c r="AW100" s="13">
        <v>0.23610119887451891</v>
      </c>
      <c r="AX100" s="13">
        <v>0.15515938430566831</v>
      </c>
      <c r="AY100" s="13">
        <v>0.22618618952703359</v>
      </c>
    </row>
    <row r="101" spans="2:53" hidden="1">
      <c r="B101" s="12" t="s">
        <v>93</v>
      </c>
      <c r="C101" s="13">
        <v>0.14345281855066111</v>
      </c>
      <c r="D101" s="13">
        <v>0.12994423660979351</v>
      </c>
      <c r="E101" s="13">
        <v>0.1297594741481613</v>
      </c>
      <c r="F101" s="13">
        <v>0.121444483905452</v>
      </c>
      <c r="G101" s="13">
        <v>0.14704480906248091</v>
      </c>
      <c r="H101" s="13">
        <v>0.17119747708830191</v>
      </c>
      <c r="I101" s="13">
        <v>0.15967056164416521</v>
      </c>
      <c r="K101" s="13">
        <v>0.1238335089103807</v>
      </c>
      <c r="L101" s="13">
        <v>0.1626662953711776</v>
      </c>
      <c r="N101" s="13">
        <v>0.16343761934943191</v>
      </c>
      <c r="O101" s="13">
        <v>0.15678375041760509</v>
      </c>
      <c r="P101" s="13">
        <v>0.17342952593692659</v>
      </c>
      <c r="Q101" s="13">
        <v>0.1201570734077442</v>
      </c>
      <c r="R101" s="13">
        <v>0.1464323102282902</v>
      </c>
      <c r="S101" s="13">
        <v>0.14527681598322209</v>
      </c>
      <c r="T101" s="13">
        <v>0.1157012311702937</v>
      </c>
      <c r="U101" s="13">
        <v>0.1231777784394097</v>
      </c>
      <c r="V101" s="13">
        <v>0.106051374397185</v>
      </c>
      <c r="W101" s="13">
        <v>0.1595999225502327</v>
      </c>
      <c r="X101" s="13">
        <v>0.17556068702131841</v>
      </c>
      <c r="Y101" s="13">
        <v>0.15495604430858559</v>
      </c>
      <c r="AA101" s="13">
        <v>0.17190162973161671</v>
      </c>
      <c r="AB101" s="13">
        <v>0.1326971670905466</v>
      </c>
      <c r="AC101" s="13">
        <v>0.1158341316264285</v>
      </c>
      <c r="AD101" s="13">
        <v>0.1481575479037425</v>
      </c>
      <c r="AF101" s="13">
        <v>0.12975354794879321</v>
      </c>
      <c r="AG101" s="13">
        <v>0.16830178953345909</v>
      </c>
      <c r="AH101" s="13">
        <v>0.19711322923234839</v>
      </c>
      <c r="AI101" s="13">
        <v>0.160476889010124</v>
      </c>
      <c r="AJ101" s="13">
        <v>0.1109543572502552</v>
      </c>
      <c r="AK101" s="13">
        <v>0.12975354794879321</v>
      </c>
      <c r="AM101" s="13">
        <v>0.1068278106632489</v>
      </c>
      <c r="AN101" s="13">
        <v>0.16329140897680591</v>
      </c>
      <c r="AO101" s="13">
        <v>0.17798257973491721</v>
      </c>
      <c r="AP101" s="13">
        <v>0.1449665128864214</v>
      </c>
      <c r="AQ101" s="13">
        <v>0.13710033947495601</v>
      </c>
      <c r="AR101" s="13">
        <v>0.1401088179877113</v>
      </c>
      <c r="AS101" s="13">
        <v>0.10394900538960269</v>
      </c>
      <c r="AT101" s="13">
        <v>0.1312093633960188</v>
      </c>
      <c r="AU101" s="13">
        <v>0.1539009085886871</v>
      </c>
      <c r="AV101" s="13">
        <v>0.16527584329067471</v>
      </c>
      <c r="AW101" s="13">
        <v>5.6203841579748753E-2</v>
      </c>
      <c r="AX101" s="13">
        <v>0.16190997013345709</v>
      </c>
      <c r="AY101" s="13">
        <v>0.16308438277413631</v>
      </c>
    </row>
    <row r="102" spans="2:53" hidden="1">
      <c r="B102" s="12" t="s">
        <v>94</v>
      </c>
      <c r="C102" s="13">
        <v>0.24150369945134309</v>
      </c>
      <c r="D102" s="13">
        <v>0.24124636402910279</v>
      </c>
      <c r="E102" s="13">
        <v>0.20303394061325811</v>
      </c>
      <c r="F102" s="13">
        <v>0.1941547375056337</v>
      </c>
      <c r="G102" s="13">
        <v>0.23420141601046959</v>
      </c>
      <c r="H102" s="13">
        <v>0.28072321102237369</v>
      </c>
      <c r="I102" s="13">
        <v>0.29074592191490711</v>
      </c>
      <c r="K102" s="13">
        <v>0.23667731133557099</v>
      </c>
      <c r="L102" s="13">
        <v>0.24623025190856179</v>
      </c>
      <c r="N102" s="13">
        <v>0.30710088996242257</v>
      </c>
      <c r="O102" s="13">
        <v>0.25972040972685861</v>
      </c>
      <c r="P102" s="13">
        <v>0.2182028196193331</v>
      </c>
      <c r="Q102" s="13">
        <v>0.2337521044079949</v>
      </c>
      <c r="R102" s="13">
        <v>0.2451372650687218</v>
      </c>
      <c r="S102" s="13">
        <v>0.2038019617111386</v>
      </c>
      <c r="T102" s="13">
        <v>0.24655796461837229</v>
      </c>
      <c r="U102" s="13">
        <v>0.2176712365235498</v>
      </c>
      <c r="V102" s="13">
        <v>0.21036612754145351</v>
      </c>
      <c r="W102" s="13">
        <v>0.27809640402723962</v>
      </c>
      <c r="X102" s="13">
        <v>0.20420477390043171</v>
      </c>
      <c r="Y102" s="13">
        <v>0.26341398612243339</v>
      </c>
      <c r="AA102" s="13">
        <v>0.25160162185727669</v>
      </c>
      <c r="AB102" s="13">
        <v>0.30236277971594838</v>
      </c>
      <c r="AC102" s="13">
        <v>0.21935285847337799</v>
      </c>
      <c r="AD102" s="13">
        <v>0.1874827106000472</v>
      </c>
      <c r="AF102" s="13">
        <v>0.21683671798450679</v>
      </c>
      <c r="AG102" s="13">
        <v>0.27390230691750111</v>
      </c>
      <c r="AH102" s="13">
        <v>0.34783993776127431</v>
      </c>
      <c r="AI102" s="13">
        <v>0.41786456729935961</v>
      </c>
      <c r="AJ102" s="13">
        <v>0.1027731001840201</v>
      </c>
      <c r="AK102" s="13">
        <v>0.21683671798450679</v>
      </c>
      <c r="AM102" s="13">
        <v>0.10784381325180289</v>
      </c>
      <c r="AN102" s="13">
        <v>0.231309902962689</v>
      </c>
      <c r="AO102" s="13">
        <v>0.22148185207328891</v>
      </c>
      <c r="AP102" s="13">
        <v>0.24733123825308681</v>
      </c>
      <c r="AQ102" s="13">
        <v>0.27713122017533243</v>
      </c>
      <c r="AR102" s="13">
        <v>0.29675179639468341</v>
      </c>
      <c r="AS102" s="13">
        <v>0.31060739373787372</v>
      </c>
      <c r="AT102" s="13">
        <v>0.31115257161522181</v>
      </c>
      <c r="AU102" s="13">
        <v>0.21020514788365599</v>
      </c>
      <c r="AV102" s="13">
        <v>0.18516587604066451</v>
      </c>
      <c r="AW102" s="13">
        <v>0.21891970550411691</v>
      </c>
      <c r="AX102" s="13">
        <v>0.24319943390407481</v>
      </c>
      <c r="AY102" s="13">
        <v>0.2094849374021453</v>
      </c>
    </row>
    <row r="103" spans="2:53" hidden="1">
      <c r="B103" s="12" t="s">
        <v>75</v>
      </c>
      <c r="C103" s="13">
        <v>5.6468224993452741E-2</v>
      </c>
      <c r="D103" s="13">
        <v>3.6184341824828672E-2</v>
      </c>
      <c r="E103" s="13">
        <v>6.3765648306540954E-2</v>
      </c>
      <c r="F103" s="13">
        <v>6.8461351981766491E-2</v>
      </c>
      <c r="G103" s="13">
        <v>5.401255678011075E-2</v>
      </c>
      <c r="H103" s="13">
        <v>4.3799366278809787E-2</v>
      </c>
      <c r="I103" s="13">
        <v>6.4665114885656322E-2</v>
      </c>
      <c r="K103" s="13">
        <v>3.2689405314189013E-2</v>
      </c>
      <c r="L103" s="13">
        <v>7.9755170818945523E-2</v>
      </c>
      <c r="N103" s="13">
        <v>1.8815978673825541E-2</v>
      </c>
      <c r="O103" s="13">
        <v>4.7796617878517793E-2</v>
      </c>
      <c r="P103" s="13">
        <v>3.7607509487926141E-2</v>
      </c>
      <c r="Q103" s="13">
        <v>9.5170190981515232E-2</v>
      </c>
      <c r="R103" s="13">
        <v>5.0066373747766652E-2</v>
      </c>
      <c r="S103" s="13">
        <v>4.9676164485363009E-2</v>
      </c>
      <c r="T103" s="13">
        <v>5.6848186943452908E-2</v>
      </c>
      <c r="U103" s="13">
        <v>6.1283950208074867E-2</v>
      </c>
      <c r="V103" s="13">
        <v>3.835268110463607E-2</v>
      </c>
      <c r="W103" s="13">
        <v>7.6565224995877063E-2</v>
      </c>
      <c r="X103" s="13">
        <v>8.2686725846202624E-2</v>
      </c>
      <c r="Y103" s="13">
        <v>7.4712341448892675E-2</v>
      </c>
      <c r="AA103" s="13">
        <v>3.9763042683116888E-2</v>
      </c>
      <c r="AB103" s="13">
        <v>5.624991539082351E-2</v>
      </c>
      <c r="AC103" s="13">
        <v>4.0311204574609322E-2</v>
      </c>
      <c r="AD103" s="13">
        <v>8.8306753885432146E-2</v>
      </c>
      <c r="AF103" s="13">
        <v>8.3390169579617229E-2</v>
      </c>
      <c r="AG103" s="13">
        <v>2.9103979480372959E-2</v>
      </c>
      <c r="AH103" s="13">
        <v>2.860130529549432E-2</v>
      </c>
      <c r="AI103" s="13">
        <v>6.1131696092516639E-2</v>
      </c>
      <c r="AJ103" s="13">
        <v>5.0267617223758963E-2</v>
      </c>
      <c r="AK103" s="13">
        <v>8.3390169579617229E-2</v>
      </c>
      <c r="AM103" s="13">
        <v>7.00952647282162E-2</v>
      </c>
      <c r="AN103" s="13">
        <v>8.3980538394025042E-2</v>
      </c>
      <c r="AO103" s="13">
        <v>5.2964199343970321E-2</v>
      </c>
      <c r="AP103" s="13">
        <v>2.0805330308995711E-2</v>
      </c>
      <c r="AQ103" s="13">
        <v>3.736036768708114E-2</v>
      </c>
      <c r="AR103" s="13">
        <v>8.4562758828550397E-2</v>
      </c>
      <c r="AS103" s="13">
        <v>6.1624357655983758E-2</v>
      </c>
      <c r="AT103" s="13">
        <v>3.4329290347137512E-2</v>
      </c>
      <c r="AU103" s="13">
        <v>7.4388524488222377E-2</v>
      </c>
      <c r="AV103" s="13">
        <v>2.250113402341274E-2</v>
      </c>
      <c r="AW103" s="13">
        <v>1.3433654467578189E-2</v>
      </c>
      <c r="AX103" s="13">
        <v>7.3477957688796433E-2</v>
      </c>
      <c r="AY103" s="13">
        <v>2.683636688748816E-2</v>
      </c>
    </row>
    <row r="104" spans="2:53" hidden="1"/>
    <row r="105" spans="2:53" hidden="1">
      <c r="B105" s="37" t="s">
        <v>102</v>
      </c>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row>
    <row r="106" spans="2:53" hidden="1">
      <c r="B106" s="36" t="s">
        <v>16</v>
      </c>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row>
    <row r="107" spans="2:53" hidden="1">
      <c r="B107" s="12" t="s">
        <v>103</v>
      </c>
      <c r="C107" s="13">
        <v>0.13346872664017589</v>
      </c>
      <c r="D107" s="13">
        <v>0.15870398265927541</v>
      </c>
      <c r="E107" s="13">
        <v>0.1001012236789235</v>
      </c>
      <c r="F107" s="13">
        <v>0.1213571446603582</v>
      </c>
      <c r="G107" s="13">
        <v>0.1449064394346721</v>
      </c>
      <c r="H107" s="13">
        <v>0.1454604983138198</v>
      </c>
      <c r="I107" s="13">
        <v>0.13642193320504789</v>
      </c>
      <c r="K107" s="13">
        <v>0.15869019433951359</v>
      </c>
      <c r="L107" s="13">
        <v>0.1087689745130309</v>
      </c>
      <c r="N107" s="13">
        <v>0.12888334152960121</v>
      </c>
      <c r="O107" s="13">
        <v>0.17185776213068971</v>
      </c>
      <c r="P107" s="13">
        <v>7.359354390451707E-2</v>
      </c>
      <c r="Q107" s="13">
        <v>0.15582436058867799</v>
      </c>
      <c r="R107" s="13">
        <v>9.6728344955761228E-2</v>
      </c>
      <c r="S107" s="13">
        <v>0.13351751540626919</v>
      </c>
      <c r="T107" s="13">
        <v>0.1624541845185703</v>
      </c>
      <c r="U107" s="13">
        <v>0.16087650984528029</v>
      </c>
      <c r="V107" s="13">
        <v>0.12658798427934981</v>
      </c>
      <c r="W107" s="13">
        <v>0.13543799002016349</v>
      </c>
      <c r="X107" s="13">
        <v>0.1821793217003185</v>
      </c>
      <c r="Y107" s="13">
        <v>0.1080070584268384</v>
      </c>
      <c r="AA107" s="13">
        <v>0.1298395503443189</v>
      </c>
      <c r="AB107" s="13">
        <v>0.12356836906703431</v>
      </c>
      <c r="AC107" s="13">
        <v>0.1538544562488747</v>
      </c>
      <c r="AD107" s="13">
        <v>0.1307337591215002</v>
      </c>
      <c r="AF107" s="13">
        <v>0.12752430942183729</v>
      </c>
      <c r="AG107" s="13">
        <v>8.5240367168478798E-2</v>
      </c>
      <c r="AH107" s="13">
        <v>5.8535123964833957E-2</v>
      </c>
      <c r="AI107" s="13">
        <v>0.1369157302199662</v>
      </c>
      <c r="AJ107" s="13">
        <v>0.2086807817277791</v>
      </c>
      <c r="AK107" s="13">
        <v>0.12752430942183729</v>
      </c>
      <c r="AM107" s="13">
        <v>0.14003957446257001</v>
      </c>
      <c r="AN107" s="13">
        <v>0.1570437068757129</v>
      </c>
      <c r="AO107" s="13">
        <v>0.13398587542163751</v>
      </c>
      <c r="AP107" s="13">
        <v>0.1265770116915694</v>
      </c>
      <c r="AQ107" s="13">
        <v>0.14466794112884659</v>
      </c>
      <c r="AR107" s="13">
        <v>0.13761160732578079</v>
      </c>
      <c r="AS107" s="13">
        <v>0.10998174408120701</v>
      </c>
      <c r="AT107" s="13">
        <v>0.10045726192801389</v>
      </c>
      <c r="AU107" s="13">
        <v>0.14472412154384179</v>
      </c>
      <c r="AV107" s="13">
        <v>9.8655572857898527E-2</v>
      </c>
      <c r="AW107" s="13">
        <v>0.24563419003006451</v>
      </c>
      <c r="AX107" s="13">
        <v>0.17145461488877489</v>
      </c>
      <c r="AY107" s="13">
        <v>0.1112870067150234</v>
      </c>
    </row>
    <row r="108" spans="2:53" hidden="1">
      <c r="B108" s="12" t="s">
        <v>104</v>
      </c>
      <c r="C108" s="13">
        <v>0.1887175441079087</v>
      </c>
      <c r="D108" s="13">
        <v>0.23769819065834941</v>
      </c>
      <c r="E108" s="13">
        <v>0.15630474855157031</v>
      </c>
      <c r="F108" s="13">
        <v>0.18698205228974249</v>
      </c>
      <c r="G108" s="13">
        <v>0.18167087656166009</v>
      </c>
      <c r="H108" s="13">
        <v>0.19600989368965629</v>
      </c>
      <c r="I108" s="13">
        <v>0.18504443898364031</v>
      </c>
      <c r="K108" s="13">
        <v>0.17081066114867741</v>
      </c>
      <c r="L108" s="13">
        <v>0.20625401643915309</v>
      </c>
      <c r="N108" s="13">
        <v>0.195998421906981</v>
      </c>
      <c r="O108" s="13">
        <v>0.20724560843632431</v>
      </c>
      <c r="P108" s="13">
        <v>0.15355998798407849</v>
      </c>
      <c r="Q108" s="13">
        <v>0.2140707420403348</v>
      </c>
      <c r="R108" s="13">
        <v>0.2311537566622997</v>
      </c>
      <c r="S108" s="13">
        <v>0.15318092833755301</v>
      </c>
      <c r="T108" s="13">
        <v>0.21459006087669569</v>
      </c>
      <c r="U108" s="13">
        <v>0.14832376035162839</v>
      </c>
      <c r="V108" s="13">
        <v>0.18947127843396391</v>
      </c>
      <c r="W108" s="13">
        <v>0.20141198741610869</v>
      </c>
      <c r="X108" s="13">
        <v>0.1714953778601967</v>
      </c>
      <c r="Y108" s="13">
        <v>0.17935150964364921</v>
      </c>
      <c r="AA108" s="13">
        <v>0.18639619045398681</v>
      </c>
      <c r="AB108" s="13">
        <v>0.17467643058568411</v>
      </c>
      <c r="AC108" s="13">
        <v>0.20606755765052109</v>
      </c>
      <c r="AD108" s="13">
        <v>0.19193451535547751</v>
      </c>
      <c r="AF108" s="13">
        <v>0.1893837926864344</v>
      </c>
      <c r="AG108" s="13">
        <v>0.13635119421978481</v>
      </c>
      <c r="AH108" s="13">
        <v>0.1665392302038553</v>
      </c>
      <c r="AI108" s="13">
        <v>0.2287116939052245</v>
      </c>
      <c r="AJ108" s="13">
        <v>0.2167707934624474</v>
      </c>
      <c r="AK108" s="13">
        <v>0.1893837926864344</v>
      </c>
      <c r="AM108" s="13">
        <v>6.8360439170289305E-2</v>
      </c>
      <c r="AN108" s="13">
        <v>0.1995804345831747</v>
      </c>
      <c r="AO108" s="13">
        <v>0.24097178770211439</v>
      </c>
      <c r="AP108" s="13">
        <v>0.18652918492226589</v>
      </c>
      <c r="AQ108" s="13">
        <v>0.1916892063765179</v>
      </c>
      <c r="AR108" s="13">
        <v>0.2361147641830777</v>
      </c>
      <c r="AS108" s="13">
        <v>0.18540087984226711</v>
      </c>
      <c r="AT108" s="13">
        <v>0.1378410658049205</v>
      </c>
      <c r="AU108" s="13">
        <v>0.22256788260563909</v>
      </c>
      <c r="AV108" s="13">
        <v>0.1839799511189173</v>
      </c>
      <c r="AW108" s="13">
        <v>0.12801022505691759</v>
      </c>
      <c r="AX108" s="13">
        <v>0.1557879046732186</v>
      </c>
      <c r="AY108" s="13">
        <v>0.21808732940464989</v>
      </c>
    </row>
    <row r="109" spans="2:53" ht="29" hidden="1">
      <c r="B109" s="12" t="s">
        <v>105</v>
      </c>
      <c r="C109" s="13">
        <v>0.27432924515957863</v>
      </c>
      <c r="D109" s="13">
        <v>0.24493194346688871</v>
      </c>
      <c r="E109" s="13">
        <v>0.31568152333647459</v>
      </c>
      <c r="F109" s="13">
        <v>0.31796706390626289</v>
      </c>
      <c r="G109" s="13">
        <v>0.28977785594123628</v>
      </c>
      <c r="H109" s="13">
        <v>0.2684788268199767</v>
      </c>
      <c r="I109" s="13">
        <v>0.2161650444191866</v>
      </c>
      <c r="K109" s="13">
        <v>0.272564339371411</v>
      </c>
      <c r="L109" s="13">
        <v>0.27605764320584503</v>
      </c>
      <c r="N109" s="13">
        <v>0.29199402871652003</v>
      </c>
      <c r="O109" s="13">
        <v>0.20787953444230109</v>
      </c>
      <c r="P109" s="13">
        <v>0.33448047988936119</v>
      </c>
      <c r="Q109" s="13">
        <v>0.21600560747155689</v>
      </c>
      <c r="R109" s="13">
        <v>0.23416673718656511</v>
      </c>
      <c r="S109" s="13">
        <v>0.35913284568656301</v>
      </c>
      <c r="T109" s="13">
        <v>0.29975003340163198</v>
      </c>
      <c r="U109" s="13">
        <v>0.28224344583725669</v>
      </c>
      <c r="V109" s="13">
        <v>0.25716351794164982</v>
      </c>
      <c r="W109" s="13">
        <v>0.25135348378687528</v>
      </c>
      <c r="X109" s="13">
        <v>0.2862086442946099</v>
      </c>
      <c r="Y109" s="13">
        <v>0.2661502283905044</v>
      </c>
      <c r="AA109" s="13">
        <v>0.22966568619802311</v>
      </c>
      <c r="AB109" s="13">
        <v>0.25265846251142587</v>
      </c>
      <c r="AC109" s="13">
        <v>0.31768180545626779</v>
      </c>
      <c r="AD109" s="13">
        <v>0.30793582723728252</v>
      </c>
      <c r="AF109" s="13">
        <v>0.29509910182001231</v>
      </c>
      <c r="AG109" s="13">
        <v>0.23637266468511781</v>
      </c>
      <c r="AH109" s="13">
        <v>0.31509095890663141</v>
      </c>
      <c r="AI109" s="13">
        <v>0.23366629238131101</v>
      </c>
      <c r="AJ109" s="13">
        <v>0.28707154354464282</v>
      </c>
      <c r="AK109" s="13">
        <v>0.29509910182001231</v>
      </c>
      <c r="AM109" s="13">
        <v>0.39337614038374769</v>
      </c>
      <c r="AN109" s="13">
        <v>0.25016056906823869</v>
      </c>
      <c r="AO109" s="13">
        <v>0.26926505839248382</v>
      </c>
      <c r="AP109" s="13">
        <v>0.24483354468131679</v>
      </c>
      <c r="AQ109" s="13">
        <v>0.27499345748656451</v>
      </c>
      <c r="AR109" s="13">
        <v>0.20491140371185729</v>
      </c>
      <c r="AS109" s="13">
        <v>0.26958370069085308</v>
      </c>
      <c r="AT109" s="13">
        <v>0.28909270285689448</v>
      </c>
      <c r="AU109" s="13">
        <v>0.22544582676996369</v>
      </c>
      <c r="AV109" s="13">
        <v>0.3119540512069362</v>
      </c>
      <c r="AW109" s="13">
        <v>0.2332750176174693</v>
      </c>
      <c r="AX109" s="13">
        <v>0.19633136034422891</v>
      </c>
      <c r="AY109" s="13">
        <v>0.2098254769490055</v>
      </c>
    </row>
    <row r="110" spans="2:53" hidden="1">
      <c r="B110" s="12" t="s">
        <v>106</v>
      </c>
      <c r="C110" s="13">
        <v>0.2249897348574425</v>
      </c>
      <c r="D110" s="13">
        <v>0.20492483135052761</v>
      </c>
      <c r="E110" s="13">
        <v>0.23252103183336539</v>
      </c>
      <c r="F110" s="13">
        <v>0.19949934834762359</v>
      </c>
      <c r="G110" s="13">
        <v>0.21435797718420879</v>
      </c>
      <c r="H110" s="13">
        <v>0.2311464952246999</v>
      </c>
      <c r="I110" s="13">
        <v>0.25718758460463431</v>
      </c>
      <c r="K110" s="13">
        <v>0.23356825199293471</v>
      </c>
      <c r="L110" s="13">
        <v>0.21658866758447459</v>
      </c>
      <c r="N110" s="13">
        <v>0.2102951950550567</v>
      </c>
      <c r="O110" s="13">
        <v>0.26923224683746388</v>
      </c>
      <c r="P110" s="13">
        <v>0.2394986315407977</v>
      </c>
      <c r="Q110" s="13">
        <v>0.22664604585822659</v>
      </c>
      <c r="R110" s="13">
        <v>0.20895484978235609</v>
      </c>
      <c r="S110" s="13">
        <v>0.18629508482570711</v>
      </c>
      <c r="T110" s="13">
        <v>0.180798935544081</v>
      </c>
      <c r="U110" s="13">
        <v>0.21140889379304159</v>
      </c>
      <c r="V110" s="13">
        <v>0.26518184184307247</v>
      </c>
      <c r="W110" s="13">
        <v>0.2445279909587651</v>
      </c>
      <c r="X110" s="13">
        <v>0.18939546517475739</v>
      </c>
      <c r="Y110" s="13">
        <v>0.25934732992216808</v>
      </c>
      <c r="AA110" s="13">
        <v>0.26779544284148299</v>
      </c>
      <c r="AB110" s="13">
        <v>0.23873997953674289</v>
      </c>
      <c r="AC110" s="13">
        <v>0.18459471749506989</v>
      </c>
      <c r="AD110" s="13">
        <v>0.19855879704213211</v>
      </c>
      <c r="AF110" s="13">
        <v>0.21711924694402029</v>
      </c>
      <c r="AG110" s="13">
        <v>0.28052349744280758</v>
      </c>
      <c r="AH110" s="13">
        <v>0.31995131031123508</v>
      </c>
      <c r="AI110" s="13">
        <v>0.22906952553290161</v>
      </c>
      <c r="AJ110" s="13">
        <v>0.15062474759764621</v>
      </c>
      <c r="AK110" s="13">
        <v>0.21711924694402029</v>
      </c>
      <c r="AM110" s="13">
        <v>0.21916049614225039</v>
      </c>
      <c r="AN110" s="13">
        <v>0.17563830997404001</v>
      </c>
      <c r="AO110" s="13">
        <v>0.2285713558070375</v>
      </c>
      <c r="AP110" s="13">
        <v>0.25077896300234098</v>
      </c>
      <c r="AQ110" s="13">
        <v>0.1760670906594072</v>
      </c>
      <c r="AR110" s="13">
        <v>0.25881620926053128</v>
      </c>
      <c r="AS110" s="13">
        <v>0.30789790477301388</v>
      </c>
      <c r="AT110" s="13">
        <v>0.27987768632673637</v>
      </c>
      <c r="AU110" s="13">
        <v>0.23820399443607879</v>
      </c>
      <c r="AV110" s="13">
        <v>0.19694279266285161</v>
      </c>
      <c r="AW110" s="13">
        <v>0.24629956778384571</v>
      </c>
      <c r="AX110" s="13">
        <v>0.28089715043759378</v>
      </c>
      <c r="AY110" s="13">
        <v>0.25473539495589648</v>
      </c>
    </row>
    <row r="111" spans="2:53" hidden="1">
      <c r="B111" s="12" t="s">
        <v>107</v>
      </c>
      <c r="C111" s="13">
        <v>0.1196628896941183</v>
      </c>
      <c r="D111" s="13">
        <v>9.7681199464993484E-2</v>
      </c>
      <c r="E111" s="13">
        <v>0.13108656903715679</v>
      </c>
      <c r="F111" s="13">
        <v>9.3677794200250714E-2</v>
      </c>
      <c r="G111" s="13">
        <v>0.10702241244219531</v>
      </c>
      <c r="H111" s="13">
        <v>0.12169673852912311</v>
      </c>
      <c r="I111" s="13">
        <v>0.1547679246579004</v>
      </c>
      <c r="K111" s="13">
        <v>0.13204464341663399</v>
      </c>
      <c r="L111" s="13">
        <v>0.1075372572174038</v>
      </c>
      <c r="N111" s="13">
        <v>0.1349094296382129</v>
      </c>
      <c r="O111" s="13">
        <v>7.963954364387256E-2</v>
      </c>
      <c r="P111" s="13">
        <v>0.1368259773660894</v>
      </c>
      <c r="Q111" s="13">
        <v>0.11662891249438841</v>
      </c>
      <c r="R111" s="13">
        <v>0.16600402995608771</v>
      </c>
      <c r="S111" s="13">
        <v>0.1182361687114946</v>
      </c>
      <c r="T111" s="13">
        <v>8.9616258672368013E-2</v>
      </c>
      <c r="U111" s="13">
        <v>0.1187330690175613</v>
      </c>
      <c r="V111" s="13">
        <v>0.1115924390365457</v>
      </c>
      <c r="W111" s="13">
        <v>0.1013371977920831</v>
      </c>
      <c r="X111" s="13">
        <v>8.5082488986207891E-2</v>
      </c>
      <c r="Y111" s="13">
        <v>0.1482937666260922</v>
      </c>
      <c r="AA111" s="13">
        <v>0.1519652265992823</v>
      </c>
      <c r="AB111" s="13">
        <v>0.1430819361167609</v>
      </c>
      <c r="AC111" s="13">
        <v>8.8905344417157237E-2</v>
      </c>
      <c r="AD111" s="13">
        <v>8.8299756219557657E-2</v>
      </c>
      <c r="AF111" s="13">
        <v>8.0853754745486159E-2</v>
      </c>
      <c r="AG111" s="13">
        <v>0.231447538368765</v>
      </c>
      <c r="AH111" s="13">
        <v>0.1014949007147017</v>
      </c>
      <c r="AI111" s="13">
        <v>0.1049221731092377</v>
      </c>
      <c r="AJ111" s="13">
        <v>9.3608938436914146E-2</v>
      </c>
      <c r="AK111" s="13">
        <v>8.0853754745486159E-2</v>
      </c>
      <c r="AM111" s="13">
        <v>7.5197026076872314E-2</v>
      </c>
      <c r="AN111" s="13">
        <v>0.1160506782849595</v>
      </c>
      <c r="AO111" s="13">
        <v>8.0759819698064228E-2</v>
      </c>
      <c r="AP111" s="13">
        <v>0.1303100131175611</v>
      </c>
      <c r="AQ111" s="13">
        <v>0.164799257653229</v>
      </c>
      <c r="AR111" s="13">
        <v>0.1024568621218096</v>
      </c>
      <c r="AS111" s="13">
        <v>4.2270927690345232E-2</v>
      </c>
      <c r="AT111" s="13">
        <v>0.1665445738903448</v>
      </c>
      <c r="AU111" s="13">
        <v>0.11676545156973871</v>
      </c>
      <c r="AV111" s="13">
        <v>0.1546997338519647</v>
      </c>
      <c r="AW111" s="13">
        <v>0.14678099951170279</v>
      </c>
      <c r="AX111" s="13">
        <v>0.16055070983006459</v>
      </c>
      <c r="AY111" s="13">
        <v>0.14930172107796941</v>
      </c>
    </row>
    <row r="112" spans="2:53" hidden="1">
      <c r="B112" s="12" t="s">
        <v>75</v>
      </c>
      <c r="C112" s="13">
        <v>5.8831859540775959E-2</v>
      </c>
      <c r="D112" s="13">
        <v>5.6059852399965533E-2</v>
      </c>
      <c r="E112" s="13">
        <v>6.4304903562509383E-2</v>
      </c>
      <c r="F112" s="13">
        <v>8.0516596595762241E-2</v>
      </c>
      <c r="G112" s="13">
        <v>6.2264438436027282E-2</v>
      </c>
      <c r="H112" s="13">
        <v>3.7207547422724058E-2</v>
      </c>
      <c r="I112" s="13">
        <v>5.041307412959057E-2</v>
      </c>
      <c r="K112" s="13">
        <v>3.2321909730829268E-2</v>
      </c>
      <c r="L112" s="13">
        <v>8.4793441040092635E-2</v>
      </c>
      <c r="N112" s="13">
        <v>3.7919583153627923E-2</v>
      </c>
      <c r="O112" s="13">
        <v>6.4145304509348716E-2</v>
      </c>
      <c r="P112" s="13">
        <v>6.2041379315155992E-2</v>
      </c>
      <c r="Q112" s="13">
        <v>7.0824331546815389E-2</v>
      </c>
      <c r="R112" s="13">
        <v>6.2992281456930171E-2</v>
      </c>
      <c r="S112" s="13">
        <v>4.9637457032413047E-2</v>
      </c>
      <c r="T112" s="13">
        <v>5.2790526986653187E-2</v>
      </c>
      <c r="U112" s="13">
        <v>7.8414321155231642E-2</v>
      </c>
      <c r="V112" s="13">
        <v>5.0002938465418152E-2</v>
      </c>
      <c r="W112" s="13">
        <v>6.5931350026004198E-2</v>
      </c>
      <c r="X112" s="13">
        <v>8.5638701983909521E-2</v>
      </c>
      <c r="Y112" s="13">
        <v>3.8850106990747639E-2</v>
      </c>
      <c r="AA112" s="13">
        <v>3.433790356290594E-2</v>
      </c>
      <c r="AB112" s="13">
        <v>6.7274822182352062E-2</v>
      </c>
      <c r="AC112" s="13">
        <v>4.889611873210916E-2</v>
      </c>
      <c r="AD112" s="13">
        <v>8.2537345024049871E-2</v>
      </c>
      <c r="AF112" s="13">
        <v>9.0019794382209528E-2</v>
      </c>
      <c r="AG112" s="13">
        <v>3.0064738115045932E-2</v>
      </c>
      <c r="AH112" s="13">
        <v>3.8388475898742593E-2</v>
      </c>
      <c r="AI112" s="13">
        <v>6.6714584851359032E-2</v>
      </c>
      <c r="AJ112" s="13">
        <v>4.3243195230570318E-2</v>
      </c>
      <c r="AK112" s="13">
        <v>9.0019794382209528E-2</v>
      </c>
      <c r="AM112" s="13">
        <v>0.1038663237642701</v>
      </c>
      <c r="AN112" s="13">
        <v>0.1015263012138742</v>
      </c>
      <c r="AO112" s="13">
        <v>4.6446102978662779E-2</v>
      </c>
      <c r="AP112" s="13">
        <v>6.0971282584945767E-2</v>
      </c>
      <c r="AQ112" s="13">
        <v>4.778304669543481E-2</v>
      </c>
      <c r="AR112" s="13">
        <v>6.0089153396943373E-2</v>
      </c>
      <c r="AS112" s="13">
        <v>8.4864842922313957E-2</v>
      </c>
      <c r="AT112" s="13">
        <v>2.6186709193090012E-2</v>
      </c>
      <c r="AU112" s="13">
        <v>5.2292723074738229E-2</v>
      </c>
      <c r="AV112" s="13">
        <v>5.3767898301431562E-2</v>
      </c>
      <c r="AW112" s="13">
        <v>0</v>
      </c>
      <c r="AX112" s="13">
        <v>3.4978259826119303E-2</v>
      </c>
      <c r="AY112" s="13">
        <v>5.6763070897455213E-2</v>
      </c>
    </row>
    <row r="113" spans="2:53" hidden="1"/>
    <row r="114" spans="2:53" hidden="1">
      <c r="B114" s="37" t="s">
        <v>108</v>
      </c>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row>
    <row r="115" spans="2:53" hidden="1">
      <c r="B115" s="36" t="s">
        <v>16</v>
      </c>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row>
    <row r="116" spans="2:53" hidden="1">
      <c r="B116" s="12" t="s">
        <v>109</v>
      </c>
      <c r="C116" s="13">
        <v>0.1157792498284835</v>
      </c>
      <c r="D116" s="13">
        <v>0.1130682355332836</v>
      </c>
      <c r="E116" s="13">
        <v>0.20060733204642009</v>
      </c>
      <c r="F116" s="13">
        <v>0.1138244545988322</v>
      </c>
      <c r="G116" s="13">
        <v>9.216302573872262E-2</v>
      </c>
      <c r="H116" s="13">
        <v>0.11055227621590979</v>
      </c>
      <c r="I116" s="13">
        <v>7.3053198487701462E-2</v>
      </c>
      <c r="K116" s="13">
        <v>0.14452858338249849</v>
      </c>
      <c r="L116" s="13">
        <v>8.7624607082477574E-2</v>
      </c>
      <c r="N116" s="13">
        <v>9.1801468136450126E-2</v>
      </c>
      <c r="O116" s="13">
        <v>0.14037739999608631</v>
      </c>
      <c r="P116" s="13">
        <v>9.6849324056266756E-2</v>
      </c>
      <c r="Q116" s="13">
        <v>7.1296865063793319E-2</v>
      </c>
      <c r="R116" s="13">
        <v>0.1206395796444542</v>
      </c>
      <c r="S116" s="13">
        <v>0.16178822192490361</v>
      </c>
      <c r="T116" s="13">
        <v>0.1070195640618353</v>
      </c>
      <c r="U116" s="13">
        <v>0.1197581768314317</v>
      </c>
      <c r="V116" s="13">
        <v>0.1764162616934821</v>
      </c>
      <c r="W116" s="13">
        <v>6.233348632205106E-2</v>
      </c>
      <c r="X116" s="13">
        <v>9.8356331101795744E-2</v>
      </c>
      <c r="Y116" s="13">
        <v>0.1167662805255507</v>
      </c>
      <c r="AA116" s="13">
        <v>0.15633986117054111</v>
      </c>
      <c r="AB116" s="13">
        <v>9.1250386652854773E-2</v>
      </c>
      <c r="AC116" s="13">
        <v>9.6511368588919233E-2</v>
      </c>
      <c r="AD116" s="13">
        <v>0.1152340107858814</v>
      </c>
      <c r="AF116" s="13">
        <v>9.0891399089521499E-2</v>
      </c>
      <c r="AG116" s="13">
        <v>0.2172771722166412</v>
      </c>
      <c r="AH116" s="13">
        <v>7.4555925433758927E-2</v>
      </c>
      <c r="AI116" s="13">
        <v>0.114482880730396</v>
      </c>
      <c r="AJ116" s="13">
        <v>7.9866594711098207E-2</v>
      </c>
      <c r="AK116" s="13">
        <v>9.0891399089521499E-2</v>
      </c>
      <c r="AM116" s="13">
        <v>0.14797185007897609</v>
      </c>
      <c r="AN116" s="13">
        <v>8.2712922230491648E-2</v>
      </c>
      <c r="AO116" s="13">
        <v>7.5187439599151654E-2</v>
      </c>
      <c r="AP116" s="13">
        <v>8.5896467064295809E-2</v>
      </c>
      <c r="AQ116" s="13">
        <v>9.9159009010364479E-2</v>
      </c>
      <c r="AR116" s="13">
        <v>0.10811484310087401</v>
      </c>
      <c r="AS116" s="13">
        <v>6.7424038809934389E-2</v>
      </c>
      <c r="AT116" s="13">
        <v>0.12986843891431321</v>
      </c>
      <c r="AU116" s="13">
        <v>9.9231335383334035E-2</v>
      </c>
      <c r="AV116" s="13">
        <v>0.15330347401753039</v>
      </c>
      <c r="AW116" s="13">
        <v>0.16490173526424659</v>
      </c>
      <c r="AX116" s="13">
        <v>0.24451795546698599</v>
      </c>
      <c r="AY116" s="13">
        <v>0.2381280187270193</v>
      </c>
    </row>
    <row r="117" spans="2:53" hidden="1">
      <c r="B117" s="12" t="s">
        <v>110</v>
      </c>
      <c r="C117" s="13">
        <v>0.23131363031786309</v>
      </c>
      <c r="D117" s="13">
        <v>0.28246022075387373</v>
      </c>
      <c r="E117" s="13">
        <v>0.2751278047921531</v>
      </c>
      <c r="F117" s="13">
        <v>0.23462479726636429</v>
      </c>
      <c r="G117" s="13">
        <v>0.26129196914578012</v>
      </c>
      <c r="H117" s="13">
        <v>0.1525155665033836</v>
      </c>
      <c r="I117" s="13">
        <v>0.18828400647140869</v>
      </c>
      <c r="K117" s="13">
        <v>0.2351442926457869</v>
      </c>
      <c r="L117" s="13">
        <v>0.22756220668501101</v>
      </c>
      <c r="N117" s="13">
        <v>0.2192018665020006</v>
      </c>
      <c r="O117" s="13">
        <v>0.1730152485875793</v>
      </c>
      <c r="P117" s="13">
        <v>0.35524995011295091</v>
      </c>
      <c r="Q117" s="13">
        <v>0.2302009918588559</v>
      </c>
      <c r="R117" s="13">
        <v>0.20700713312635799</v>
      </c>
      <c r="S117" s="13">
        <v>0.24061944383505771</v>
      </c>
      <c r="T117" s="13">
        <v>0.23365675143058981</v>
      </c>
      <c r="U117" s="13">
        <v>0.18000204181335139</v>
      </c>
      <c r="V117" s="13">
        <v>0.26826860857037599</v>
      </c>
      <c r="W117" s="13">
        <v>0.20570196218347581</v>
      </c>
      <c r="X117" s="13">
        <v>0.24557525796454041</v>
      </c>
      <c r="Y117" s="13">
        <v>0.23229117024656559</v>
      </c>
      <c r="AA117" s="13">
        <v>0.2391895728957843</v>
      </c>
      <c r="AB117" s="13">
        <v>0.21457573779225611</v>
      </c>
      <c r="AC117" s="13">
        <v>0.25073091173533929</v>
      </c>
      <c r="AD117" s="13">
        <v>0.22381889390253071</v>
      </c>
      <c r="AF117" s="13">
        <v>0.18910475291511791</v>
      </c>
      <c r="AG117" s="13">
        <v>0.34818909236468898</v>
      </c>
      <c r="AH117" s="13">
        <v>0.32720392748262872</v>
      </c>
      <c r="AI117" s="13">
        <v>0.21337922408963789</v>
      </c>
      <c r="AJ117" s="13">
        <v>0.16488786115052129</v>
      </c>
      <c r="AK117" s="13">
        <v>0.18910475291511791</v>
      </c>
      <c r="AM117" s="13">
        <v>0.2077427833355493</v>
      </c>
      <c r="AN117" s="13">
        <v>0.21883328628419699</v>
      </c>
      <c r="AO117" s="13">
        <v>0.25700291201444059</v>
      </c>
      <c r="AP117" s="13">
        <v>0.22554970103643199</v>
      </c>
      <c r="AQ117" s="13">
        <v>0.32900953127029942</v>
      </c>
      <c r="AR117" s="13">
        <v>0.22717573939706681</v>
      </c>
      <c r="AS117" s="13">
        <v>0.1672886356654277</v>
      </c>
      <c r="AT117" s="13">
        <v>0.23661660400496839</v>
      </c>
      <c r="AU117" s="13">
        <v>0.24186642317623361</v>
      </c>
      <c r="AV117" s="13">
        <v>0.25040219542477798</v>
      </c>
      <c r="AW117" s="13">
        <v>0.29299986728774341</v>
      </c>
      <c r="AX117" s="13">
        <v>0.1214569857446525</v>
      </c>
      <c r="AY117" s="13">
        <v>0.25124083853570911</v>
      </c>
    </row>
    <row r="118" spans="2:53" hidden="1">
      <c r="B118" s="12" t="s">
        <v>111</v>
      </c>
      <c r="C118" s="13">
        <v>0.22276172824009219</v>
      </c>
      <c r="D118" s="13">
        <v>0.22768714352396929</v>
      </c>
      <c r="E118" s="13">
        <v>0.21499860834245241</v>
      </c>
      <c r="F118" s="13">
        <v>0.2440212292070508</v>
      </c>
      <c r="G118" s="13">
        <v>0.23789233815792579</v>
      </c>
      <c r="H118" s="13">
        <v>0.21580273729957489</v>
      </c>
      <c r="I118" s="13">
        <v>0.20101199271213219</v>
      </c>
      <c r="K118" s="13">
        <v>0.2124137731578021</v>
      </c>
      <c r="L118" s="13">
        <v>0.2328956319685459</v>
      </c>
      <c r="N118" s="13">
        <v>0.2273598204392473</v>
      </c>
      <c r="O118" s="13">
        <v>0.25091648266134498</v>
      </c>
      <c r="P118" s="13">
        <v>0.27032868750107669</v>
      </c>
      <c r="Q118" s="13">
        <v>0.2009041301308151</v>
      </c>
      <c r="R118" s="13">
        <v>0.20513333097850589</v>
      </c>
      <c r="S118" s="13">
        <v>0.1637080039306483</v>
      </c>
      <c r="T118" s="13">
        <v>0.23194584076934671</v>
      </c>
      <c r="U118" s="13">
        <v>0.25159766392479149</v>
      </c>
      <c r="V118" s="13">
        <v>0.2060355244119951</v>
      </c>
      <c r="W118" s="13">
        <v>0.25725250798923571</v>
      </c>
      <c r="X118" s="13">
        <v>0.1957768270867152</v>
      </c>
      <c r="Y118" s="13">
        <v>0.23056821239541431</v>
      </c>
      <c r="AA118" s="13">
        <v>0.16051773068535241</v>
      </c>
      <c r="AB118" s="13">
        <v>0.21129255561685981</v>
      </c>
      <c r="AC118" s="13">
        <v>0.24596999621941479</v>
      </c>
      <c r="AD118" s="13">
        <v>0.28309359628118191</v>
      </c>
      <c r="AF118" s="13">
        <v>0.24089705745278689</v>
      </c>
      <c r="AG118" s="13">
        <v>0.22989278322717341</v>
      </c>
      <c r="AH118" s="13">
        <v>0.2355884633900458</v>
      </c>
      <c r="AI118" s="13">
        <v>0.211141997136088</v>
      </c>
      <c r="AJ118" s="13">
        <v>0.1938296398833928</v>
      </c>
      <c r="AK118" s="13">
        <v>0.24089705745278689</v>
      </c>
      <c r="AM118" s="13">
        <v>0.32122259764530597</v>
      </c>
      <c r="AN118" s="13">
        <v>0.2377615789598968</v>
      </c>
      <c r="AO118" s="13">
        <v>0.23244149240806261</v>
      </c>
      <c r="AP118" s="13">
        <v>0.26569429022249502</v>
      </c>
      <c r="AQ118" s="13">
        <v>0.19424905419044741</v>
      </c>
      <c r="AR118" s="13">
        <v>0.15880252546494969</v>
      </c>
      <c r="AS118" s="13">
        <v>0.26123740671983692</v>
      </c>
      <c r="AT118" s="13">
        <v>0.20300527898555459</v>
      </c>
      <c r="AU118" s="13">
        <v>0.18976664759033429</v>
      </c>
      <c r="AV118" s="13">
        <v>0.1886270567024074</v>
      </c>
      <c r="AW118" s="13">
        <v>0.18703155231299529</v>
      </c>
      <c r="AX118" s="13">
        <v>0.14010732259310429</v>
      </c>
      <c r="AY118" s="13">
        <v>0.18438056139379261</v>
      </c>
    </row>
    <row r="119" spans="2:53" hidden="1">
      <c r="B119" s="12" t="s">
        <v>112</v>
      </c>
      <c r="C119" s="13">
        <v>0.1916017841094107</v>
      </c>
      <c r="D119" s="13">
        <v>0.21881898600357311</v>
      </c>
      <c r="E119" s="13">
        <v>0.14213304714303751</v>
      </c>
      <c r="F119" s="13">
        <v>0.17652365319541569</v>
      </c>
      <c r="G119" s="13">
        <v>0.1714592942848687</v>
      </c>
      <c r="H119" s="13">
        <v>0.21258133991189701</v>
      </c>
      <c r="I119" s="13">
        <v>0.22825182200392091</v>
      </c>
      <c r="K119" s="13">
        <v>0.17630700601564231</v>
      </c>
      <c r="L119" s="13">
        <v>0.20658018394954719</v>
      </c>
      <c r="N119" s="13">
        <v>0.20247201979932811</v>
      </c>
      <c r="O119" s="13">
        <v>0.17203410167637331</v>
      </c>
      <c r="P119" s="13">
        <v>0.17980803638473469</v>
      </c>
      <c r="Q119" s="13">
        <v>0.1911519353130203</v>
      </c>
      <c r="R119" s="13">
        <v>0.2271960295987476</v>
      </c>
      <c r="S119" s="13">
        <v>0.25621172738090492</v>
      </c>
      <c r="T119" s="13">
        <v>0.20226442825080521</v>
      </c>
      <c r="U119" s="13">
        <v>0.18510362758061161</v>
      </c>
      <c r="V119" s="13">
        <v>0.13826451960418121</v>
      </c>
      <c r="W119" s="13">
        <v>0.19539242347100119</v>
      </c>
      <c r="X119" s="13">
        <v>0.17628324959503161</v>
      </c>
      <c r="Y119" s="13">
        <v>0.1817968311133821</v>
      </c>
      <c r="AA119" s="13">
        <v>0.19108705184795169</v>
      </c>
      <c r="AB119" s="13">
        <v>0.24042822574089451</v>
      </c>
      <c r="AC119" s="13">
        <v>0.17538494813953431</v>
      </c>
      <c r="AD119" s="13">
        <v>0.1539675360741935</v>
      </c>
      <c r="AF119" s="13">
        <v>0.19143472531587841</v>
      </c>
      <c r="AG119" s="13">
        <v>0.1190727186509076</v>
      </c>
      <c r="AH119" s="13">
        <v>0.19759423910512841</v>
      </c>
      <c r="AI119" s="13">
        <v>0.2147769250625419</v>
      </c>
      <c r="AJ119" s="13">
        <v>0.23749480879322349</v>
      </c>
      <c r="AK119" s="13">
        <v>0.19143472531587841</v>
      </c>
      <c r="AM119" s="13">
        <v>0.14374326192758621</v>
      </c>
      <c r="AN119" s="13">
        <v>0.14137562141717169</v>
      </c>
      <c r="AO119" s="13">
        <v>0.21534790063025699</v>
      </c>
      <c r="AP119" s="13">
        <v>0.19632163174596981</v>
      </c>
      <c r="AQ119" s="13">
        <v>0.19039103402756949</v>
      </c>
      <c r="AR119" s="13">
        <v>0.27265826400363041</v>
      </c>
      <c r="AS119" s="13">
        <v>0.1905422485998631</v>
      </c>
      <c r="AT119" s="13">
        <v>0.2014620677463741</v>
      </c>
      <c r="AU119" s="13">
        <v>0.2050660529922114</v>
      </c>
      <c r="AV119" s="13">
        <v>0.1732710872141473</v>
      </c>
      <c r="AW119" s="13">
        <v>0.1257583054115084</v>
      </c>
      <c r="AX119" s="13">
        <v>0.26216568159881293</v>
      </c>
      <c r="AY119" s="13">
        <v>0.15375932344779869</v>
      </c>
    </row>
    <row r="120" spans="2:53" hidden="1">
      <c r="B120" s="12" t="s">
        <v>113</v>
      </c>
      <c r="C120" s="13">
        <v>0.1789686612213825</v>
      </c>
      <c r="D120" s="13">
        <v>0.1254614073267305</v>
      </c>
      <c r="E120" s="13">
        <v>9.9628179528884392E-2</v>
      </c>
      <c r="F120" s="13">
        <v>0.14957760786786739</v>
      </c>
      <c r="G120" s="13">
        <v>0.19145600018013051</v>
      </c>
      <c r="H120" s="13">
        <v>0.2499457926585269</v>
      </c>
      <c r="I120" s="13">
        <v>0.2443228738966044</v>
      </c>
      <c r="K120" s="13">
        <v>0.18836260188251761</v>
      </c>
      <c r="L120" s="13">
        <v>0.16976903776595451</v>
      </c>
      <c r="N120" s="13">
        <v>0.20811431539778449</v>
      </c>
      <c r="O120" s="13">
        <v>0.21698551673484609</v>
      </c>
      <c r="P120" s="13">
        <v>7.2953154646576687E-2</v>
      </c>
      <c r="Q120" s="13">
        <v>0.25498748188873988</v>
      </c>
      <c r="R120" s="13">
        <v>0.1729403879370035</v>
      </c>
      <c r="S120" s="13">
        <v>0.1398814850177916</v>
      </c>
      <c r="T120" s="13">
        <v>0.1550609984718917</v>
      </c>
      <c r="U120" s="13">
        <v>0.2125548883858514</v>
      </c>
      <c r="V120" s="13">
        <v>0.16524511007958331</v>
      </c>
      <c r="W120" s="13">
        <v>0.20768523329252089</v>
      </c>
      <c r="X120" s="13">
        <v>0.19911259664562631</v>
      </c>
      <c r="Y120" s="13">
        <v>0.15138218423427219</v>
      </c>
      <c r="AA120" s="13">
        <v>0.2099082748043691</v>
      </c>
      <c r="AB120" s="13">
        <v>0.19004267023504909</v>
      </c>
      <c r="AC120" s="13">
        <v>0.17257807472648931</v>
      </c>
      <c r="AD120" s="13">
        <v>0.14094148045928859</v>
      </c>
      <c r="AF120" s="13">
        <v>0.20182959636919751</v>
      </c>
      <c r="AG120" s="13">
        <v>5.0453421687877191E-2</v>
      </c>
      <c r="AH120" s="13">
        <v>0.13231328287247429</v>
      </c>
      <c r="AI120" s="13">
        <v>0.17089901263926921</v>
      </c>
      <c r="AJ120" s="13">
        <v>0.27912796478519358</v>
      </c>
      <c r="AK120" s="13">
        <v>0.20182959636919751</v>
      </c>
      <c r="AM120" s="13">
        <v>6.8528306570423317E-2</v>
      </c>
      <c r="AN120" s="13">
        <v>0.21469999064610201</v>
      </c>
      <c r="AO120" s="13">
        <v>0.17256437955509349</v>
      </c>
      <c r="AP120" s="13">
        <v>0.17252457223863871</v>
      </c>
      <c r="AQ120" s="13">
        <v>0.13651370549709041</v>
      </c>
      <c r="AR120" s="13">
        <v>0.18230916923960719</v>
      </c>
      <c r="AS120" s="13">
        <v>0.24447810821082061</v>
      </c>
      <c r="AT120" s="13">
        <v>0.18308662691553171</v>
      </c>
      <c r="AU120" s="13">
        <v>0.1912681590163848</v>
      </c>
      <c r="AV120" s="13">
        <v>0.1929938221746178</v>
      </c>
      <c r="AW120" s="13">
        <v>0.21843902580814839</v>
      </c>
      <c r="AX120" s="13">
        <v>0.19448707279849589</v>
      </c>
      <c r="AY120" s="13">
        <v>0.12549044033911291</v>
      </c>
    </row>
    <row r="121" spans="2:53" ht="43.5" hidden="1">
      <c r="B121" s="12" t="s">
        <v>114</v>
      </c>
      <c r="C121" s="13">
        <v>1.908307737373828E-2</v>
      </c>
      <c r="D121" s="13">
        <v>1.2374108616342401E-2</v>
      </c>
      <c r="E121" s="13">
        <v>2.857612596584751E-2</v>
      </c>
      <c r="F121" s="13">
        <v>2.2275855806394351E-2</v>
      </c>
      <c r="G121" s="13">
        <v>1.1298465602224391E-2</v>
      </c>
      <c r="H121" s="13">
        <v>2.848040729341994E-2</v>
      </c>
      <c r="I121" s="13">
        <v>1.319058503996553E-2</v>
      </c>
      <c r="K121" s="13">
        <v>1.9994946406640301E-2</v>
      </c>
      <c r="L121" s="13">
        <v>1.8190070695713309E-2</v>
      </c>
      <c r="N121" s="13">
        <v>3.1674644547083061E-2</v>
      </c>
      <c r="O121" s="13">
        <v>1.4158432930293501E-2</v>
      </c>
      <c r="P121" s="13">
        <v>0</v>
      </c>
      <c r="Q121" s="13">
        <v>1.258118590915055E-2</v>
      </c>
      <c r="R121" s="13">
        <v>2.2719442244940439E-2</v>
      </c>
      <c r="S121" s="13">
        <v>1.7687901756590501E-2</v>
      </c>
      <c r="T121" s="13">
        <v>2.704392440814404E-2</v>
      </c>
      <c r="U121" s="13">
        <v>1.6985202516307051E-2</v>
      </c>
      <c r="V121" s="13">
        <v>1.285437581340637E-2</v>
      </c>
      <c r="W121" s="13">
        <v>7.1465464342072224E-3</v>
      </c>
      <c r="X121" s="13">
        <v>2.5947458290918761E-2</v>
      </c>
      <c r="Y121" s="13">
        <v>3.4987847216385697E-2</v>
      </c>
      <c r="AA121" s="13">
        <v>1.4858612685336741E-2</v>
      </c>
      <c r="AB121" s="13">
        <v>1.406503787484281E-2</v>
      </c>
      <c r="AC121" s="13">
        <v>2.4821640883172669E-2</v>
      </c>
      <c r="AD121" s="13">
        <v>2.395850404054686E-2</v>
      </c>
      <c r="AF121" s="13">
        <v>2.3969526944019721E-2</v>
      </c>
      <c r="AG121" s="13">
        <v>1.2842261028195461E-2</v>
      </c>
      <c r="AH121" s="13">
        <v>0</v>
      </c>
      <c r="AI121" s="13">
        <v>2.5589839250286749E-2</v>
      </c>
      <c r="AJ121" s="13">
        <v>2.0901717014999779E-2</v>
      </c>
      <c r="AK121" s="13">
        <v>2.3969526944019721E-2</v>
      </c>
      <c r="AM121" s="13">
        <v>7.5871663312545592E-2</v>
      </c>
      <c r="AN121" s="13">
        <v>4.4581936929274188E-2</v>
      </c>
      <c r="AO121" s="13">
        <v>2.9148714839161531E-2</v>
      </c>
      <c r="AP121" s="13">
        <v>2.2488598107267249E-2</v>
      </c>
      <c r="AQ121" s="13">
        <v>5.6766330318448717E-3</v>
      </c>
      <c r="AR121" s="13">
        <v>0</v>
      </c>
      <c r="AS121" s="13">
        <v>9.50902469382898E-3</v>
      </c>
      <c r="AT121" s="13">
        <v>2.54484874036317E-2</v>
      </c>
      <c r="AU121" s="13">
        <v>2.744127191091247E-2</v>
      </c>
      <c r="AV121" s="13">
        <v>1.8815490880975401E-2</v>
      </c>
      <c r="AW121" s="13">
        <v>1.0869513915357881E-2</v>
      </c>
      <c r="AX121" s="13">
        <v>0</v>
      </c>
      <c r="AY121" s="13">
        <v>0</v>
      </c>
    </row>
    <row r="122" spans="2:53" hidden="1">
      <c r="B122" s="12" t="s">
        <v>75</v>
      </c>
      <c r="C122" s="13">
        <v>4.0491868909029699E-2</v>
      </c>
      <c r="D122" s="13">
        <v>2.012989824222745E-2</v>
      </c>
      <c r="E122" s="13">
        <v>3.8928902181204983E-2</v>
      </c>
      <c r="F122" s="13">
        <v>5.915240205807535E-2</v>
      </c>
      <c r="G122" s="13">
        <v>3.4438906890347898E-2</v>
      </c>
      <c r="H122" s="13">
        <v>3.0121880117287801E-2</v>
      </c>
      <c r="I122" s="13">
        <v>5.1885521388266839E-2</v>
      </c>
      <c r="K122" s="13">
        <v>2.324879650911231E-2</v>
      </c>
      <c r="L122" s="13">
        <v>5.7378261852750391E-2</v>
      </c>
      <c r="N122" s="13">
        <v>1.9375865178106161E-2</v>
      </c>
      <c r="O122" s="13">
        <v>3.2512817413476842E-2</v>
      </c>
      <c r="P122" s="13">
        <v>2.4810847298394181E-2</v>
      </c>
      <c r="Q122" s="13">
        <v>3.8877409835624682E-2</v>
      </c>
      <c r="R122" s="13">
        <v>4.4364096469990323E-2</v>
      </c>
      <c r="S122" s="13">
        <v>2.0103216154103359E-2</v>
      </c>
      <c r="T122" s="13">
        <v>4.3008492607387573E-2</v>
      </c>
      <c r="U122" s="13">
        <v>3.3998398947655217E-2</v>
      </c>
      <c r="V122" s="13">
        <v>3.2915599826975728E-2</v>
      </c>
      <c r="W122" s="13">
        <v>6.4487840307508121E-2</v>
      </c>
      <c r="X122" s="13">
        <v>5.8948279315372012E-2</v>
      </c>
      <c r="Y122" s="13">
        <v>5.2207474268429137E-2</v>
      </c>
      <c r="AA122" s="13">
        <v>2.8098895910664771E-2</v>
      </c>
      <c r="AB122" s="13">
        <v>3.8345386087243152E-2</v>
      </c>
      <c r="AC122" s="13">
        <v>3.4003059707130433E-2</v>
      </c>
      <c r="AD122" s="13">
        <v>5.8985978456376958E-2</v>
      </c>
      <c r="AF122" s="13">
        <v>6.1872941913477898E-2</v>
      </c>
      <c r="AG122" s="13">
        <v>2.2272550824516232E-2</v>
      </c>
      <c r="AH122" s="13">
        <v>3.2744161715963761E-2</v>
      </c>
      <c r="AI122" s="13">
        <v>4.9730121091780308E-2</v>
      </c>
      <c r="AJ122" s="13">
        <v>2.3891413661570819E-2</v>
      </c>
      <c r="AK122" s="13">
        <v>6.1872941913477898E-2</v>
      </c>
      <c r="AM122" s="13">
        <v>3.4919537129613383E-2</v>
      </c>
      <c r="AN122" s="13">
        <v>6.0034663532866628E-2</v>
      </c>
      <c r="AO122" s="13">
        <v>1.830716095383314E-2</v>
      </c>
      <c r="AP122" s="13">
        <v>3.152473958490145E-2</v>
      </c>
      <c r="AQ122" s="13">
        <v>4.5001032972383927E-2</v>
      </c>
      <c r="AR122" s="13">
        <v>5.0939458793871829E-2</v>
      </c>
      <c r="AS122" s="13">
        <v>5.9520537300288417E-2</v>
      </c>
      <c r="AT122" s="13">
        <v>2.0512496029626199E-2</v>
      </c>
      <c r="AU122" s="13">
        <v>4.5360109930589518E-2</v>
      </c>
      <c r="AV122" s="13">
        <v>2.25868735855436E-2</v>
      </c>
      <c r="AW122" s="13">
        <v>0</v>
      </c>
      <c r="AX122" s="13">
        <v>3.7264981797948342E-2</v>
      </c>
      <c r="AY122" s="13">
        <v>4.7000817556567397E-2</v>
      </c>
    </row>
    <row r="123" spans="2:53" hidden="1"/>
    <row r="124" spans="2:53" hidden="1">
      <c r="B124" s="37" t="s">
        <v>115</v>
      </c>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row>
    <row r="125" spans="2:53" hidden="1">
      <c r="B125" s="36" t="s">
        <v>16</v>
      </c>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row>
    <row r="126" spans="2:53" hidden="1">
      <c r="B126" s="12" t="s">
        <v>116</v>
      </c>
      <c r="C126" s="13">
        <v>7.4520784999165382E-2</v>
      </c>
      <c r="D126" s="13">
        <v>0.10659817683066081</v>
      </c>
      <c r="E126" s="13">
        <v>0.1393503640514904</v>
      </c>
      <c r="F126" s="13">
        <v>7.9010519798335177E-2</v>
      </c>
      <c r="G126" s="13">
        <v>4.3248039164403423E-2</v>
      </c>
      <c r="H126" s="13">
        <v>3.8555347529943683E-2</v>
      </c>
      <c r="I126" s="13">
        <v>4.6835589433720543E-2</v>
      </c>
      <c r="K126" s="13">
        <v>8.8283460647503628E-2</v>
      </c>
      <c r="L126" s="13">
        <v>6.1042795487509183E-2</v>
      </c>
      <c r="N126" s="13">
        <v>6.2340425923145697E-2</v>
      </c>
      <c r="O126" s="13">
        <v>9.0290997905480452E-2</v>
      </c>
      <c r="P126" s="13">
        <v>4.7497962401302718E-2</v>
      </c>
      <c r="Q126" s="13">
        <v>4.8222097089773368E-2</v>
      </c>
      <c r="R126" s="13">
        <v>5.5897553099562597E-2</v>
      </c>
      <c r="S126" s="13">
        <v>0.1003853362503377</v>
      </c>
      <c r="T126" s="13">
        <v>8.7897805475163085E-2</v>
      </c>
      <c r="U126" s="13">
        <v>8.7182914329353059E-2</v>
      </c>
      <c r="V126" s="13">
        <v>0.13170265510876669</v>
      </c>
      <c r="W126" s="13">
        <v>3.7520300451883128E-2</v>
      </c>
      <c r="X126" s="13">
        <v>6.5255378540251679E-2</v>
      </c>
      <c r="Y126" s="13">
        <v>5.8157047885750247E-2</v>
      </c>
      <c r="AA126" s="13">
        <v>8.4919823201948436E-2</v>
      </c>
      <c r="AB126" s="13">
        <v>5.2133234485731018E-2</v>
      </c>
      <c r="AC126" s="13">
        <v>7.3022984766544882E-2</v>
      </c>
      <c r="AD126" s="13">
        <v>8.6323352365267655E-2</v>
      </c>
      <c r="AF126" s="13">
        <v>5.8795046830596692E-2</v>
      </c>
      <c r="AG126" s="13">
        <v>0.1182486790545471</v>
      </c>
      <c r="AH126" s="13">
        <v>5.1172105132435343E-2</v>
      </c>
      <c r="AI126" s="13">
        <v>6.2507167771283748E-2</v>
      </c>
      <c r="AJ126" s="13">
        <v>7.4885145161737318E-2</v>
      </c>
      <c r="AK126" s="13">
        <v>5.8795046830596692E-2</v>
      </c>
      <c r="AM126" s="13">
        <v>0.1403829582184489</v>
      </c>
      <c r="AN126" s="13">
        <v>0.1054617833686039</v>
      </c>
      <c r="AO126" s="13">
        <v>6.904183366991816E-2</v>
      </c>
      <c r="AP126" s="13">
        <v>5.6561324526994958E-2</v>
      </c>
      <c r="AQ126" s="13">
        <v>5.3402182478339208E-2</v>
      </c>
      <c r="AR126" s="13">
        <v>4.9979384466070718E-2</v>
      </c>
      <c r="AS126" s="13">
        <v>6.7658492060956907E-2</v>
      </c>
      <c r="AT126" s="13">
        <v>6.6733960582721213E-2</v>
      </c>
      <c r="AU126" s="13">
        <v>6.3368346274137399E-2</v>
      </c>
      <c r="AV126" s="13">
        <v>9.2732897084399926E-2</v>
      </c>
      <c r="AW126" s="13">
        <v>6.8428404074793017E-2</v>
      </c>
      <c r="AX126" s="13">
        <v>0.17627586849674179</v>
      </c>
      <c r="AY126" s="13">
        <v>0.1230804412621558</v>
      </c>
    </row>
    <row r="127" spans="2:53" hidden="1">
      <c r="B127" s="12" t="s">
        <v>117</v>
      </c>
      <c r="C127" s="13">
        <v>8.9925048512015507E-2</v>
      </c>
      <c r="D127" s="13">
        <v>0.1365147180556725</v>
      </c>
      <c r="E127" s="13">
        <v>0.14114877347219029</v>
      </c>
      <c r="F127" s="13">
        <v>0.11207921668391201</v>
      </c>
      <c r="G127" s="13">
        <v>7.9434618429085987E-2</v>
      </c>
      <c r="H127" s="13">
        <v>4.2603126138649978E-2</v>
      </c>
      <c r="I127" s="13">
        <v>4.0225053982400942E-2</v>
      </c>
      <c r="K127" s="13">
        <v>9.12511795128121E-2</v>
      </c>
      <c r="L127" s="13">
        <v>8.8626349031149881E-2</v>
      </c>
      <c r="N127" s="13">
        <v>8.8679053944735561E-2</v>
      </c>
      <c r="O127" s="13">
        <v>3.1625305263462217E-2</v>
      </c>
      <c r="P127" s="13">
        <v>0.1025022743330192</v>
      </c>
      <c r="Q127" s="13">
        <v>4.4080702943427211E-2</v>
      </c>
      <c r="R127" s="13">
        <v>8.7488217476345678E-2</v>
      </c>
      <c r="S127" s="13">
        <v>9.3761679790400024E-2</v>
      </c>
      <c r="T127" s="13">
        <v>9.2369076378024467E-2</v>
      </c>
      <c r="U127" s="13">
        <v>9.6185034770254196E-2</v>
      </c>
      <c r="V127" s="13">
        <v>0.13698202699468409</v>
      </c>
      <c r="W127" s="13">
        <v>6.2376772077005448E-2</v>
      </c>
      <c r="X127" s="13">
        <v>9.7037003090968924E-2</v>
      </c>
      <c r="Y127" s="13">
        <v>7.6082985462967878E-2</v>
      </c>
      <c r="AA127" s="13">
        <v>8.8669839704764511E-2</v>
      </c>
      <c r="AB127" s="13">
        <v>8.4567657526163839E-2</v>
      </c>
      <c r="AC127" s="13">
        <v>9.5859184142794346E-2</v>
      </c>
      <c r="AD127" s="13">
        <v>9.2281166848507012E-2</v>
      </c>
      <c r="AF127" s="13">
        <v>8.2940920129124865E-2</v>
      </c>
      <c r="AG127" s="13">
        <v>0.13931427585816039</v>
      </c>
      <c r="AH127" s="13">
        <v>9.2716623767555906E-2</v>
      </c>
      <c r="AI127" s="13">
        <v>8.3148911124500319E-2</v>
      </c>
      <c r="AJ127" s="13">
        <v>6.0511376673681783E-2</v>
      </c>
      <c r="AK127" s="13">
        <v>8.2940920129124865E-2</v>
      </c>
      <c r="AM127" s="13">
        <v>0</v>
      </c>
      <c r="AN127" s="13">
        <v>0.1025529330506464</v>
      </c>
      <c r="AO127" s="13">
        <v>9.851392674769259E-2</v>
      </c>
      <c r="AP127" s="13">
        <v>9.8057965126101293E-2</v>
      </c>
      <c r="AQ127" s="13">
        <v>8.9099574860706535E-2</v>
      </c>
      <c r="AR127" s="13">
        <v>8.8231771856382965E-2</v>
      </c>
      <c r="AS127" s="13">
        <v>3.4636521780876131E-2</v>
      </c>
      <c r="AT127" s="13">
        <v>9.9022097051533142E-2</v>
      </c>
      <c r="AU127" s="13">
        <v>0.171697073244546</v>
      </c>
      <c r="AV127" s="13">
        <v>0.14775952399637851</v>
      </c>
      <c r="AW127" s="13">
        <v>4.2199417700342023E-2</v>
      </c>
      <c r="AX127" s="13">
        <v>3.2191719951022373E-2</v>
      </c>
      <c r="AY127" s="13">
        <v>7.6727755725777322E-2</v>
      </c>
    </row>
    <row r="128" spans="2:53" hidden="1">
      <c r="B128" s="12" t="s">
        <v>118</v>
      </c>
      <c r="C128" s="13">
        <v>0.13421094594115721</v>
      </c>
      <c r="D128" s="13">
        <v>0.20703031062044189</v>
      </c>
      <c r="E128" s="13">
        <v>0.19503600169749619</v>
      </c>
      <c r="F128" s="13">
        <v>0.16250021065776499</v>
      </c>
      <c r="G128" s="13">
        <v>0.12746952153760219</v>
      </c>
      <c r="H128" s="13">
        <v>8.808978391623809E-2</v>
      </c>
      <c r="I128" s="13">
        <v>5.0694275331836472E-2</v>
      </c>
      <c r="K128" s="13">
        <v>0.14589975248610459</v>
      </c>
      <c r="L128" s="13">
        <v>0.12276392676828279</v>
      </c>
      <c r="N128" s="13">
        <v>8.8916156614609734E-2</v>
      </c>
      <c r="O128" s="13">
        <v>4.6201211445740881E-2</v>
      </c>
      <c r="P128" s="13">
        <v>0.17014220101143551</v>
      </c>
      <c r="Q128" s="13">
        <v>8.3385510402184754E-2</v>
      </c>
      <c r="R128" s="13">
        <v>0.1686577029384641</v>
      </c>
      <c r="S128" s="13">
        <v>0.13493152069850889</v>
      </c>
      <c r="T128" s="13">
        <v>0.1101621911321847</v>
      </c>
      <c r="U128" s="13">
        <v>0.17967045142151619</v>
      </c>
      <c r="V128" s="13">
        <v>0.18047296509839711</v>
      </c>
      <c r="W128" s="13">
        <v>0.12483828769109349</v>
      </c>
      <c r="X128" s="13">
        <v>0.1109994431642886</v>
      </c>
      <c r="Y128" s="13">
        <v>0.1051786329821911</v>
      </c>
      <c r="AA128" s="13">
        <v>0.10441779965369299</v>
      </c>
      <c r="AB128" s="13">
        <v>0.1112406340878859</v>
      </c>
      <c r="AC128" s="13">
        <v>0.1612371157634008</v>
      </c>
      <c r="AD128" s="13">
        <v>0.1674844774470659</v>
      </c>
      <c r="AF128" s="13">
        <v>0.13592809874314241</v>
      </c>
      <c r="AG128" s="13">
        <v>0.15197665589970341</v>
      </c>
      <c r="AH128" s="13">
        <v>0.1031979575814006</v>
      </c>
      <c r="AI128" s="13">
        <v>0.132261522213937</v>
      </c>
      <c r="AJ128" s="13">
        <v>0.12947396508906811</v>
      </c>
      <c r="AK128" s="13">
        <v>0.13592809874314241</v>
      </c>
      <c r="AM128" s="13">
        <v>0.32179849706993541</v>
      </c>
      <c r="AN128" s="13">
        <v>0.12672769458111441</v>
      </c>
      <c r="AO128" s="13">
        <v>0.14572515228470259</v>
      </c>
      <c r="AP128" s="13">
        <v>0.16724847400948889</v>
      </c>
      <c r="AQ128" s="13">
        <v>0.1285211095589642</v>
      </c>
      <c r="AR128" s="13">
        <v>0.1035433149405941</v>
      </c>
      <c r="AS128" s="13">
        <v>0.12156407747447789</v>
      </c>
      <c r="AT128" s="13">
        <v>0.11840973315490171</v>
      </c>
      <c r="AU128" s="13">
        <v>8.3919399361952793E-2</v>
      </c>
      <c r="AV128" s="13">
        <v>0.15567025173347351</v>
      </c>
      <c r="AW128" s="13">
        <v>0.1077606818275479</v>
      </c>
      <c r="AX128" s="13">
        <v>0.10524381647287979</v>
      </c>
      <c r="AY128" s="13">
        <v>0.16209837019258319</v>
      </c>
    </row>
    <row r="129" spans="2:53" hidden="1">
      <c r="B129" s="12" t="s">
        <v>119</v>
      </c>
      <c r="C129" s="13">
        <v>0.34871545176342161</v>
      </c>
      <c r="D129" s="13">
        <v>0.35754773682641461</v>
      </c>
      <c r="E129" s="13">
        <v>0.30508930747632962</v>
      </c>
      <c r="F129" s="13">
        <v>0.3049505448396076</v>
      </c>
      <c r="G129" s="13">
        <v>0.33832182636722152</v>
      </c>
      <c r="H129" s="13">
        <v>0.38303529498020522</v>
      </c>
      <c r="I129" s="13">
        <v>0.39906820894021922</v>
      </c>
      <c r="K129" s="13">
        <v>0.34744723703338182</v>
      </c>
      <c r="L129" s="13">
        <v>0.34995743299343518</v>
      </c>
      <c r="N129" s="13">
        <v>0.35993489032136677</v>
      </c>
      <c r="O129" s="13">
        <v>0.31357017205352511</v>
      </c>
      <c r="P129" s="13">
        <v>0.35014136962846781</v>
      </c>
      <c r="Q129" s="13">
        <v>0.37592533692765318</v>
      </c>
      <c r="R129" s="13">
        <v>0.32931437674055669</v>
      </c>
      <c r="S129" s="13">
        <v>0.38991049698521091</v>
      </c>
      <c r="T129" s="13">
        <v>0.38179295835766558</v>
      </c>
      <c r="U129" s="13">
        <v>0.3015054175910763</v>
      </c>
      <c r="V129" s="13">
        <v>0.29500282759339641</v>
      </c>
      <c r="W129" s="13">
        <v>0.41271476543556329</v>
      </c>
      <c r="X129" s="13">
        <v>0.31724864156586852</v>
      </c>
      <c r="Y129" s="13">
        <v>0.36296958339832119</v>
      </c>
      <c r="AA129" s="13">
        <v>0.40428055543600427</v>
      </c>
      <c r="AB129" s="13">
        <v>0.36376078571173398</v>
      </c>
      <c r="AC129" s="13">
        <v>0.30802491054498748</v>
      </c>
      <c r="AD129" s="13">
        <v>0.30826606970725762</v>
      </c>
      <c r="AF129" s="13">
        <v>0.32767165859207692</v>
      </c>
      <c r="AG129" s="13">
        <v>0.35111817426471142</v>
      </c>
      <c r="AH129" s="13">
        <v>0.40708580599512828</v>
      </c>
      <c r="AI129" s="13">
        <v>0.40665034504249697</v>
      </c>
      <c r="AJ129" s="13">
        <v>0.31924395304851721</v>
      </c>
      <c r="AK129" s="13">
        <v>0.32767165859207692</v>
      </c>
      <c r="AM129" s="13">
        <v>0.1775683982398403</v>
      </c>
      <c r="AN129" s="13">
        <v>0.33008097138489911</v>
      </c>
      <c r="AO129" s="13">
        <v>0.34395560378389722</v>
      </c>
      <c r="AP129" s="13">
        <v>0.31431474684197303</v>
      </c>
      <c r="AQ129" s="13">
        <v>0.36032434887652032</v>
      </c>
      <c r="AR129" s="13">
        <v>0.39582487598192129</v>
      </c>
      <c r="AS129" s="13">
        <v>0.41468153190761231</v>
      </c>
      <c r="AT129" s="13">
        <v>0.36657663793548517</v>
      </c>
      <c r="AU129" s="13">
        <v>0.32756018581087998</v>
      </c>
      <c r="AV129" s="13">
        <v>0.31255594822566241</v>
      </c>
      <c r="AW129" s="13">
        <v>0.38265915986657151</v>
      </c>
      <c r="AX129" s="13">
        <v>0.36771343569745901</v>
      </c>
      <c r="AY129" s="13">
        <v>0.40085440152360302</v>
      </c>
    </row>
    <row r="130" spans="2:53" hidden="1">
      <c r="B130" s="12" t="s">
        <v>120</v>
      </c>
      <c r="C130" s="13">
        <v>0.30403387943748222</v>
      </c>
      <c r="D130" s="13">
        <v>0.15762390630233719</v>
      </c>
      <c r="E130" s="13">
        <v>0.15136562923556529</v>
      </c>
      <c r="F130" s="13">
        <v>0.25915314876675949</v>
      </c>
      <c r="G130" s="13">
        <v>0.37488254836690937</v>
      </c>
      <c r="H130" s="13">
        <v>0.40573862436655678</v>
      </c>
      <c r="I130" s="13">
        <v>0.43437233662100422</v>
      </c>
      <c r="K130" s="13">
        <v>0.29034502607456297</v>
      </c>
      <c r="L130" s="13">
        <v>0.31743957370553683</v>
      </c>
      <c r="N130" s="13">
        <v>0.36149400281133182</v>
      </c>
      <c r="O130" s="13">
        <v>0.46975759835583403</v>
      </c>
      <c r="P130" s="13">
        <v>0.29468106575792019</v>
      </c>
      <c r="Q130" s="13">
        <v>0.36241234863085647</v>
      </c>
      <c r="R130" s="13">
        <v>0.29558786410060661</v>
      </c>
      <c r="S130" s="13">
        <v>0.25654184623099602</v>
      </c>
      <c r="T130" s="13">
        <v>0.28648739550819358</v>
      </c>
      <c r="U130" s="13">
        <v>0.27987656955720258</v>
      </c>
      <c r="V130" s="13">
        <v>0.2033353438819861</v>
      </c>
      <c r="W130" s="13">
        <v>0.3043635513517971</v>
      </c>
      <c r="X130" s="13">
        <v>0.350921769305583</v>
      </c>
      <c r="Y130" s="13">
        <v>0.37416979521036209</v>
      </c>
      <c r="AA130" s="13">
        <v>0.28973631007321837</v>
      </c>
      <c r="AB130" s="13">
        <v>0.35642583456873989</v>
      </c>
      <c r="AC130" s="13">
        <v>0.30048235060626499</v>
      </c>
      <c r="AD130" s="13">
        <v>0.26929059709395547</v>
      </c>
      <c r="AF130" s="13">
        <v>0.32297325241204888</v>
      </c>
      <c r="AG130" s="13">
        <v>0.2053088203215182</v>
      </c>
      <c r="AH130" s="13">
        <v>0.29958968187003138</v>
      </c>
      <c r="AI130" s="13">
        <v>0.27803534518845918</v>
      </c>
      <c r="AJ130" s="13">
        <v>0.379174719862651</v>
      </c>
      <c r="AK130" s="13">
        <v>0.32297325241204888</v>
      </c>
      <c r="AM130" s="13">
        <v>0.29015488174355908</v>
      </c>
      <c r="AN130" s="13">
        <v>0.28472198081052508</v>
      </c>
      <c r="AO130" s="13">
        <v>0.30401750536648942</v>
      </c>
      <c r="AP130" s="13">
        <v>0.31533409192762568</v>
      </c>
      <c r="AQ130" s="13">
        <v>0.3500034392760531</v>
      </c>
      <c r="AR130" s="13">
        <v>0.29247632980010507</v>
      </c>
      <c r="AS130" s="13">
        <v>0.31789870436810208</v>
      </c>
      <c r="AT130" s="13">
        <v>0.29404113268609139</v>
      </c>
      <c r="AU130" s="13">
        <v>0.32686783970667133</v>
      </c>
      <c r="AV130" s="13">
        <v>0.26769629055911359</v>
      </c>
      <c r="AW130" s="13">
        <v>0.38596612798535279</v>
      </c>
      <c r="AX130" s="13">
        <v>0.31857515938189712</v>
      </c>
      <c r="AY130" s="13">
        <v>0.1982990406445484</v>
      </c>
    </row>
    <row r="131" spans="2:53" hidden="1">
      <c r="B131" s="12" t="s">
        <v>82</v>
      </c>
      <c r="C131" s="13">
        <v>4.8593889346758207E-2</v>
      </c>
      <c r="D131" s="13">
        <v>3.4685151364473171E-2</v>
      </c>
      <c r="E131" s="13">
        <v>6.8009924066928212E-2</v>
      </c>
      <c r="F131" s="13">
        <v>8.2306359253620925E-2</v>
      </c>
      <c r="G131" s="13">
        <v>3.6643446134777498E-2</v>
      </c>
      <c r="H131" s="13">
        <v>4.1977823068406188E-2</v>
      </c>
      <c r="I131" s="13">
        <v>2.8804535690818572E-2</v>
      </c>
      <c r="K131" s="13">
        <v>3.6773344245634797E-2</v>
      </c>
      <c r="L131" s="13">
        <v>6.0169922014086039E-2</v>
      </c>
      <c r="N131" s="13">
        <v>3.8635470384810432E-2</v>
      </c>
      <c r="O131" s="13">
        <v>4.8554714975957577E-2</v>
      </c>
      <c r="P131" s="13">
        <v>3.5035126867854517E-2</v>
      </c>
      <c r="Q131" s="13">
        <v>8.5974004006104818E-2</v>
      </c>
      <c r="R131" s="13">
        <v>6.3054285644464331E-2</v>
      </c>
      <c r="S131" s="13">
        <v>2.4469120044546541E-2</v>
      </c>
      <c r="T131" s="13">
        <v>4.12905731487688E-2</v>
      </c>
      <c r="U131" s="13">
        <v>5.557961233059773E-2</v>
      </c>
      <c r="V131" s="13">
        <v>5.250418132276953E-2</v>
      </c>
      <c r="W131" s="13">
        <v>5.818632299265751E-2</v>
      </c>
      <c r="X131" s="13">
        <v>5.8537764333039199E-2</v>
      </c>
      <c r="Y131" s="13">
        <v>2.3441955060407329E-2</v>
      </c>
      <c r="AA131" s="13">
        <v>2.797567193037126E-2</v>
      </c>
      <c r="AB131" s="13">
        <v>3.1871853619745448E-2</v>
      </c>
      <c r="AC131" s="13">
        <v>6.1373454176007453E-2</v>
      </c>
      <c r="AD131" s="13">
        <v>7.6354336537946099E-2</v>
      </c>
      <c r="AF131" s="13">
        <v>7.1691023293010192E-2</v>
      </c>
      <c r="AG131" s="13">
        <v>3.4033394601359519E-2</v>
      </c>
      <c r="AH131" s="13">
        <v>4.6237825653448479E-2</v>
      </c>
      <c r="AI131" s="13">
        <v>3.7396708659322681E-2</v>
      </c>
      <c r="AJ131" s="13">
        <v>3.6710840164344463E-2</v>
      </c>
      <c r="AK131" s="13">
        <v>7.1691023293010192E-2</v>
      </c>
      <c r="AM131" s="13">
        <v>7.00952647282162E-2</v>
      </c>
      <c r="AN131" s="13">
        <v>5.0454636804211021E-2</v>
      </c>
      <c r="AO131" s="13">
        <v>3.8745978147300242E-2</v>
      </c>
      <c r="AP131" s="13">
        <v>4.8483397567816167E-2</v>
      </c>
      <c r="AQ131" s="13">
        <v>1.8649344949416651E-2</v>
      </c>
      <c r="AR131" s="13">
        <v>6.9944322954925781E-2</v>
      </c>
      <c r="AS131" s="13">
        <v>4.3560672407974788E-2</v>
      </c>
      <c r="AT131" s="13">
        <v>5.5216438589267308E-2</v>
      </c>
      <c r="AU131" s="13">
        <v>2.658715560181274E-2</v>
      </c>
      <c r="AV131" s="13">
        <v>2.3585088400971899E-2</v>
      </c>
      <c r="AW131" s="13">
        <v>1.298620854539277E-2</v>
      </c>
      <c r="AX131" s="13">
        <v>0</v>
      </c>
      <c r="AY131" s="13">
        <v>3.8939990651332322E-2</v>
      </c>
    </row>
    <row r="132" spans="2:53" hidden="1"/>
    <row r="133" spans="2:53" hidden="1">
      <c r="B133" s="37" t="s">
        <v>121</v>
      </c>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row>
    <row r="134" spans="2:53" hidden="1">
      <c r="B134" s="36" t="s">
        <v>16</v>
      </c>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row>
    <row r="135" spans="2:53" hidden="1">
      <c r="B135" s="12" t="s">
        <v>116</v>
      </c>
      <c r="C135" s="13">
        <v>7.0231201039524765E-2</v>
      </c>
      <c r="D135" s="13">
        <v>9.6026937174196414E-2</v>
      </c>
      <c r="E135" s="13">
        <v>0.10991262524942851</v>
      </c>
      <c r="F135" s="13">
        <v>6.4691500428450052E-2</v>
      </c>
      <c r="G135" s="13">
        <v>6.1301636763772691E-2</v>
      </c>
      <c r="H135" s="13">
        <v>3.9114154787680808E-2</v>
      </c>
      <c r="I135" s="13">
        <v>5.3807601998458139E-2</v>
      </c>
      <c r="K135" s="13">
        <v>8.1178987643466885E-2</v>
      </c>
      <c r="L135" s="13">
        <v>5.9509873530683988E-2</v>
      </c>
      <c r="N135" s="13">
        <v>6.4321707950086987E-2</v>
      </c>
      <c r="O135" s="13">
        <v>4.6423371058723018E-2</v>
      </c>
      <c r="P135" s="13">
        <v>3.7181984219649862E-2</v>
      </c>
      <c r="Q135" s="13">
        <v>3.4522759046829027E-2</v>
      </c>
      <c r="R135" s="13">
        <v>5.7957218876742281E-2</v>
      </c>
      <c r="S135" s="13">
        <v>0.1118747739901598</v>
      </c>
      <c r="T135" s="13">
        <v>6.7855181545948898E-2</v>
      </c>
      <c r="U135" s="13">
        <v>7.5805229232115121E-2</v>
      </c>
      <c r="V135" s="13">
        <v>0.1231183419497615</v>
      </c>
      <c r="W135" s="13">
        <v>3.8457532236782332E-2</v>
      </c>
      <c r="X135" s="13">
        <v>6.1233630178281387E-2</v>
      </c>
      <c r="Y135" s="13">
        <v>6.4518376597104674E-2</v>
      </c>
      <c r="AA135" s="13">
        <v>6.849572492563108E-2</v>
      </c>
      <c r="AB135" s="13">
        <v>5.7038718970889309E-2</v>
      </c>
      <c r="AC135" s="13">
        <v>7.9908673376409695E-2</v>
      </c>
      <c r="AD135" s="13">
        <v>7.5732584400618155E-2</v>
      </c>
      <c r="AF135" s="13">
        <v>7.3686713552409078E-2</v>
      </c>
      <c r="AG135" s="13">
        <v>0.1003950458168034</v>
      </c>
      <c r="AH135" s="13">
        <v>3.805125386596224E-2</v>
      </c>
      <c r="AI135" s="13">
        <v>4.5276653412374628E-2</v>
      </c>
      <c r="AJ135" s="13">
        <v>6.6727344507403724E-2</v>
      </c>
      <c r="AK135" s="13">
        <v>7.3686713552409078E-2</v>
      </c>
      <c r="AM135" s="13">
        <v>0.104490319574004</v>
      </c>
      <c r="AN135" s="13">
        <v>7.7814058953643656E-2</v>
      </c>
      <c r="AO135" s="13">
        <v>6.4926772248602591E-2</v>
      </c>
      <c r="AP135" s="13">
        <v>7.2081371600441382E-2</v>
      </c>
      <c r="AQ135" s="13">
        <v>5.0524612235640622E-2</v>
      </c>
      <c r="AR135" s="13">
        <v>6.6755161832926305E-2</v>
      </c>
      <c r="AS135" s="13">
        <v>4.2371975779713293E-2</v>
      </c>
      <c r="AT135" s="13">
        <v>9.0569402666169446E-2</v>
      </c>
      <c r="AU135" s="13">
        <v>9.3760546606525344E-2</v>
      </c>
      <c r="AV135" s="13">
        <v>9.5131129308727011E-2</v>
      </c>
      <c r="AW135" s="13">
        <v>1.3967758203647219E-2</v>
      </c>
      <c r="AX135" s="13">
        <v>6.5177109675491632E-2</v>
      </c>
      <c r="AY135" s="13">
        <v>0.12677081864093259</v>
      </c>
    </row>
    <row r="136" spans="2:53" hidden="1">
      <c r="B136" s="12" t="s">
        <v>117</v>
      </c>
      <c r="C136" s="13">
        <v>7.3360075532290708E-2</v>
      </c>
      <c r="D136" s="13">
        <v>0.1046127526302366</v>
      </c>
      <c r="E136" s="13">
        <v>0.1386732040384456</v>
      </c>
      <c r="F136" s="13">
        <v>0.108507725323676</v>
      </c>
      <c r="G136" s="13">
        <v>4.594806656822812E-2</v>
      </c>
      <c r="H136" s="13">
        <v>4.8002467863090308E-2</v>
      </c>
      <c r="I136" s="13">
        <v>1.0710822878264321E-2</v>
      </c>
      <c r="K136" s="13">
        <v>8.6468178120179109E-2</v>
      </c>
      <c r="L136" s="13">
        <v>6.0523118990442278E-2</v>
      </c>
      <c r="N136" s="13">
        <v>9.4967498079861115E-2</v>
      </c>
      <c r="O136" s="13">
        <v>3.1897593243462398E-2</v>
      </c>
      <c r="P136" s="13">
        <v>5.6015725063262377E-2</v>
      </c>
      <c r="Q136" s="13">
        <v>3.5587897364994132E-2</v>
      </c>
      <c r="R136" s="13">
        <v>8.1154672918515705E-2</v>
      </c>
      <c r="S136" s="13">
        <v>5.1282444107992722E-2</v>
      </c>
      <c r="T136" s="13">
        <v>5.6245824455512627E-2</v>
      </c>
      <c r="U136" s="13">
        <v>0.1124691768127908</v>
      </c>
      <c r="V136" s="13">
        <v>0.1147994631076235</v>
      </c>
      <c r="W136" s="13">
        <v>5.527672602404303E-2</v>
      </c>
      <c r="X136" s="13">
        <v>4.2961558953921217E-2</v>
      </c>
      <c r="Y136" s="13">
        <v>6.5653133353447024E-2</v>
      </c>
      <c r="AA136" s="13">
        <v>8.2191851681708131E-2</v>
      </c>
      <c r="AB136" s="13">
        <v>5.2590609993556497E-2</v>
      </c>
      <c r="AC136" s="13">
        <v>6.9476309736993092E-2</v>
      </c>
      <c r="AD136" s="13">
        <v>8.9350782016424254E-2</v>
      </c>
      <c r="AF136" s="13">
        <v>5.100553039444547E-2</v>
      </c>
      <c r="AG136" s="13">
        <v>0.12631671102600661</v>
      </c>
      <c r="AH136" s="13">
        <v>6.5283887708764546E-2</v>
      </c>
      <c r="AI136" s="13">
        <v>5.9170125889215282E-2</v>
      </c>
      <c r="AJ136" s="13">
        <v>7.0600657178249954E-2</v>
      </c>
      <c r="AK136" s="13">
        <v>5.100553039444547E-2</v>
      </c>
      <c r="AM136" s="13">
        <v>0</v>
      </c>
      <c r="AN136" s="13">
        <v>5.6987995774947849E-2</v>
      </c>
      <c r="AO136" s="13">
        <v>7.5279885352255993E-2</v>
      </c>
      <c r="AP136" s="13">
        <v>7.092334821112789E-2</v>
      </c>
      <c r="AQ136" s="13">
        <v>8.9095925430877063E-2</v>
      </c>
      <c r="AR136" s="13">
        <v>5.9537395261392193E-2</v>
      </c>
      <c r="AS136" s="13">
        <v>5.9486348490064532E-2</v>
      </c>
      <c r="AT136" s="13">
        <v>5.9824365405285011E-2</v>
      </c>
      <c r="AU136" s="13">
        <v>9.9963134832821404E-2</v>
      </c>
      <c r="AV136" s="13">
        <v>6.4325694882991433E-2</v>
      </c>
      <c r="AW136" s="13">
        <v>5.2052741434613518E-2</v>
      </c>
      <c r="AX136" s="13">
        <v>0.1481836898465855</v>
      </c>
      <c r="AY136" s="13">
        <v>0.1059376838711218</v>
      </c>
    </row>
    <row r="137" spans="2:53" hidden="1">
      <c r="B137" s="12" t="s">
        <v>118</v>
      </c>
      <c r="C137" s="13">
        <v>0.10805151569723311</v>
      </c>
      <c r="D137" s="13">
        <v>0.17951400087168029</v>
      </c>
      <c r="E137" s="13">
        <v>0.14947927492873581</v>
      </c>
      <c r="F137" s="13">
        <v>0.14646639218480481</v>
      </c>
      <c r="G137" s="13">
        <v>0.1043752109340427</v>
      </c>
      <c r="H137" s="13">
        <v>6.1965768050299033E-2</v>
      </c>
      <c r="I137" s="13">
        <v>3.0431624586312489E-2</v>
      </c>
      <c r="K137" s="13">
        <v>0.11543523369733789</v>
      </c>
      <c r="L137" s="13">
        <v>0.10082053268889229</v>
      </c>
      <c r="N137" s="13">
        <v>8.8470026096587884E-2</v>
      </c>
      <c r="O137" s="13">
        <v>5.056774325898749E-2</v>
      </c>
      <c r="P137" s="13">
        <v>0.1124465253701758</v>
      </c>
      <c r="Q137" s="13">
        <v>0.15551727956984671</v>
      </c>
      <c r="R137" s="13">
        <v>8.9670582372572166E-2</v>
      </c>
      <c r="S137" s="13">
        <v>0.14140500743962761</v>
      </c>
      <c r="T137" s="13">
        <v>0.15940430719706239</v>
      </c>
      <c r="U137" s="13">
        <v>0.1411851870648666</v>
      </c>
      <c r="V137" s="13">
        <v>0.13984307929645201</v>
      </c>
      <c r="W137" s="13">
        <v>7.0240727447973189E-2</v>
      </c>
      <c r="X137" s="13">
        <v>7.9372354771841069E-2</v>
      </c>
      <c r="Y137" s="13">
        <v>7.4373090289338306E-2</v>
      </c>
      <c r="AA137" s="13">
        <v>6.2695818579794282E-2</v>
      </c>
      <c r="AB137" s="13">
        <v>8.5568515629275643E-2</v>
      </c>
      <c r="AC137" s="13">
        <v>0.13946068566423761</v>
      </c>
      <c r="AD137" s="13">
        <v>0.15358448298224761</v>
      </c>
      <c r="AF137" s="13">
        <v>0.10453893604171639</v>
      </c>
      <c r="AG137" s="13">
        <v>0.1250930563128593</v>
      </c>
      <c r="AH137" s="13">
        <v>0.1038938907593757</v>
      </c>
      <c r="AI137" s="13">
        <v>0.1191638808244143</v>
      </c>
      <c r="AJ137" s="13">
        <v>9.3297766167377796E-2</v>
      </c>
      <c r="AK137" s="13">
        <v>0.10453893604171639</v>
      </c>
      <c r="AM137" s="13">
        <v>0.2488259092335417</v>
      </c>
      <c r="AN137" s="13">
        <v>0.17423008269778861</v>
      </c>
      <c r="AO137" s="13">
        <v>0.1128311234330994</v>
      </c>
      <c r="AP137" s="13">
        <v>0.1249338291057198</v>
      </c>
      <c r="AQ137" s="13">
        <v>5.6106874515921737E-2</v>
      </c>
      <c r="AR137" s="13">
        <v>4.2118731835994468E-2</v>
      </c>
      <c r="AS137" s="13">
        <v>0.103993068490337</v>
      </c>
      <c r="AT137" s="13">
        <v>0.1155689887740274</v>
      </c>
      <c r="AU137" s="13">
        <v>7.9457753635453085E-2</v>
      </c>
      <c r="AV137" s="13">
        <v>7.5274727875961012E-2</v>
      </c>
      <c r="AW137" s="13">
        <v>6.9216218483846445E-2</v>
      </c>
      <c r="AX137" s="13">
        <v>5.3012832196110291E-2</v>
      </c>
      <c r="AY137" s="13">
        <v>0.10206239818890669</v>
      </c>
    </row>
    <row r="138" spans="2:53" hidden="1">
      <c r="B138" s="12" t="s">
        <v>119</v>
      </c>
      <c r="C138" s="13">
        <v>0.2287793624164004</v>
      </c>
      <c r="D138" s="13">
        <v>0.2452378215033148</v>
      </c>
      <c r="E138" s="13">
        <v>0.24784217867179961</v>
      </c>
      <c r="F138" s="13">
        <v>0.2018658609472537</v>
      </c>
      <c r="G138" s="13">
        <v>0.23596348114796459</v>
      </c>
      <c r="H138" s="13">
        <v>0.24545574388703109</v>
      </c>
      <c r="I138" s="13">
        <v>0.2072932605282454</v>
      </c>
      <c r="K138" s="13">
        <v>0.23486621332346719</v>
      </c>
      <c r="L138" s="13">
        <v>0.22281842031613611</v>
      </c>
      <c r="N138" s="13">
        <v>0.18861010184963731</v>
      </c>
      <c r="O138" s="13">
        <v>0.18700443492137411</v>
      </c>
      <c r="P138" s="13">
        <v>0.23695492282773201</v>
      </c>
      <c r="Q138" s="13">
        <v>0.2487752419083894</v>
      </c>
      <c r="R138" s="13">
        <v>0.28224064829227852</v>
      </c>
      <c r="S138" s="13">
        <v>0.20445914880914609</v>
      </c>
      <c r="T138" s="13">
        <v>0.1850323588657449</v>
      </c>
      <c r="U138" s="13">
        <v>0.17204745567031551</v>
      </c>
      <c r="V138" s="13">
        <v>0.22086354088360119</v>
      </c>
      <c r="W138" s="13">
        <v>0.29925740658494793</v>
      </c>
      <c r="X138" s="13">
        <v>0.21738956131709669</v>
      </c>
      <c r="Y138" s="13">
        <v>0.2368547691497071</v>
      </c>
      <c r="AA138" s="13">
        <v>0.24788488087846899</v>
      </c>
      <c r="AB138" s="13">
        <v>0.22260572898499481</v>
      </c>
      <c r="AC138" s="13">
        <v>0.23963643403200541</v>
      </c>
      <c r="AD138" s="13">
        <v>0.20465757187376571</v>
      </c>
      <c r="AF138" s="13">
        <v>0.22213821497469691</v>
      </c>
      <c r="AG138" s="13">
        <v>0.23162139239998841</v>
      </c>
      <c r="AH138" s="13">
        <v>0.27086782156153688</v>
      </c>
      <c r="AI138" s="13">
        <v>0.23174900452225769</v>
      </c>
      <c r="AJ138" s="13">
        <v>0.2180109057906913</v>
      </c>
      <c r="AK138" s="13">
        <v>0.22213821497469691</v>
      </c>
      <c r="AM138" s="13">
        <v>0.10894585031083311</v>
      </c>
      <c r="AN138" s="13">
        <v>0.26560988920124601</v>
      </c>
      <c r="AO138" s="13">
        <v>0.24853781109856191</v>
      </c>
      <c r="AP138" s="13">
        <v>0.2312716352418801</v>
      </c>
      <c r="AQ138" s="13">
        <v>0.26424941512103051</v>
      </c>
      <c r="AR138" s="13">
        <v>0.2134174653669087</v>
      </c>
      <c r="AS138" s="13">
        <v>0.23352831694451409</v>
      </c>
      <c r="AT138" s="13">
        <v>0.19788487696933221</v>
      </c>
      <c r="AU138" s="13">
        <v>0.18338859253990131</v>
      </c>
      <c r="AV138" s="13">
        <v>0.26291119468676488</v>
      </c>
      <c r="AW138" s="13">
        <v>0.27351116763765659</v>
      </c>
      <c r="AX138" s="13">
        <v>0.17508734366954151</v>
      </c>
      <c r="AY138" s="13">
        <v>0.23823376912213909</v>
      </c>
    </row>
    <row r="139" spans="2:53" hidden="1">
      <c r="B139" s="12" t="s">
        <v>120</v>
      </c>
      <c r="C139" s="13">
        <v>0.47669549254949978</v>
      </c>
      <c r="D139" s="13">
        <v>0.32825034203838538</v>
      </c>
      <c r="E139" s="13">
        <v>0.28137256503790831</v>
      </c>
      <c r="F139" s="13">
        <v>0.42614985109519049</v>
      </c>
      <c r="G139" s="13">
        <v>0.51830351897207405</v>
      </c>
      <c r="H139" s="13">
        <v>0.57105661080503234</v>
      </c>
      <c r="I139" s="13">
        <v>0.67616864205382854</v>
      </c>
      <c r="K139" s="13">
        <v>0.44095557170619898</v>
      </c>
      <c r="L139" s="13">
        <v>0.51169611965005879</v>
      </c>
      <c r="N139" s="13">
        <v>0.53205963437557657</v>
      </c>
      <c r="O139" s="13">
        <v>0.66775817088662226</v>
      </c>
      <c r="P139" s="13">
        <v>0.5029785436352443</v>
      </c>
      <c r="Q139" s="13">
        <v>0.47791007301560962</v>
      </c>
      <c r="R139" s="13">
        <v>0.43570269376237858</v>
      </c>
      <c r="S139" s="13">
        <v>0.46051013618374448</v>
      </c>
      <c r="T139" s="13">
        <v>0.48314027590726272</v>
      </c>
      <c r="U139" s="13">
        <v>0.4545751788091274</v>
      </c>
      <c r="V139" s="13">
        <v>0.35223445959683741</v>
      </c>
      <c r="W139" s="13">
        <v>0.50290615327914057</v>
      </c>
      <c r="X139" s="13">
        <v>0.53982310745445716</v>
      </c>
      <c r="Y139" s="13">
        <v>0.5221179124623625</v>
      </c>
      <c r="AA139" s="13">
        <v>0.52066248056122166</v>
      </c>
      <c r="AB139" s="13">
        <v>0.54247915724115003</v>
      </c>
      <c r="AC139" s="13">
        <v>0.42531538322464368</v>
      </c>
      <c r="AD139" s="13">
        <v>0.40733347742338138</v>
      </c>
      <c r="AF139" s="13">
        <v>0.48820575730804372</v>
      </c>
      <c r="AG139" s="13">
        <v>0.37995911772221241</v>
      </c>
      <c r="AH139" s="13">
        <v>0.48175923984261898</v>
      </c>
      <c r="AI139" s="13">
        <v>0.48525183876692618</v>
      </c>
      <c r="AJ139" s="13">
        <v>0.53618041100866543</v>
      </c>
      <c r="AK139" s="13">
        <v>0.48820575730804372</v>
      </c>
      <c r="AM139" s="13">
        <v>0.36094649527600042</v>
      </c>
      <c r="AN139" s="13">
        <v>0.38374421236799261</v>
      </c>
      <c r="AO139" s="13">
        <v>0.46339635290042941</v>
      </c>
      <c r="AP139" s="13">
        <v>0.46901714674461481</v>
      </c>
      <c r="AQ139" s="13">
        <v>0.51510528445723258</v>
      </c>
      <c r="AR139" s="13">
        <v>0.54822692274785245</v>
      </c>
      <c r="AS139" s="13">
        <v>0.51698156006013363</v>
      </c>
      <c r="AT139" s="13">
        <v>0.51413232488749094</v>
      </c>
      <c r="AU139" s="13">
        <v>0.53493385582079822</v>
      </c>
      <c r="AV139" s="13">
        <v>0.49117659111039841</v>
      </c>
      <c r="AW139" s="13">
        <v>0.57826590569484337</v>
      </c>
      <c r="AX139" s="13">
        <v>0.522515288022663</v>
      </c>
      <c r="AY139" s="13">
        <v>0.40712159094314371</v>
      </c>
    </row>
    <row r="140" spans="2:53" hidden="1">
      <c r="B140" s="12" t="s">
        <v>82</v>
      </c>
      <c r="C140" s="13">
        <v>4.2882352765051153E-2</v>
      </c>
      <c r="D140" s="13">
        <v>4.6358145782186493E-2</v>
      </c>
      <c r="E140" s="13">
        <v>7.2720152073682168E-2</v>
      </c>
      <c r="F140" s="13">
        <v>5.2318670020625069E-2</v>
      </c>
      <c r="G140" s="13">
        <v>3.4108085613917698E-2</v>
      </c>
      <c r="H140" s="13">
        <v>3.440525460686638E-2</v>
      </c>
      <c r="I140" s="13">
        <v>2.15880479548912E-2</v>
      </c>
      <c r="K140" s="13">
        <v>4.109581550934982E-2</v>
      </c>
      <c r="L140" s="13">
        <v>4.4631934823786419E-2</v>
      </c>
      <c r="N140" s="13">
        <v>3.1571031648250113E-2</v>
      </c>
      <c r="O140" s="13">
        <v>1.634868663083092E-2</v>
      </c>
      <c r="P140" s="13">
        <v>5.4422298883935613E-2</v>
      </c>
      <c r="Q140" s="13">
        <v>4.7686749094330939E-2</v>
      </c>
      <c r="R140" s="13">
        <v>5.3274183777512737E-2</v>
      </c>
      <c r="S140" s="13">
        <v>3.0468489469329139E-2</v>
      </c>
      <c r="T140" s="13">
        <v>4.83220520284686E-2</v>
      </c>
      <c r="U140" s="13">
        <v>4.3917772410784539E-2</v>
      </c>
      <c r="V140" s="13">
        <v>4.9141115165724267E-2</v>
      </c>
      <c r="W140" s="13">
        <v>3.3861454427112907E-2</v>
      </c>
      <c r="X140" s="13">
        <v>5.921978732440248E-2</v>
      </c>
      <c r="Y140" s="13">
        <v>3.6482718148040431E-2</v>
      </c>
      <c r="AA140" s="13">
        <v>1.8069243373175971E-2</v>
      </c>
      <c r="AB140" s="13">
        <v>3.9717269180133907E-2</v>
      </c>
      <c r="AC140" s="13">
        <v>4.6202513965710512E-2</v>
      </c>
      <c r="AD140" s="13">
        <v>6.9341101303562816E-2</v>
      </c>
      <c r="AF140" s="13">
        <v>6.0424847728688412E-2</v>
      </c>
      <c r="AG140" s="13">
        <v>3.6614676722130188E-2</v>
      </c>
      <c r="AH140" s="13">
        <v>4.0143906261741732E-2</v>
      </c>
      <c r="AI140" s="13">
        <v>5.9388496584811892E-2</v>
      </c>
      <c r="AJ140" s="13">
        <v>1.5182915347611811E-2</v>
      </c>
      <c r="AK140" s="13">
        <v>6.0424847728688412E-2</v>
      </c>
      <c r="AM140" s="13">
        <v>0.17679142560562081</v>
      </c>
      <c r="AN140" s="13">
        <v>4.1613761004381342E-2</v>
      </c>
      <c r="AO140" s="13">
        <v>3.5028054967050887E-2</v>
      </c>
      <c r="AP140" s="13">
        <v>3.1772669096216233E-2</v>
      </c>
      <c r="AQ140" s="13">
        <v>2.4917888239297369E-2</v>
      </c>
      <c r="AR140" s="13">
        <v>6.9944322954925781E-2</v>
      </c>
      <c r="AS140" s="13">
        <v>4.3638730235237642E-2</v>
      </c>
      <c r="AT140" s="13">
        <v>2.2020041297694991E-2</v>
      </c>
      <c r="AU140" s="13">
        <v>8.4961165645008416E-3</v>
      </c>
      <c r="AV140" s="13">
        <v>1.1180662135157249E-2</v>
      </c>
      <c r="AW140" s="13">
        <v>1.298620854539277E-2</v>
      </c>
      <c r="AX140" s="13">
        <v>3.6023736589608092E-2</v>
      </c>
      <c r="AY140" s="13">
        <v>1.987373923375621E-2</v>
      </c>
    </row>
    <row r="141" spans="2:53" hidden="1"/>
    <row r="142" spans="2:53" hidden="1">
      <c r="B142" s="37" t="s">
        <v>122</v>
      </c>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row>
    <row r="143" spans="2:53" hidden="1">
      <c r="B143" s="36" t="s">
        <v>16</v>
      </c>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row>
    <row r="144" spans="2:53" hidden="1">
      <c r="B144" s="12" t="s">
        <v>116</v>
      </c>
      <c r="C144" s="13">
        <v>5.6985102760118443E-2</v>
      </c>
      <c r="D144" s="13">
        <v>6.3653898994881802E-2</v>
      </c>
      <c r="E144" s="13">
        <v>8.0229379153943181E-2</v>
      </c>
      <c r="F144" s="13">
        <v>6.4540881801256833E-2</v>
      </c>
      <c r="G144" s="13">
        <v>5.7419357467777307E-2</v>
      </c>
      <c r="H144" s="13">
        <v>2.501835662961957E-2</v>
      </c>
      <c r="I144" s="13">
        <v>4.8807752386274973E-2</v>
      </c>
      <c r="K144" s="13">
        <v>6.1368845305044141E-2</v>
      </c>
      <c r="L144" s="13">
        <v>5.2692039583159551E-2</v>
      </c>
      <c r="N144" s="13">
        <v>5.8686852221169532E-2</v>
      </c>
      <c r="O144" s="13">
        <v>6.1856443349697553E-2</v>
      </c>
      <c r="P144" s="13">
        <v>4.5565627921248353E-2</v>
      </c>
      <c r="Q144" s="13">
        <v>3.6609179170060402E-2</v>
      </c>
      <c r="R144" s="13">
        <v>4.8425593718644723E-2</v>
      </c>
      <c r="S144" s="13">
        <v>7.5757167151620938E-2</v>
      </c>
      <c r="T144" s="13">
        <v>3.4630547539276212E-2</v>
      </c>
      <c r="U144" s="13">
        <v>6.4403076190189201E-2</v>
      </c>
      <c r="V144" s="13">
        <v>0.1008786224214633</v>
      </c>
      <c r="W144" s="13">
        <v>3.3807396561722047E-2</v>
      </c>
      <c r="X144" s="13">
        <v>5.8597114563467417E-2</v>
      </c>
      <c r="Y144" s="13">
        <v>3.6940571535626507E-2</v>
      </c>
      <c r="AA144" s="13">
        <v>5.0807574978976547E-2</v>
      </c>
      <c r="AB144" s="13">
        <v>4.0378903675554537E-2</v>
      </c>
      <c r="AC144" s="13">
        <v>6.2894727011231596E-2</v>
      </c>
      <c r="AD144" s="13">
        <v>7.4044269378451183E-2</v>
      </c>
      <c r="AF144" s="13">
        <v>5.6761117148055457E-2</v>
      </c>
      <c r="AG144" s="13">
        <v>7.3347489489574896E-2</v>
      </c>
      <c r="AH144" s="13">
        <v>3.002139655852085E-2</v>
      </c>
      <c r="AI144" s="13">
        <v>4.9565156623095172E-2</v>
      </c>
      <c r="AJ144" s="13">
        <v>5.7876339329317808E-2</v>
      </c>
      <c r="AK144" s="13">
        <v>5.6761117148055457E-2</v>
      </c>
      <c r="AM144" s="13">
        <v>0.104490319574004</v>
      </c>
      <c r="AN144" s="13">
        <v>6.9199163633843597E-2</v>
      </c>
      <c r="AO144" s="13">
        <v>5.0704023340022768E-2</v>
      </c>
      <c r="AP144" s="13">
        <v>3.9687992637889448E-2</v>
      </c>
      <c r="AQ144" s="13">
        <v>4.7869924975691792E-2</v>
      </c>
      <c r="AR144" s="13">
        <v>2.6037416224247569E-2</v>
      </c>
      <c r="AS144" s="13">
        <v>1.6233119061068439E-2</v>
      </c>
      <c r="AT144" s="13">
        <v>5.9380089768620373E-2</v>
      </c>
      <c r="AU144" s="13">
        <v>8.1917707440371981E-2</v>
      </c>
      <c r="AV144" s="13">
        <v>6.097593207275135E-2</v>
      </c>
      <c r="AW144" s="13">
        <v>5.2056053587905243E-2</v>
      </c>
      <c r="AX144" s="13">
        <v>5.8416140068927841E-2</v>
      </c>
      <c r="AY144" s="13">
        <v>8.0711659320715987E-2</v>
      </c>
    </row>
    <row r="145" spans="2:53" hidden="1">
      <c r="B145" s="12" t="s">
        <v>117</v>
      </c>
      <c r="C145" s="13">
        <v>7.8172199925898939E-2</v>
      </c>
      <c r="D145" s="13">
        <v>0.1211349924076867</v>
      </c>
      <c r="E145" s="13">
        <v>0.13687951148629091</v>
      </c>
      <c r="F145" s="13">
        <v>0.11154518989818719</v>
      </c>
      <c r="G145" s="13">
        <v>4.7019524448542488E-2</v>
      </c>
      <c r="H145" s="13">
        <v>5.1732218437423629E-2</v>
      </c>
      <c r="I145" s="13">
        <v>1.8388118174353579E-2</v>
      </c>
      <c r="K145" s="13">
        <v>9.5973492544367781E-2</v>
      </c>
      <c r="L145" s="13">
        <v>6.0739133759392612E-2</v>
      </c>
      <c r="N145" s="13">
        <v>8.3942033468865015E-2</v>
      </c>
      <c r="O145" s="13">
        <v>0</v>
      </c>
      <c r="P145" s="13">
        <v>8.4369056968007533E-2</v>
      </c>
      <c r="Q145" s="13">
        <v>3.3084407187268593E-2</v>
      </c>
      <c r="R145" s="13">
        <v>7.7751775248353555E-2</v>
      </c>
      <c r="S145" s="13">
        <v>7.5880126630982161E-2</v>
      </c>
      <c r="T145" s="13">
        <v>8.5067275197947989E-2</v>
      </c>
      <c r="U145" s="13">
        <v>0.1084284045173553</v>
      </c>
      <c r="V145" s="13">
        <v>0.1186659551447401</v>
      </c>
      <c r="W145" s="13">
        <v>4.6732566791166892E-2</v>
      </c>
      <c r="X145" s="13">
        <v>6.2994917504060652E-2</v>
      </c>
      <c r="Y145" s="13">
        <v>7.8441397872813429E-2</v>
      </c>
      <c r="AA145" s="13">
        <v>7.4362064442049527E-2</v>
      </c>
      <c r="AB145" s="13">
        <v>7.4324297599434361E-2</v>
      </c>
      <c r="AC145" s="13">
        <v>8.260747104681021E-2</v>
      </c>
      <c r="AD145" s="13">
        <v>8.2949265342566872E-2</v>
      </c>
      <c r="AF145" s="13">
        <v>5.9502656257950738E-2</v>
      </c>
      <c r="AG145" s="13">
        <v>0.14936434862473899</v>
      </c>
      <c r="AH145" s="13">
        <v>4.7578929567130022E-2</v>
      </c>
      <c r="AI145" s="13">
        <v>5.9576880627943529E-2</v>
      </c>
      <c r="AJ145" s="13">
        <v>6.5854069739146759E-2</v>
      </c>
      <c r="AK145" s="13">
        <v>5.9502656257950738E-2</v>
      </c>
      <c r="AM145" s="13">
        <v>3.4771294106406989E-2</v>
      </c>
      <c r="AN145" s="13">
        <v>0.1093085443646423</v>
      </c>
      <c r="AO145" s="13">
        <v>7.5340185874417154E-2</v>
      </c>
      <c r="AP145" s="13">
        <v>0.10381566022263521</v>
      </c>
      <c r="AQ145" s="13">
        <v>5.9376854500140137E-2</v>
      </c>
      <c r="AR145" s="13">
        <v>0.1032536948403303</v>
      </c>
      <c r="AS145" s="13">
        <v>7.6386619651564222E-2</v>
      </c>
      <c r="AT145" s="13">
        <v>5.9836019820936073E-2</v>
      </c>
      <c r="AU145" s="13">
        <v>0.1051957943131006</v>
      </c>
      <c r="AV145" s="13">
        <v>6.2579795844525263E-2</v>
      </c>
      <c r="AW145" s="13">
        <v>1.461380898184152E-2</v>
      </c>
      <c r="AX145" s="13">
        <v>0.1198524547201784</v>
      </c>
      <c r="AY145" s="13">
        <v>0.14936294600192421</v>
      </c>
    </row>
    <row r="146" spans="2:53" hidden="1">
      <c r="B146" s="12" t="s">
        <v>118</v>
      </c>
      <c r="C146" s="13">
        <v>0.1126040407454517</v>
      </c>
      <c r="D146" s="13">
        <v>0.19838188662260839</v>
      </c>
      <c r="E146" s="13">
        <v>0.18914481739887831</v>
      </c>
      <c r="F146" s="13">
        <v>0.1392773650000908</v>
      </c>
      <c r="G146" s="13">
        <v>0.1009520939465185</v>
      </c>
      <c r="H146" s="13">
        <v>4.7722088012992048E-2</v>
      </c>
      <c r="I146" s="13">
        <v>2.575992619840644E-2</v>
      </c>
      <c r="K146" s="13">
        <v>0.1194681208703775</v>
      </c>
      <c r="L146" s="13">
        <v>0.105881946706849</v>
      </c>
      <c r="N146" s="13">
        <v>9.4855700816511124E-2</v>
      </c>
      <c r="O146" s="13">
        <v>1.6240003103895131E-2</v>
      </c>
      <c r="P146" s="13">
        <v>0.1143305711049122</v>
      </c>
      <c r="Q146" s="13">
        <v>0.11961463015526561</v>
      </c>
      <c r="R146" s="13">
        <v>0.13311317934860101</v>
      </c>
      <c r="S146" s="13">
        <v>0.12072003479931789</v>
      </c>
      <c r="T146" s="13">
        <v>0.14095575366461699</v>
      </c>
      <c r="U146" s="13">
        <v>0.13920311456687429</v>
      </c>
      <c r="V146" s="13">
        <v>0.16605639265578559</v>
      </c>
      <c r="W146" s="13">
        <v>8.4042675573726189E-2</v>
      </c>
      <c r="X146" s="13">
        <v>5.8990366010251087E-2</v>
      </c>
      <c r="Y146" s="13">
        <v>8.4218042638744467E-2</v>
      </c>
      <c r="AA146" s="13">
        <v>0.1022573239781925</v>
      </c>
      <c r="AB146" s="13">
        <v>8.2313278598239073E-2</v>
      </c>
      <c r="AC146" s="13">
        <v>0.13342811315383801</v>
      </c>
      <c r="AD146" s="13">
        <v>0.137785689985229</v>
      </c>
      <c r="AF146" s="13">
        <v>0.1071700720570891</v>
      </c>
      <c r="AG146" s="13">
        <v>0.1333002498196208</v>
      </c>
      <c r="AH146" s="13">
        <v>9.7584525049251553E-2</v>
      </c>
      <c r="AI146" s="13">
        <v>0.13627369568014849</v>
      </c>
      <c r="AJ146" s="13">
        <v>9.3942724066425454E-2</v>
      </c>
      <c r="AK146" s="13">
        <v>0.1071700720570891</v>
      </c>
      <c r="AM146" s="13">
        <v>0.1115286608062122</v>
      </c>
      <c r="AN146" s="13">
        <v>0.1059429850822939</v>
      </c>
      <c r="AO146" s="13">
        <v>0.1528849023251595</v>
      </c>
      <c r="AP146" s="13">
        <v>0.12781584312151539</v>
      </c>
      <c r="AQ146" s="13">
        <v>0.1124412805984055</v>
      </c>
      <c r="AR146" s="13">
        <v>5.667677630555009E-2</v>
      </c>
      <c r="AS146" s="13">
        <v>5.9132504576994191E-2</v>
      </c>
      <c r="AT146" s="13">
        <v>0.10845186601979249</v>
      </c>
      <c r="AU146" s="13">
        <v>7.0148737726481655E-2</v>
      </c>
      <c r="AV146" s="13">
        <v>8.6629272258295836E-2</v>
      </c>
      <c r="AW146" s="13">
        <v>0.13551285582586661</v>
      </c>
      <c r="AX146" s="13">
        <v>0.16005692651877079</v>
      </c>
      <c r="AY146" s="13">
        <v>0.11103848529017089</v>
      </c>
    </row>
    <row r="147" spans="2:53" hidden="1">
      <c r="B147" s="12" t="s">
        <v>119</v>
      </c>
      <c r="C147" s="13">
        <v>0.28928175823435143</v>
      </c>
      <c r="D147" s="13">
        <v>0.33636274645918968</v>
      </c>
      <c r="E147" s="13">
        <v>0.29111033075277032</v>
      </c>
      <c r="F147" s="13">
        <v>0.23461966608794649</v>
      </c>
      <c r="G147" s="13">
        <v>0.29520384241187558</v>
      </c>
      <c r="H147" s="13">
        <v>0.30003559976802702</v>
      </c>
      <c r="I147" s="13">
        <v>0.2891586596565292</v>
      </c>
      <c r="K147" s="13">
        <v>0.30899118337223502</v>
      </c>
      <c r="L147" s="13">
        <v>0.26998002998928849</v>
      </c>
      <c r="N147" s="13">
        <v>0.25160410871839062</v>
      </c>
      <c r="O147" s="13">
        <v>0.21906283252761061</v>
      </c>
      <c r="P147" s="13">
        <v>0.26087049068313922</v>
      </c>
      <c r="Q147" s="13">
        <v>0.34117365129123151</v>
      </c>
      <c r="R147" s="13">
        <v>0.28272003699624199</v>
      </c>
      <c r="S147" s="13">
        <v>0.29566269060331651</v>
      </c>
      <c r="T147" s="13">
        <v>0.27691304874496031</v>
      </c>
      <c r="U147" s="13">
        <v>0.26348159847567232</v>
      </c>
      <c r="V147" s="13">
        <v>0.29582824869336188</v>
      </c>
      <c r="W147" s="13">
        <v>0.33685521787018741</v>
      </c>
      <c r="X147" s="13">
        <v>0.2616590029969838</v>
      </c>
      <c r="Y147" s="13">
        <v>0.32630170184297658</v>
      </c>
      <c r="AA147" s="13">
        <v>0.32812312879852917</v>
      </c>
      <c r="AB147" s="13">
        <v>0.27183461329438319</v>
      </c>
      <c r="AC147" s="13">
        <v>0.28436979997957512</v>
      </c>
      <c r="AD147" s="13">
        <v>0.26883199674134262</v>
      </c>
      <c r="AF147" s="13">
        <v>0.27638283705855271</v>
      </c>
      <c r="AG147" s="13">
        <v>0.31099797433320381</v>
      </c>
      <c r="AH147" s="13">
        <v>0.34156318717119372</v>
      </c>
      <c r="AI147" s="13">
        <v>0.30411909357086508</v>
      </c>
      <c r="AJ147" s="13">
        <v>0.26016942495102741</v>
      </c>
      <c r="AK147" s="13">
        <v>0.27638283705855271</v>
      </c>
      <c r="AM147" s="13">
        <v>0.2481680303174871</v>
      </c>
      <c r="AN147" s="13">
        <v>0.21023656841235411</v>
      </c>
      <c r="AO147" s="13">
        <v>0.31144674447812037</v>
      </c>
      <c r="AP147" s="13">
        <v>0.27351140909241511</v>
      </c>
      <c r="AQ147" s="13">
        <v>0.33698219611107172</v>
      </c>
      <c r="AR147" s="13">
        <v>0.30343373284640301</v>
      </c>
      <c r="AS147" s="13">
        <v>0.30524867418462659</v>
      </c>
      <c r="AT147" s="13">
        <v>0.3206606229534642</v>
      </c>
      <c r="AU147" s="13">
        <v>0.22388358851148171</v>
      </c>
      <c r="AV147" s="13">
        <v>0.34471416970072982</v>
      </c>
      <c r="AW147" s="13">
        <v>0.30183876369837831</v>
      </c>
      <c r="AX147" s="13">
        <v>0.28073778782013631</v>
      </c>
      <c r="AY147" s="13">
        <v>0.30630053685837472</v>
      </c>
    </row>
    <row r="148" spans="2:53" hidden="1">
      <c r="B148" s="12" t="s">
        <v>120</v>
      </c>
      <c r="C148" s="13">
        <v>0.42224252339379081</v>
      </c>
      <c r="D148" s="13">
        <v>0.24153814702806239</v>
      </c>
      <c r="E148" s="13">
        <v>0.23881990711294029</v>
      </c>
      <c r="F148" s="13">
        <v>0.39757786169788423</v>
      </c>
      <c r="G148" s="13">
        <v>0.45703877746032889</v>
      </c>
      <c r="H148" s="13">
        <v>0.54796051584831662</v>
      </c>
      <c r="I148" s="13">
        <v>0.59668967790575733</v>
      </c>
      <c r="K148" s="13">
        <v>0.37851622295819748</v>
      </c>
      <c r="L148" s="13">
        <v>0.46506432881253679</v>
      </c>
      <c r="N148" s="13">
        <v>0.47427867979108168</v>
      </c>
      <c r="O148" s="13">
        <v>0.68649203438796613</v>
      </c>
      <c r="P148" s="13">
        <v>0.45044915647349509</v>
      </c>
      <c r="Q148" s="13">
        <v>0.41025885977670751</v>
      </c>
      <c r="R148" s="13">
        <v>0.40096837447283501</v>
      </c>
      <c r="S148" s="13">
        <v>0.39998704395236861</v>
      </c>
      <c r="T148" s="13">
        <v>0.42833622426152979</v>
      </c>
      <c r="U148" s="13">
        <v>0.37495489850633601</v>
      </c>
      <c r="V148" s="13">
        <v>0.2728182326053466</v>
      </c>
      <c r="W148" s="13">
        <v>0.46416348770640531</v>
      </c>
      <c r="X148" s="13">
        <v>0.50635861087288392</v>
      </c>
      <c r="Y148" s="13">
        <v>0.45530766464168537</v>
      </c>
      <c r="AA148" s="13">
        <v>0.41675548600483442</v>
      </c>
      <c r="AB148" s="13">
        <v>0.49234292301751093</v>
      </c>
      <c r="AC148" s="13">
        <v>0.39758027103808258</v>
      </c>
      <c r="AD148" s="13">
        <v>0.37895393716511871</v>
      </c>
      <c r="AF148" s="13">
        <v>0.43678433794464327</v>
      </c>
      <c r="AG148" s="13">
        <v>0.30851758347442487</v>
      </c>
      <c r="AH148" s="13">
        <v>0.45535112007079059</v>
      </c>
      <c r="AI148" s="13">
        <v>0.39780547429345048</v>
      </c>
      <c r="AJ148" s="13">
        <v>0.50124933229355539</v>
      </c>
      <c r="AK148" s="13">
        <v>0.43678433794464327</v>
      </c>
      <c r="AM148" s="13">
        <v>0.36109679716958121</v>
      </c>
      <c r="AN148" s="13">
        <v>0.44780684335322268</v>
      </c>
      <c r="AO148" s="13">
        <v>0.38047384157986952</v>
      </c>
      <c r="AP148" s="13">
        <v>0.42653278282974538</v>
      </c>
      <c r="AQ148" s="13">
        <v>0.41895855365170243</v>
      </c>
      <c r="AR148" s="13">
        <v>0.44065405682854308</v>
      </c>
      <c r="AS148" s="13">
        <v>0.50522370308972431</v>
      </c>
      <c r="AT148" s="13">
        <v>0.43156245354932687</v>
      </c>
      <c r="AU148" s="13">
        <v>0.50113574222240254</v>
      </c>
      <c r="AV148" s="13">
        <v>0.43392016798854022</v>
      </c>
      <c r="AW148" s="13">
        <v>0.46931529506959779</v>
      </c>
      <c r="AX148" s="13">
        <v>0.36345504996222011</v>
      </c>
      <c r="AY148" s="13">
        <v>0.30584866199167038</v>
      </c>
    </row>
    <row r="149" spans="2:53" hidden="1">
      <c r="B149" s="12" t="s">
        <v>82</v>
      </c>
      <c r="C149" s="13">
        <v>4.0714374940388702E-2</v>
      </c>
      <c r="D149" s="13">
        <v>3.8928328487571072E-2</v>
      </c>
      <c r="E149" s="13">
        <v>6.3816054095176974E-2</v>
      </c>
      <c r="F149" s="13">
        <v>5.2439035514634733E-2</v>
      </c>
      <c r="G149" s="13">
        <v>4.2366404264957143E-2</v>
      </c>
      <c r="H149" s="13">
        <v>2.7531221303621119E-2</v>
      </c>
      <c r="I149" s="13">
        <v>2.1195865678678441E-2</v>
      </c>
      <c r="K149" s="13">
        <v>3.5682134949778052E-2</v>
      </c>
      <c r="L149" s="13">
        <v>4.5642521148773429E-2</v>
      </c>
      <c r="N149" s="13">
        <v>3.6632624983981933E-2</v>
      </c>
      <c r="O149" s="13">
        <v>1.634868663083092E-2</v>
      </c>
      <c r="P149" s="13">
        <v>4.441509684919745E-2</v>
      </c>
      <c r="Q149" s="13">
        <v>5.9259272419466283E-2</v>
      </c>
      <c r="R149" s="13">
        <v>5.7021040215323691E-2</v>
      </c>
      <c r="S149" s="13">
        <v>3.1992936862393788E-2</v>
      </c>
      <c r="T149" s="13">
        <v>3.4097150591668908E-2</v>
      </c>
      <c r="U149" s="13">
        <v>4.9528907743572978E-2</v>
      </c>
      <c r="V149" s="13">
        <v>4.5752548479302352E-2</v>
      </c>
      <c r="W149" s="13">
        <v>3.4398655496792087E-2</v>
      </c>
      <c r="X149" s="13">
        <v>5.1399988052353143E-2</v>
      </c>
      <c r="Y149" s="13">
        <v>1.8790621468153579E-2</v>
      </c>
      <c r="AA149" s="13">
        <v>2.7694421797417719E-2</v>
      </c>
      <c r="AB149" s="13">
        <v>3.8805983814878077E-2</v>
      </c>
      <c r="AC149" s="13">
        <v>3.911961777046255E-2</v>
      </c>
      <c r="AD149" s="13">
        <v>5.743484138729156E-2</v>
      </c>
      <c r="AF149" s="13">
        <v>6.3398979533708683E-2</v>
      </c>
      <c r="AG149" s="13">
        <v>2.44723542584366E-2</v>
      </c>
      <c r="AH149" s="13">
        <v>2.7900841583113251E-2</v>
      </c>
      <c r="AI149" s="13">
        <v>5.2659699204497229E-2</v>
      </c>
      <c r="AJ149" s="13">
        <v>2.09081096205271E-2</v>
      </c>
      <c r="AK149" s="13">
        <v>6.3398979533708683E-2</v>
      </c>
      <c r="AM149" s="13">
        <v>0.1399448980263085</v>
      </c>
      <c r="AN149" s="13">
        <v>5.7505895153643377E-2</v>
      </c>
      <c r="AO149" s="13">
        <v>2.915030240241074E-2</v>
      </c>
      <c r="AP149" s="13">
        <v>2.8636312095799629E-2</v>
      </c>
      <c r="AQ149" s="13">
        <v>2.4371190162988419E-2</v>
      </c>
      <c r="AR149" s="13">
        <v>6.9944322954925781E-2</v>
      </c>
      <c r="AS149" s="13">
        <v>3.7775379436022279E-2</v>
      </c>
      <c r="AT149" s="13">
        <v>2.0108947887859961E-2</v>
      </c>
      <c r="AU149" s="13">
        <v>1.7718429786161699E-2</v>
      </c>
      <c r="AV149" s="13">
        <v>1.1180662135157249E-2</v>
      </c>
      <c r="AW149" s="13">
        <v>2.6663222836410521E-2</v>
      </c>
      <c r="AX149" s="13">
        <v>1.7481640909766678E-2</v>
      </c>
      <c r="AY149" s="13">
        <v>4.673771053714388E-2</v>
      </c>
    </row>
    <row r="150" spans="2:53" hidden="1"/>
    <row r="151" spans="2:53" hidden="1">
      <c r="B151" s="37" t="s">
        <v>123</v>
      </c>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row>
    <row r="152" spans="2:53" hidden="1">
      <c r="B152" s="36" t="s">
        <v>16</v>
      </c>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row>
    <row r="153" spans="2:53" hidden="1">
      <c r="B153" s="12" t="s">
        <v>116</v>
      </c>
      <c r="C153" s="13">
        <v>5.7640565920896752E-2</v>
      </c>
      <c r="D153" s="13">
        <v>7.6954839182530835E-2</v>
      </c>
      <c r="E153" s="13">
        <v>8.3766278628958371E-2</v>
      </c>
      <c r="F153" s="13">
        <v>8.1880241698513767E-2</v>
      </c>
      <c r="G153" s="13">
        <v>4.276008850846779E-2</v>
      </c>
      <c r="H153" s="13">
        <v>3.2397808850374479E-2</v>
      </c>
      <c r="I153" s="13">
        <v>3.3192924349409389E-2</v>
      </c>
      <c r="K153" s="13">
        <v>6.6502733023467153E-2</v>
      </c>
      <c r="L153" s="13">
        <v>4.8961716087404461E-2</v>
      </c>
      <c r="N153" s="13">
        <v>7.0374052191911979E-2</v>
      </c>
      <c r="O153" s="13">
        <v>6.1856443349697553E-2</v>
      </c>
      <c r="P153" s="13">
        <v>3.5590262772272389E-2</v>
      </c>
      <c r="Q153" s="13">
        <v>3.486371908505595E-2</v>
      </c>
      <c r="R153" s="13">
        <v>6.0107154340620889E-2</v>
      </c>
      <c r="S153" s="13">
        <v>7.0736033024871137E-2</v>
      </c>
      <c r="T153" s="13">
        <v>7.4720089088978689E-2</v>
      </c>
      <c r="U153" s="13">
        <v>7.1295940899807134E-2</v>
      </c>
      <c r="V153" s="13">
        <v>7.893427359478046E-2</v>
      </c>
      <c r="W153" s="13">
        <v>2.9186287100607819E-2</v>
      </c>
      <c r="X153" s="13">
        <v>5.8397531050834527E-2</v>
      </c>
      <c r="Y153" s="13">
        <v>3.1874150738896018E-2</v>
      </c>
      <c r="AA153" s="13">
        <v>5.7197942302709262E-2</v>
      </c>
      <c r="AB153" s="13">
        <v>3.8961182002808847E-2</v>
      </c>
      <c r="AC153" s="13">
        <v>6.03670516887376E-2</v>
      </c>
      <c r="AD153" s="13">
        <v>7.5555189259894823E-2</v>
      </c>
      <c r="AF153" s="13">
        <v>5.2962120362665337E-2</v>
      </c>
      <c r="AG153" s="13">
        <v>7.4707826397869534E-2</v>
      </c>
      <c r="AH153" s="13">
        <v>4.8564007348434718E-2</v>
      </c>
      <c r="AI153" s="13">
        <v>5.5999279579250757E-2</v>
      </c>
      <c r="AJ153" s="13">
        <v>5.3934694785698283E-2</v>
      </c>
      <c r="AK153" s="13">
        <v>5.2962120362665337E-2</v>
      </c>
      <c r="AM153" s="13">
        <v>0.1051649568096772</v>
      </c>
      <c r="AN153" s="13">
        <v>6.033491638152455E-2</v>
      </c>
      <c r="AO153" s="13">
        <v>5.6949398787401087E-2</v>
      </c>
      <c r="AP153" s="13">
        <v>5.4233218541845749E-2</v>
      </c>
      <c r="AQ153" s="13">
        <v>2.939307918682784E-2</v>
      </c>
      <c r="AR153" s="13">
        <v>3.092919686042065E-2</v>
      </c>
      <c r="AS153" s="13">
        <v>1.6233119061068439E-2</v>
      </c>
      <c r="AT153" s="13">
        <v>7.7469418711294313E-2</v>
      </c>
      <c r="AU153" s="13">
        <v>8.2441559206911083E-2</v>
      </c>
      <c r="AV153" s="13">
        <v>8.7439797847930933E-2</v>
      </c>
      <c r="AW153" s="13">
        <v>5.4953478940533942E-2</v>
      </c>
      <c r="AX153" s="13">
        <v>0.11115424667150781</v>
      </c>
      <c r="AY153" s="13">
        <v>8.222071618856093E-2</v>
      </c>
    </row>
    <row r="154" spans="2:53" hidden="1">
      <c r="B154" s="12" t="s">
        <v>117</v>
      </c>
      <c r="C154" s="13">
        <v>7.6952335705545258E-2</v>
      </c>
      <c r="D154" s="13">
        <v>0.1054892796997957</v>
      </c>
      <c r="E154" s="13">
        <v>0.14719714760014041</v>
      </c>
      <c r="F154" s="13">
        <v>9.298418856611039E-2</v>
      </c>
      <c r="G154" s="13">
        <v>6.8302975471751889E-2</v>
      </c>
      <c r="H154" s="13">
        <v>3.4652530593048243E-2</v>
      </c>
      <c r="I154" s="13">
        <v>2.3776812312749512E-2</v>
      </c>
      <c r="K154" s="13">
        <v>8.9713146280329614E-2</v>
      </c>
      <c r="L154" s="13">
        <v>6.4455487310520962E-2</v>
      </c>
      <c r="N154" s="13">
        <v>9.0820983380878018E-2</v>
      </c>
      <c r="O154" s="13">
        <v>0</v>
      </c>
      <c r="P154" s="13">
        <v>6.4930158506505395E-2</v>
      </c>
      <c r="Q154" s="13">
        <v>6.0420162147376721E-2</v>
      </c>
      <c r="R154" s="13">
        <v>6.0787151599871032E-2</v>
      </c>
      <c r="S154" s="13">
        <v>7.368935723445795E-2</v>
      </c>
      <c r="T154" s="13">
        <v>7.0284519894708325E-2</v>
      </c>
      <c r="U154" s="13">
        <v>9.8913412893678054E-2</v>
      </c>
      <c r="V154" s="13">
        <v>0.1339234673395108</v>
      </c>
      <c r="W154" s="13">
        <v>6.0170599874365807E-2</v>
      </c>
      <c r="X154" s="13">
        <v>5.2071965894390428E-2</v>
      </c>
      <c r="Y154" s="13">
        <v>6.69651439648494E-2</v>
      </c>
      <c r="AA154" s="13">
        <v>7.2307149457222594E-2</v>
      </c>
      <c r="AB154" s="13">
        <v>6.2059159229638318E-2</v>
      </c>
      <c r="AC154" s="13">
        <v>0.1004327731619406</v>
      </c>
      <c r="AD154" s="13">
        <v>7.5293036302472083E-2</v>
      </c>
      <c r="AF154" s="13">
        <v>7.0479664610012718E-2</v>
      </c>
      <c r="AG154" s="13">
        <v>0.12868622932389279</v>
      </c>
      <c r="AH154" s="13">
        <v>5.4933749883749043E-2</v>
      </c>
      <c r="AI154" s="13">
        <v>6.3322504901790089E-2</v>
      </c>
      <c r="AJ154" s="13">
        <v>5.820757646490228E-2</v>
      </c>
      <c r="AK154" s="13">
        <v>7.0479664610012718E-2</v>
      </c>
      <c r="AM154" s="13">
        <v>3.4771294106406989E-2</v>
      </c>
      <c r="AN154" s="13">
        <v>9.8994538911146346E-2</v>
      </c>
      <c r="AO154" s="13">
        <v>0.10081289570606509</v>
      </c>
      <c r="AP154" s="13">
        <v>6.5472666183257186E-2</v>
      </c>
      <c r="AQ154" s="13">
        <v>7.982492137829926E-2</v>
      </c>
      <c r="AR154" s="13">
        <v>1.7006111868983261E-2</v>
      </c>
      <c r="AS154" s="13">
        <v>5.971154221293342E-2</v>
      </c>
      <c r="AT154" s="13">
        <v>5.3605651846793792E-2</v>
      </c>
      <c r="AU154" s="13">
        <v>0.12908793238785121</v>
      </c>
      <c r="AV154" s="13">
        <v>6.0980039794217941E-2</v>
      </c>
      <c r="AW154" s="13">
        <v>1.4286556187528309E-2</v>
      </c>
      <c r="AX154" s="13">
        <v>8.5132632451886528E-2</v>
      </c>
      <c r="AY154" s="13">
        <v>0.13417387923110399</v>
      </c>
    </row>
    <row r="155" spans="2:53" hidden="1">
      <c r="B155" s="12" t="s">
        <v>118</v>
      </c>
      <c r="C155" s="13">
        <v>0.13474707168630309</v>
      </c>
      <c r="D155" s="13">
        <v>0.21195296659028179</v>
      </c>
      <c r="E155" s="13">
        <v>0.19261515485293471</v>
      </c>
      <c r="F155" s="13">
        <v>0.15864117837434891</v>
      </c>
      <c r="G155" s="13">
        <v>0.13244859832768921</v>
      </c>
      <c r="H155" s="13">
        <v>8.8566428677389536E-2</v>
      </c>
      <c r="I155" s="13">
        <v>5.0748757020613322E-2</v>
      </c>
      <c r="K155" s="13">
        <v>0.1616172825306636</v>
      </c>
      <c r="L155" s="13">
        <v>0.10843268128794981</v>
      </c>
      <c r="N155" s="13">
        <v>9.0744804196597625E-2</v>
      </c>
      <c r="O155" s="13">
        <v>6.4231913323069142E-2</v>
      </c>
      <c r="P155" s="13">
        <v>0.13857164670153591</v>
      </c>
      <c r="Q155" s="13">
        <v>0.1532168719653022</v>
      </c>
      <c r="R155" s="13">
        <v>0.11052040417334349</v>
      </c>
      <c r="S155" s="13">
        <v>0.1446214418518611</v>
      </c>
      <c r="T155" s="13">
        <v>0.12827439337010069</v>
      </c>
      <c r="U155" s="13">
        <v>0.2070631525823601</v>
      </c>
      <c r="V155" s="13">
        <v>0.2032466114885155</v>
      </c>
      <c r="W155" s="13">
        <v>0.13558530536193339</v>
      </c>
      <c r="X155" s="13">
        <v>7.7407856761729635E-2</v>
      </c>
      <c r="Y155" s="13">
        <v>9.0046956469641726E-2</v>
      </c>
      <c r="AA155" s="13">
        <v>0.1216063867176664</v>
      </c>
      <c r="AB155" s="13">
        <v>0.1134933289641412</v>
      </c>
      <c r="AC155" s="13">
        <v>0.15057512299058851</v>
      </c>
      <c r="AD155" s="13">
        <v>0.1580937879732684</v>
      </c>
      <c r="AF155" s="13">
        <v>0.11378606871522801</v>
      </c>
      <c r="AG155" s="13">
        <v>0.1723843040984549</v>
      </c>
      <c r="AH155" s="13">
        <v>0.1079111273382409</v>
      </c>
      <c r="AI155" s="13">
        <v>0.15942103311862851</v>
      </c>
      <c r="AJ155" s="13">
        <v>0.12689189821552571</v>
      </c>
      <c r="AK155" s="13">
        <v>0.11378606871522801</v>
      </c>
      <c r="AM155" s="13">
        <v>0.25051327851132449</v>
      </c>
      <c r="AN155" s="13">
        <v>7.7365474166746176E-2</v>
      </c>
      <c r="AO155" s="13">
        <v>0.14491349809352519</v>
      </c>
      <c r="AP155" s="13">
        <v>0.15084957521929501</v>
      </c>
      <c r="AQ155" s="13">
        <v>0.14125531240251241</v>
      </c>
      <c r="AR155" s="13">
        <v>0.1109742269413584</v>
      </c>
      <c r="AS155" s="13">
        <v>0.10408646270964229</v>
      </c>
      <c r="AT155" s="13">
        <v>0.15467650590501261</v>
      </c>
      <c r="AU155" s="13">
        <v>0.11446811800853671</v>
      </c>
      <c r="AV155" s="13">
        <v>9.7763737712916951E-2</v>
      </c>
      <c r="AW155" s="13">
        <v>0.1489637355224275</v>
      </c>
      <c r="AX155" s="13">
        <v>0.1949052354986322</v>
      </c>
      <c r="AY155" s="13">
        <v>0.14581605318870769</v>
      </c>
    </row>
    <row r="156" spans="2:53" hidden="1">
      <c r="B156" s="12" t="s">
        <v>119</v>
      </c>
      <c r="C156" s="13">
        <v>0.37345404430435991</v>
      </c>
      <c r="D156" s="13">
        <v>0.37656999105876321</v>
      </c>
      <c r="E156" s="13">
        <v>0.31405038282125119</v>
      </c>
      <c r="F156" s="13">
        <v>0.31037176131485711</v>
      </c>
      <c r="G156" s="13">
        <v>0.34243693190151647</v>
      </c>
      <c r="H156" s="13">
        <v>0.4300223700668675</v>
      </c>
      <c r="I156" s="13">
        <v>0.45774166232153712</v>
      </c>
      <c r="K156" s="13">
        <v>0.3757985084592092</v>
      </c>
      <c r="L156" s="13">
        <v>0.37115807627481978</v>
      </c>
      <c r="N156" s="13">
        <v>0.40666794088771641</v>
      </c>
      <c r="O156" s="13">
        <v>0.37900732926938091</v>
      </c>
      <c r="P156" s="13">
        <v>0.3743639918343824</v>
      </c>
      <c r="Q156" s="13">
        <v>0.424754902804579</v>
      </c>
      <c r="R156" s="13">
        <v>0.39589676626082609</v>
      </c>
      <c r="S156" s="13">
        <v>0.4299606219801419</v>
      </c>
      <c r="T156" s="13">
        <v>0.32947236745208308</v>
      </c>
      <c r="U156" s="13">
        <v>0.28275419726614481</v>
      </c>
      <c r="V156" s="13">
        <v>0.30322981594824938</v>
      </c>
      <c r="W156" s="13">
        <v>0.38893781731588112</v>
      </c>
      <c r="X156" s="13">
        <v>0.37014244475475971</v>
      </c>
      <c r="Y156" s="13">
        <v>0.45049743382628932</v>
      </c>
      <c r="AA156" s="13">
        <v>0.42805112201992412</v>
      </c>
      <c r="AB156" s="13">
        <v>0.39494146447403777</v>
      </c>
      <c r="AC156" s="13">
        <v>0.34542178533231221</v>
      </c>
      <c r="AD156" s="13">
        <v>0.31641581444360029</v>
      </c>
      <c r="AF156" s="13">
        <v>0.35202389428790087</v>
      </c>
      <c r="AG156" s="13">
        <v>0.37884228869482539</v>
      </c>
      <c r="AH156" s="13">
        <v>0.4514594679295249</v>
      </c>
      <c r="AI156" s="13">
        <v>0.378891992142461</v>
      </c>
      <c r="AJ156" s="13">
        <v>0.36601258820892463</v>
      </c>
      <c r="AK156" s="13">
        <v>0.35202389428790087</v>
      </c>
      <c r="AM156" s="13">
        <v>0.1449674387608913</v>
      </c>
      <c r="AN156" s="13">
        <v>0.40570266987583342</v>
      </c>
      <c r="AO156" s="13">
        <v>0.39190517004633452</v>
      </c>
      <c r="AP156" s="13">
        <v>0.34665695234369498</v>
      </c>
      <c r="AQ156" s="13">
        <v>0.40349281999597142</v>
      </c>
      <c r="AR156" s="13">
        <v>0.41910471513509612</v>
      </c>
      <c r="AS156" s="13">
        <v>0.44605379939765022</v>
      </c>
      <c r="AT156" s="13">
        <v>0.36039510870707409</v>
      </c>
      <c r="AU156" s="13">
        <v>0.3258525035470185</v>
      </c>
      <c r="AV156" s="13">
        <v>0.39354620513403771</v>
      </c>
      <c r="AW156" s="13">
        <v>0.42209277649857391</v>
      </c>
      <c r="AX156" s="13">
        <v>0.3083997727792262</v>
      </c>
      <c r="AY156" s="13">
        <v>0.39138830364380778</v>
      </c>
    </row>
    <row r="157" spans="2:53" hidden="1">
      <c r="B157" s="12" t="s">
        <v>120</v>
      </c>
      <c r="C157" s="13">
        <v>0.30841049151347522</v>
      </c>
      <c r="D157" s="13">
        <v>0.18696868081515761</v>
      </c>
      <c r="E157" s="13">
        <v>0.19006137478304991</v>
      </c>
      <c r="F157" s="13">
        <v>0.29189565814414792</v>
      </c>
      <c r="G157" s="13">
        <v>0.36093031793590552</v>
      </c>
      <c r="H157" s="13">
        <v>0.3736753755649424</v>
      </c>
      <c r="I157" s="13">
        <v>0.4109360775664106</v>
      </c>
      <c r="K157" s="13">
        <v>0.26752065459759111</v>
      </c>
      <c r="L157" s="13">
        <v>0.34845450673025202</v>
      </c>
      <c r="N157" s="13">
        <v>0.31156236301933549</v>
      </c>
      <c r="O157" s="13">
        <v>0.44860783979795998</v>
      </c>
      <c r="P157" s="13">
        <v>0.34313130371317041</v>
      </c>
      <c r="Q157" s="13">
        <v>0.28000292957437012</v>
      </c>
      <c r="R157" s="13">
        <v>0.31956981460466261</v>
      </c>
      <c r="S157" s="13">
        <v>0.248960259295014</v>
      </c>
      <c r="T157" s="13">
        <v>0.3616455285517598</v>
      </c>
      <c r="U157" s="13">
        <v>0.27879850242344351</v>
      </c>
      <c r="V157" s="13">
        <v>0.21759388332608981</v>
      </c>
      <c r="W157" s="13">
        <v>0.32960518628546748</v>
      </c>
      <c r="X157" s="13">
        <v>0.37945712658066089</v>
      </c>
      <c r="Y157" s="13">
        <v>0.32589680339130928</v>
      </c>
      <c r="AA157" s="13">
        <v>0.28288092871995352</v>
      </c>
      <c r="AB157" s="13">
        <v>0.34531336435748572</v>
      </c>
      <c r="AC157" s="13">
        <v>0.30629127189525102</v>
      </c>
      <c r="AD157" s="13">
        <v>0.30066917782756142</v>
      </c>
      <c r="AF157" s="13">
        <v>0.33688912367369778</v>
      </c>
      <c r="AG157" s="13">
        <v>0.21407097266806099</v>
      </c>
      <c r="AH157" s="13">
        <v>0.29311395827025249</v>
      </c>
      <c r="AI157" s="13">
        <v>0.2796109070700365</v>
      </c>
      <c r="AJ157" s="13">
        <v>0.37239215149626881</v>
      </c>
      <c r="AK157" s="13">
        <v>0.33688912367369778</v>
      </c>
      <c r="AM157" s="13">
        <v>0.32535280211965573</v>
      </c>
      <c r="AN157" s="13">
        <v>0.30813582527387701</v>
      </c>
      <c r="AO157" s="13">
        <v>0.27124003647141121</v>
      </c>
      <c r="AP157" s="13">
        <v>0.32907135295932671</v>
      </c>
      <c r="AQ157" s="13">
        <v>0.31543253139536898</v>
      </c>
      <c r="AR157" s="13">
        <v>0.35204142623921592</v>
      </c>
      <c r="AS157" s="13">
        <v>0.34108037462004709</v>
      </c>
      <c r="AT157" s="13">
        <v>0.29960461740681532</v>
      </c>
      <c r="AU157" s="13">
        <v>0.33965377028518179</v>
      </c>
      <c r="AV157" s="13">
        <v>0.31597888928352841</v>
      </c>
      <c r="AW157" s="13">
        <v>0.33304023001452571</v>
      </c>
      <c r="AX157" s="13">
        <v>0.26503183162562199</v>
      </c>
      <c r="AY157" s="13">
        <v>0.2089897447008735</v>
      </c>
    </row>
    <row r="158" spans="2:53" hidden="1">
      <c r="B158" s="12" t="s">
        <v>82</v>
      </c>
      <c r="C158" s="13">
        <v>4.8795490869419887E-2</v>
      </c>
      <c r="D158" s="13">
        <v>4.2064242653470779E-2</v>
      </c>
      <c r="E158" s="13">
        <v>7.2309661313665494E-2</v>
      </c>
      <c r="F158" s="13">
        <v>6.4226971902022034E-2</v>
      </c>
      <c r="G158" s="13">
        <v>5.3121087854669111E-2</v>
      </c>
      <c r="H158" s="13">
        <v>4.0685486247377792E-2</v>
      </c>
      <c r="I158" s="13">
        <v>2.360376642928011E-2</v>
      </c>
      <c r="K158" s="13">
        <v>3.884767510873937E-2</v>
      </c>
      <c r="L158" s="13">
        <v>5.8537532309052988E-2</v>
      </c>
      <c r="N158" s="13">
        <v>2.982985632356035E-2</v>
      </c>
      <c r="O158" s="13">
        <v>4.6296474259892577E-2</v>
      </c>
      <c r="P158" s="13">
        <v>4.3412636472133358E-2</v>
      </c>
      <c r="Q158" s="13">
        <v>4.6741414423315988E-2</v>
      </c>
      <c r="R158" s="13">
        <v>5.3118709020675843E-2</v>
      </c>
      <c r="S158" s="13">
        <v>3.2032286613653593E-2</v>
      </c>
      <c r="T158" s="13">
        <v>3.5603101642369572E-2</v>
      </c>
      <c r="U158" s="13">
        <v>6.1174793934566263E-2</v>
      </c>
      <c r="V158" s="13">
        <v>6.3071948302854022E-2</v>
      </c>
      <c r="W158" s="13">
        <v>5.6514804061744188E-2</v>
      </c>
      <c r="X158" s="13">
        <v>6.2523074957624658E-2</v>
      </c>
      <c r="Y158" s="13">
        <v>3.471951160901416E-2</v>
      </c>
      <c r="AA158" s="13">
        <v>3.7956470782524267E-2</v>
      </c>
      <c r="AB158" s="13">
        <v>4.5231500971888189E-2</v>
      </c>
      <c r="AC158" s="13">
        <v>3.6911994931170283E-2</v>
      </c>
      <c r="AD158" s="13">
        <v>7.3972994193202912E-2</v>
      </c>
      <c r="AF158" s="13">
        <v>7.3859128350495185E-2</v>
      </c>
      <c r="AG158" s="13">
        <v>3.1308378816896243E-2</v>
      </c>
      <c r="AH158" s="13">
        <v>4.4017689229797978E-2</v>
      </c>
      <c r="AI158" s="13">
        <v>6.2754283187833187E-2</v>
      </c>
      <c r="AJ158" s="13">
        <v>2.2561090828680439E-2</v>
      </c>
      <c r="AK158" s="13">
        <v>7.3859128350495185E-2</v>
      </c>
      <c r="AM158" s="13">
        <v>0.13923022969204421</v>
      </c>
      <c r="AN158" s="13">
        <v>4.9466575390872528E-2</v>
      </c>
      <c r="AO158" s="13">
        <v>3.4179000895262851E-2</v>
      </c>
      <c r="AP158" s="13">
        <v>5.3716234752580513E-2</v>
      </c>
      <c r="AQ158" s="13">
        <v>3.0601335641020001E-2</v>
      </c>
      <c r="AR158" s="13">
        <v>6.9944322954925781E-2</v>
      </c>
      <c r="AS158" s="13">
        <v>3.2834701998658677E-2</v>
      </c>
      <c r="AT158" s="13">
        <v>5.4248697423009862E-2</v>
      </c>
      <c r="AU158" s="13">
        <v>8.4961165645008416E-3</v>
      </c>
      <c r="AV158" s="13">
        <v>4.4291330227367927E-2</v>
      </c>
      <c r="AW158" s="13">
        <v>2.6663222836410521E-2</v>
      </c>
      <c r="AX158" s="13">
        <v>3.5376280973125382E-2</v>
      </c>
      <c r="AY158" s="13">
        <v>3.7411303046946037E-2</v>
      </c>
    </row>
    <row r="159" spans="2:53" hidden="1"/>
    <row r="160" spans="2:53" hidden="1">
      <c r="B160" s="37" t="s">
        <v>124</v>
      </c>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row>
    <row r="161" spans="2:53" hidden="1">
      <c r="B161" s="36" t="s">
        <v>16</v>
      </c>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row>
    <row r="162" spans="2:53" hidden="1">
      <c r="B162" s="12" t="s">
        <v>116</v>
      </c>
      <c r="C162" s="13">
        <v>3.5383989928312307E-2</v>
      </c>
      <c r="D162" s="13">
        <v>6.7042146154760729E-2</v>
      </c>
      <c r="E162" s="13">
        <v>5.5474993113047502E-2</v>
      </c>
      <c r="F162" s="13">
        <v>3.3219739478230863E-2</v>
      </c>
      <c r="G162" s="13">
        <v>3.4639093787771628E-2</v>
      </c>
      <c r="H162" s="13">
        <v>2.1725418660720249E-2</v>
      </c>
      <c r="I162" s="13">
        <v>9.8709976450273868E-3</v>
      </c>
      <c r="K162" s="13">
        <v>4.5295431955436408E-2</v>
      </c>
      <c r="L162" s="13">
        <v>2.5677569817837899E-2</v>
      </c>
      <c r="N162" s="13">
        <v>3.5024440744868747E-2</v>
      </c>
      <c r="O162" s="13">
        <v>4.6423371058723018E-2</v>
      </c>
      <c r="P162" s="13">
        <v>2.7370180217677152E-2</v>
      </c>
      <c r="Q162" s="13">
        <v>2.402799326090985E-2</v>
      </c>
      <c r="R162" s="13">
        <v>3.8860845410484658E-2</v>
      </c>
      <c r="S162" s="13">
        <v>5.1339236117702178E-2</v>
      </c>
      <c r="T162" s="13">
        <v>3.3821991022648143E-2</v>
      </c>
      <c r="U162" s="13">
        <v>3.8757592693813431E-2</v>
      </c>
      <c r="V162" s="13">
        <v>7.1606220361546263E-2</v>
      </c>
      <c r="W162" s="13">
        <v>3.5217092444848842E-3</v>
      </c>
      <c r="X162" s="13">
        <v>2.4952366584110701E-2</v>
      </c>
      <c r="Y162" s="13">
        <v>2.0332489939752171E-2</v>
      </c>
      <c r="AA162" s="13">
        <v>3.1182230709680701E-2</v>
      </c>
      <c r="AB162" s="13">
        <v>2.401934809820017E-2</v>
      </c>
      <c r="AC162" s="13">
        <v>3.1786847784456083E-2</v>
      </c>
      <c r="AD162" s="13">
        <v>5.5145140371857568E-2</v>
      </c>
      <c r="AF162" s="13">
        <v>4.3465956445061918E-2</v>
      </c>
      <c r="AG162" s="13">
        <v>4.8484837555008403E-2</v>
      </c>
      <c r="AH162" s="13">
        <v>1.116861764197704E-2</v>
      </c>
      <c r="AI162" s="13">
        <v>2.0510888438781731E-2</v>
      </c>
      <c r="AJ162" s="13">
        <v>3.1024831234026471E-2</v>
      </c>
      <c r="AK162" s="13">
        <v>4.3465956445061918E-2</v>
      </c>
      <c r="AM162" s="13">
        <v>6.8318429230364922E-2</v>
      </c>
      <c r="AN162" s="13">
        <v>5.0259371090091459E-2</v>
      </c>
      <c r="AO162" s="13">
        <v>3.8352084736309938E-2</v>
      </c>
      <c r="AP162" s="13">
        <v>4.243172388996904E-2</v>
      </c>
      <c r="AQ162" s="13">
        <v>3.2770974928322052E-2</v>
      </c>
      <c r="AR162" s="13">
        <v>1.7006111868983261E-2</v>
      </c>
      <c r="AS162" s="13">
        <v>0</v>
      </c>
      <c r="AT162" s="13">
        <v>2.579997063825281E-2</v>
      </c>
      <c r="AU162" s="13">
        <v>6.3766637783207195E-2</v>
      </c>
      <c r="AV162" s="13">
        <v>8.939030439270472E-2</v>
      </c>
      <c r="AW162" s="13">
        <v>1.3967758203647219E-2</v>
      </c>
      <c r="AX162" s="13">
        <v>6.0686091840573719E-2</v>
      </c>
      <c r="AY162" s="13">
        <v>2.3235768439430801E-2</v>
      </c>
    </row>
    <row r="163" spans="2:53" hidden="1">
      <c r="B163" s="12" t="s">
        <v>117</v>
      </c>
      <c r="C163" s="13">
        <v>8.2031390692960823E-2</v>
      </c>
      <c r="D163" s="13">
        <v>0.126383353810571</v>
      </c>
      <c r="E163" s="13">
        <v>0.14620597166100041</v>
      </c>
      <c r="F163" s="13">
        <v>0.13023904208769219</v>
      </c>
      <c r="G163" s="13">
        <v>3.7589070915815433E-2</v>
      </c>
      <c r="H163" s="13">
        <v>3.7540677719383173E-2</v>
      </c>
      <c r="I163" s="13">
        <v>2.7800428888977172E-2</v>
      </c>
      <c r="K163" s="13">
        <v>9.1524046236686904E-2</v>
      </c>
      <c r="L163" s="13">
        <v>7.2735094309520784E-2</v>
      </c>
      <c r="N163" s="13">
        <v>9.538628386518419E-2</v>
      </c>
      <c r="O163" s="13">
        <v>0</v>
      </c>
      <c r="P163" s="13">
        <v>7.3732973660533177E-2</v>
      </c>
      <c r="Q163" s="13">
        <v>8.1203798476679398E-2</v>
      </c>
      <c r="R163" s="13">
        <v>6.1231152514428212E-2</v>
      </c>
      <c r="S163" s="13">
        <v>8.2397269614564089E-2</v>
      </c>
      <c r="T163" s="13">
        <v>0.10368768736522729</v>
      </c>
      <c r="U163" s="13">
        <v>0.1232540011996217</v>
      </c>
      <c r="V163" s="13">
        <v>0.1137936591594335</v>
      </c>
      <c r="W163" s="13">
        <v>6.2432856568779553E-2</v>
      </c>
      <c r="X163" s="13">
        <v>3.6641579410112417E-2</v>
      </c>
      <c r="Y163" s="13">
        <v>8.7828708717799381E-2</v>
      </c>
      <c r="AA163" s="13">
        <v>8.6434910447398886E-2</v>
      </c>
      <c r="AB163" s="13">
        <v>7.2542625728275273E-2</v>
      </c>
      <c r="AC163" s="13">
        <v>8.4306790322575778E-2</v>
      </c>
      <c r="AD163" s="13">
        <v>8.5729519890432052E-2</v>
      </c>
      <c r="AF163" s="13">
        <v>5.3240033563747478E-2</v>
      </c>
      <c r="AG163" s="13">
        <v>0.14456077822637051</v>
      </c>
      <c r="AH163" s="13">
        <v>6.6276976082667263E-2</v>
      </c>
      <c r="AI163" s="13">
        <v>8.697804842837234E-2</v>
      </c>
      <c r="AJ163" s="13">
        <v>7.1430155057174899E-2</v>
      </c>
      <c r="AK163" s="13">
        <v>5.3240033563747478E-2</v>
      </c>
      <c r="AM163" s="13">
        <v>7.0943184450046048E-2</v>
      </c>
      <c r="AN163" s="13">
        <v>7.4087980589095298E-2</v>
      </c>
      <c r="AO163" s="13">
        <v>7.5978730168749162E-2</v>
      </c>
      <c r="AP163" s="13">
        <v>7.6380087813350026E-2</v>
      </c>
      <c r="AQ163" s="13">
        <v>7.7277865919510288E-2</v>
      </c>
      <c r="AR163" s="13">
        <v>4.9640507442729347E-2</v>
      </c>
      <c r="AS163" s="13">
        <v>5.1668509362371703E-2</v>
      </c>
      <c r="AT163" s="13">
        <v>0.10475513253055049</v>
      </c>
      <c r="AU163" s="13">
        <v>6.4722806116117401E-2</v>
      </c>
      <c r="AV163" s="13">
        <v>7.050590780235208E-2</v>
      </c>
      <c r="AW163" s="13">
        <v>5.3176408985503729E-2</v>
      </c>
      <c r="AX163" s="13">
        <v>0.15211367171683951</v>
      </c>
      <c r="AY163" s="13">
        <v>0.16536003510362421</v>
      </c>
    </row>
    <row r="164" spans="2:53" hidden="1">
      <c r="B164" s="12" t="s">
        <v>118</v>
      </c>
      <c r="C164" s="13">
        <v>0.32854752597481302</v>
      </c>
      <c r="D164" s="13">
        <v>0.37176247388274658</v>
      </c>
      <c r="E164" s="13">
        <v>0.34724431572738701</v>
      </c>
      <c r="F164" s="13">
        <v>0.31083881975054423</v>
      </c>
      <c r="G164" s="13">
        <v>0.31826575225315717</v>
      </c>
      <c r="H164" s="13">
        <v>0.26540236885608082</v>
      </c>
      <c r="I164" s="13">
        <v>0.35020860749371507</v>
      </c>
      <c r="K164" s="13">
        <v>0.3576510320064763</v>
      </c>
      <c r="L164" s="13">
        <v>0.30004603694244258</v>
      </c>
      <c r="N164" s="13">
        <v>0.27919543502268201</v>
      </c>
      <c r="O164" s="13">
        <v>0.30089995455572</v>
      </c>
      <c r="P164" s="13">
        <v>0.37516751428948381</v>
      </c>
      <c r="Q164" s="13">
        <v>0.33015317676649492</v>
      </c>
      <c r="R164" s="13">
        <v>0.33261661380549212</v>
      </c>
      <c r="S164" s="13">
        <v>0.36083222366312878</v>
      </c>
      <c r="T164" s="13">
        <v>0.30578033644582597</v>
      </c>
      <c r="U164" s="13">
        <v>0.28457856300927109</v>
      </c>
      <c r="V164" s="13">
        <v>0.35875155571223871</v>
      </c>
      <c r="W164" s="13">
        <v>0.3538369703891332</v>
      </c>
      <c r="X164" s="13">
        <v>0.32586342597370188</v>
      </c>
      <c r="Y164" s="13">
        <v>0.30744221970609281</v>
      </c>
      <c r="AA164" s="13">
        <v>0.34184890303044879</v>
      </c>
      <c r="AB164" s="13">
        <v>0.34062261727491627</v>
      </c>
      <c r="AC164" s="13">
        <v>0.31937559950801558</v>
      </c>
      <c r="AD164" s="13">
        <v>0.31001562445033848</v>
      </c>
      <c r="AF164" s="13">
        <v>0.30340849996367758</v>
      </c>
      <c r="AG164" s="13">
        <v>0.35834004590126162</v>
      </c>
      <c r="AH164" s="13">
        <v>0.36543167584395447</v>
      </c>
      <c r="AI164" s="13">
        <v>0.34015062222511111</v>
      </c>
      <c r="AJ164" s="13">
        <v>0.31712809407631792</v>
      </c>
      <c r="AK164" s="13">
        <v>0.30340849996367758</v>
      </c>
      <c r="AM164" s="13">
        <v>0.17153465241581059</v>
      </c>
      <c r="AN164" s="13">
        <v>0.2558172671195163</v>
      </c>
      <c r="AO164" s="13">
        <v>0.39341882419961571</v>
      </c>
      <c r="AP164" s="13">
        <v>0.31041905696353023</v>
      </c>
      <c r="AQ164" s="13">
        <v>0.39138476708005632</v>
      </c>
      <c r="AR164" s="13">
        <v>0.35367905108284042</v>
      </c>
      <c r="AS164" s="13">
        <v>0.30840365369684519</v>
      </c>
      <c r="AT164" s="13">
        <v>0.32166138310303671</v>
      </c>
      <c r="AU164" s="13">
        <v>0.32058625899521193</v>
      </c>
      <c r="AV164" s="13">
        <v>0.36564071582001179</v>
      </c>
      <c r="AW164" s="13">
        <v>0.34205425656635308</v>
      </c>
      <c r="AX164" s="13">
        <v>0.27882203999043148</v>
      </c>
      <c r="AY164" s="13">
        <v>0.35698643348206183</v>
      </c>
    </row>
    <row r="165" spans="2:53" hidden="1">
      <c r="B165" s="12" t="s">
        <v>119</v>
      </c>
      <c r="C165" s="13">
        <v>0.19236299904159679</v>
      </c>
      <c r="D165" s="13">
        <v>0.1933193605125923</v>
      </c>
      <c r="E165" s="13">
        <v>0.17403700266960581</v>
      </c>
      <c r="F165" s="13">
        <v>0.16344022502015809</v>
      </c>
      <c r="G165" s="13">
        <v>0.19377490868196731</v>
      </c>
      <c r="H165" s="13">
        <v>0.242248550549783</v>
      </c>
      <c r="I165" s="13">
        <v>0.1953103634508227</v>
      </c>
      <c r="K165" s="13">
        <v>0.1973457669186548</v>
      </c>
      <c r="L165" s="13">
        <v>0.1874833015974364</v>
      </c>
      <c r="N165" s="13">
        <v>0.24650687722838241</v>
      </c>
      <c r="O165" s="13">
        <v>0.29330430279666742</v>
      </c>
      <c r="P165" s="13">
        <v>0.14176474505368011</v>
      </c>
      <c r="Q165" s="13">
        <v>0.16205976198558139</v>
      </c>
      <c r="R165" s="13">
        <v>0.20157115309281121</v>
      </c>
      <c r="S165" s="13">
        <v>0.17462299853107091</v>
      </c>
      <c r="T165" s="13">
        <v>0.14147941040287301</v>
      </c>
      <c r="U165" s="13">
        <v>0.19483403587425829</v>
      </c>
      <c r="V165" s="13">
        <v>0.1890483357061328</v>
      </c>
      <c r="W165" s="13">
        <v>0.1990217778192222</v>
      </c>
      <c r="X165" s="13">
        <v>0.18028644468242561</v>
      </c>
      <c r="Y165" s="13">
        <v>0.19390045536792971</v>
      </c>
      <c r="AA165" s="13">
        <v>0.21926000991215039</v>
      </c>
      <c r="AB165" s="13">
        <v>0.17433216452926451</v>
      </c>
      <c r="AC165" s="13">
        <v>0.19824674377409879</v>
      </c>
      <c r="AD165" s="13">
        <v>0.17626350946537819</v>
      </c>
      <c r="AF165" s="13">
        <v>0.1972910890690962</v>
      </c>
      <c r="AG165" s="13">
        <v>0.1885287793785122</v>
      </c>
      <c r="AH165" s="13">
        <v>0.19547090514350651</v>
      </c>
      <c r="AI165" s="13">
        <v>0.18494095424926371</v>
      </c>
      <c r="AJ165" s="13">
        <v>0.19210575050719711</v>
      </c>
      <c r="AK165" s="13">
        <v>0.1972910890690962</v>
      </c>
      <c r="AM165" s="13">
        <v>0.18424969316233131</v>
      </c>
      <c r="AN165" s="13">
        <v>0.2027671477565767</v>
      </c>
      <c r="AO165" s="13">
        <v>0.16693217191778911</v>
      </c>
      <c r="AP165" s="13">
        <v>0.22989383929672871</v>
      </c>
      <c r="AQ165" s="13">
        <v>0.20215816317773941</v>
      </c>
      <c r="AR165" s="13">
        <v>0.2048426923698756</v>
      </c>
      <c r="AS165" s="13">
        <v>0.2680318827234906</v>
      </c>
      <c r="AT165" s="13">
        <v>0.19879939205771879</v>
      </c>
      <c r="AU165" s="13">
        <v>0.18286187464108081</v>
      </c>
      <c r="AV165" s="13">
        <v>0.13023080744398041</v>
      </c>
      <c r="AW165" s="13">
        <v>0.2017368586368545</v>
      </c>
      <c r="AX165" s="13">
        <v>0.24746902886141969</v>
      </c>
      <c r="AY165" s="13">
        <v>0.2084853688866127</v>
      </c>
    </row>
    <row r="166" spans="2:53" hidden="1">
      <c r="B166" s="12" t="s">
        <v>120</v>
      </c>
      <c r="C166" s="13">
        <v>0.1692118830430448</v>
      </c>
      <c r="D166" s="13">
        <v>0.1041645738763467</v>
      </c>
      <c r="E166" s="13">
        <v>0.14223541088678199</v>
      </c>
      <c r="F166" s="13">
        <v>0.16191194805275941</v>
      </c>
      <c r="G166" s="13">
        <v>0.2067012801768674</v>
      </c>
      <c r="H166" s="13">
        <v>0.20463972969507441</v>
      </c>
      <c r="I166" s="13">
        <v>0.1854625650668264</v>
      </c>
      <c r="K166" s="13">
        <v>0.16259530727031871</v>
      </c>
      <c r="L166" s="13">
        <v>0.17569159245032481</v>
      </c>
      <c r="N166" s="13">
        <v>0.1656311603974692</v>
      </c>
      <c r="O166" s="13">
        <v>0.19218340165289829</v>
      </c>
      <c r="P166" s="13">
        <v>0.14030979647525729</v>
      </c>
      <c r="Q166" s="13">
        <v>0.1950951849132555</v>
      </c>
      <c r="R166" s="13">
        <v>0.17014218818046539</v>
      </c>
      <c r="S166" s="13">
        <v>0.13337290652435041</v>
      </c>
      <c r="T166" s="13">
        <v>0.23099570719698481</v>
      </c>
      <c r="U166" s="13">
        <v>0.15095554194793931</v>
      </c>
      <c r="V166" s="13">
        <v>0.13612512204500901</v>
      </c>
      <c r="W166" s="13">
        <v>0.1876084134268946</v>
      </c>
      <c r="X166" s="13">
        <v>0.19814586737598311</v>
      </c>
      <c r="Y166" s="13">
        <v>0.16945997082646691</v>
      </c>
      <c r="AA166" s="13">
        <v>0.15774811561923691</v>
      </c>
      <c r="AB166" s="13">
        <v>0.16237243698659809</v>
      </c>
      <c r="AC166" s="13">
        <v>0.20737695908796899</v>
      </c>
      <c r="AD166" s="13">
        <v>0.15639855655457829</v>
      </c>
      <c r="AF166" s="13">
        <v>0.1802936164823766</v>
      </c>
      <c r="AG166" s="13">
        <v>0.10930160470167299</v>
      </c>
      <c r="AH166" s="13">
        <v>0.13613477366523311</v>
      </c>
      <c r="AI166" s="13">
        <v>0.1501941981513619</v>
      </c>
      <c r="AJ166" s="13">
        <v>0.2286709125978974</v>
      </c>
      <c r="AK166" s="13">
        <v>0.1802936164823766</v>
      </c>
      <c r="AM166" s="13">
        <v>0.1772964162692254</v>
      </c>
      <c r="AN166" s="13">
        <v>0.1961522693655709</v>
      </c>
      <c r="AO166" s="13">
        <v>0.16930015049755659</v>
      </c>
      <c r="AP166" s="13">
        <v>0.17963033633894199</v>
      </c>
      <c r="AQ166" s="13">
        <v>0.17275316781408209</v>
      </c>
      <c r="AR166" s="13">
        <v>0.1356754811329588</v>
      </c>
      <c r="AS166" s="13">
        <v>0.13966079774173121</v>
      </c>
      <c r="AT166" s="13">
        <v>0.17184709585403499</v>
      </c>
      <c r="AU166" s="13">
        <v>0.20156788084328969</v>
      </c>
      <c r="AV166" s="13">
        <v>0.1765432436449702</v>
      </c>
      <c r="AW166" s="13">
        <v>0.2477305256959044</v>
      </c>
      <c r="AX166" s="13">
        <v>0.107858859094693</v>
      </c>
      <c r="AY166" s="13">
        <v>0.1172374437829149</v>
      </c>
    </row>
    <row r="167" spans="2:53" hidden="1">
      <c r="B167" s="12" t="s">
        <v>82</v>
      </c>
      <c r="C167" s="13">
        <v>0.1924622113192723</v>
      </c>
      <c r="D167" s="13">
        <v>0.13732809176298269</v>
      </c>
      <c r="E167" s="13">
        <v>0.1348023059421774</v>
      </c>
      <c r="F167" s="13">
        <v>0.2003502256106153</v>
      </c>
      <c r="G167" s="13">
        <v>0.209029894184421</v>
      </c>
      <c r="H167" s="13">
        <v>0.22844325451895839</v>
      </c>
      <c r="I167" s="13">
        <v>0.23134703745463139</v>
      </c>
      <c r="K167" s="13">
        <v>0.14558841561242691</v>
      </c>
      <c r="L167" s="13">
        <v>0.2383664048824374</v>
      </c>
      <c r="N167" s="13">
        <v>0.17825580274141339</v>
      </c>
      <c r="O167" s="13">
        <v>0.16718896993599161</v>
      </c>
      <c r="P167" s="13">
        <v>0.24165479030336831</v>
      </c>
      <c r="Q167" s="13">
        <v>0.2074600845970789</v>
      </c>
      <c r="R167" s="13">
        <v>0.19557804699631851</v>
      </c>
      <c r="S167" s="13">
        <v>0.19743536554918351</v>
      </c>
      <c r="T167" s="13">
        <v>0.18423486756644089</v>
      </c>
      <c r="U167" s="13">
        <v>0.20762026527509631</v>
      </c>
      <c r="V167" s="13">
        <v>0.13067510701563961</v>
      </c>
      <c r="W167" s="13">
        <v>0.19357827255148549</v>
      </c>
      <c r="X167" s="13">
        <v>0.23411031597366619</v>
      </c>
      <c r="Y167" s="13">
        <v>0.22103615544195909</v>
      </c>
      <c r="AA167" s="13">
        <v>0.16352583028108439</v>
      </c>
      <c r="AB167" s="13">
        <v>0.2261108073827458</v>
      </c>
      <c r="AC167" s="13">
        <v>0.1589070595228847</v>
      </c>
      <c r="AD167" s="13">
        <v>0.21644764926741539</v>
      </c>
      <c r="AF167" s="13">
        <v>0.2223008044760402</v>
      </c>
      <c r="AG167" s="13">
        <v>0.15078395423717431</v>
      </c>
      <c r="AH167" s="13">
        <v>0.22551705162266161</v>
      </c>
      <c r="AI167" s="13">
        <v>0.2172252885071092</v>
      </c>
      <c r="AJ167" s="13">
        <v>0.15964025652738631</v>
      </c>
      <c r="AK167" s="13">
        <v>0.2223008044760402</v>
      </c>
      <c r="AM167" s="13">
        <v>0.32765762447222169</v>
      </c>
      <c r="AN167" s="13">
        <v>0.22091596407914929</v>
      </c>
      <c r="AO167" s="13">
        <v>0.1560180384799795</v>
      </c>
      <c r="AP167" s="13">
        <v>0.16124495569748021</v>
      </c>
      <c r="AQ167" s="13">
        <v>0.1236550610802897</v>
      </c>
      <c r="AR167" s="13">
        <v>0.23915615610261259</v>
      </c>
      <c r="AS167" s="13">
        <v>0.23223515647556139</v>
      </c>
      <c r="AT167" s="13">
        <v>0.1771370258164062</v>
      </c>
      <c r="AU167" s="13">
        <v>0.16649454162109309</v>
      </c>
      <c r="AV167" s="13">
        <v>0.16768902089598059</v>
      </c>
      <c r="AW167" s="13">
        <v>0.14133419191173699</v>
      </c>
      <c r="AX167" s="13">
        <v>0.15305030849604259</v>
      </c>
      <c r="AY167" s="13">
        <v>0.1286949503053556</v>
      </c>
    </row>
    <row r="168" spans="2:53" hidden="1"/>
    <row r="169" spans="2:53" hidden="1">
      <c r="B169" s="37" t="s">
        <v>125</v>
      </c>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row>
    <row r="170" spans="2:53" hidden="1">
      <c r="B170" s="36" t="s">
        <v>16</v>
      </c>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row>
    <row r="171" spans="2:53" hidden="1">
      <c r="B171" s="12" t="s">
        <v>109</v>
      </c>
      <c r="C171" s="13">
        <v>0.1029512615769638</v>
      </c>
      <c r="D171" s="13">
        <v>9.2203460952797148E-2</v>
      </c>
      <c r="E171" s="13">
        <v>0.1164752856168646</v>
      </c>
      <c r="F171" s="13">
        <v>0.1044305393679074</v>
      </c>
      <c r="G171" s="13">
        <v>8.0918269332275999E-2</v>
      </c>
      <c r="H171" s="13">
        <v>0.116496958433049</v>
      </c>
      <c r="I171" s="13">
        <v>0.1065872039825177</v>
      </c>
      <c r="K171" s="13">
        <v>0.1325119667668091</v>
      </c>
      <c r="L171" s="13">
        <v>7.4002030723441289E-2</v>
      </c>
      <c r="N171" s="13">
        <v>0.10050137712685001</v>
      </c>
      <c r="O171" s="13">
        <v>0.1122369992059918</v>
      </c>
      <c r="P171" s="13">
        <v>5.7602689672981489E-2</v>
      </c>
      <c r="Q171" s="13">
        <v>0.1421660496330143</v>
      </c>
      <c r="R171" s="13">
        <v>8.2525631077057585E-2</v>
      </c>
      <c r="S171" s="13">
        <v>0.1148519261926667</v>
      </c>
      <c r="T171" s="13">
        <v>0.13684762367850331</v>
      </c>
      <c r="U171" s="13">
        <v>0.10935703469127279</v>
      </c>
      <c r="V171" s="13">
        <v>0.14004775334053071</v>
      </c>
      <c r="W171" s="13">
        <v>5.8649553580088457E-2</v>
      </c>
      <c r="X171" s="13">
        <v>9.1570321750206032E-2</v>
      </c>
      <c r="Y171" s="13">
        <v>0.1084846593722024</v>
      </c>
      <c r="AA171" s="13">
        <v>0.119486868698522</v>
      </c>
      <c r="AB171" s="13">
        <v>8.199654770032147E-2</v>
      </c>
      <c r="AC171" s="13">
        <v>0.1129540514860623</v>
      </c>
      <c r="AD171" s="13">
        <v>9.784197593734674E-2</v>
      </c>
      <c r="AF171" s="13">
        <v>7.3627471262777661E-2</v>
      </c>
      <c r="AG171" s="13">
        <v>0.1117885213189154</v>
      </c>
      <c r="AH171" s="13">
        <v>4.4023493723539198E-2</v>
      </c>
      <c r="AI171" s="13">
        <v>3.4797241383323171E-2</v>
      </c>
      <c r="AJ171" s="13">
        <v>0.19863294376844309</v>
      </c>
      <c r="AK171" s="13">
        <v>7.3627471262777661E-2</v>
      </c>
      <c r="AM171" s="13">
        <v>7.1159933379677229E-2</v>
      </c>
      <c r="AN171" s="13">
        <v>8.2817103406549394E-2</v>
      </c>
      <c r="AO171" s="13">
        <v>0.1088485498553448</v>
      </c>
      <c r="AP171" s="13">
        <v>7.2624696236016348E-2</v>
      </c>
      <c r="AQ171" s="13">
        <v>7.1811376524445705E-2</v>
      </c>
      <c r="AR171" s="13">
        <v>6.8322291253074804E-2</v>
      </c>
      <c r="AS171" s="13">
        <v>7.7487163067849821E-2</v>
      </c>
      <c r="AT171" s="13">
        <v>9.8772596525198847E-2</v>
      </c>
      <c r="AU171" s="13">
        <v>0.1152512804959647</v>
      </c>
      <c r="AV171" s="13">
        <v>0.1290699812149701</v>
      </c>
      <c r="AW171" s="13">
        <v>0.20589614055604699</v>
      </c>
      <c r="AX171" s="13">
        <v>0.28121577774859863</v>
      </c>
      <c r="AY171" s="13">
        <v>0.16827505061426101</v>
      </c>
    </row>
    <row r="172" spans="2:53" hidden="1">
      <c r="B172" s="12" t="s">
        <v>110</v>
      </c>
      <c r="C172" s="13">
        <v>0.15937745403253009</v>
      </c>
      <c r="D172" s="13">
        <v>0.18440374850086619</v>
      </c>
      <c r="E172" s="13">
        <v>0.1933435048183938</v>
      </c>
      <c r="F172" s="13">
        <v>0.16189595434010129</v>
      </c>
      <c r="G172" s="13">
        <v>0.1525078208906647</v>
      </c>
      <c r="H172" s="13">
        <v>0.1250108188764521</v>
      </c>
      <c r="I172" s="13">
        <v>0.1420777451348931</v>
      </c>
      <c r="K172" s="13">
        <v>0.17069918025918349</v>
      </c>
      <c r="L172" s="13">
        <v>0.1482899219831133</v>
      </c>
      <c r="N172" s="13">
        <v>0.1343165761502455</v>
      </c>
      <c r="O172" s="13">
        <v>0.13149517418727719</v>
      </c>
      <c r="P172" s="13">
        <v>0.19232016879289371</v>
      </c>
      <c r="Q172" s="13">
        <v>0.11614087734734579</v>
      </c>
      <c r="R172" s="13">
        <v>0.17909471539438121</v>
      </c>
      <c r="S172" s="13">
        <v>0.1593003253337619</v>
      </c>
      <c r="T172" s="13">
        <v>0.13802658164872819</v>
      </c>
      <c r="U172" s="13">
        <v>0.16235868114875909</v>
      </c>
      <c r="V172" s="13">
        <v>0.181407786886707</v>
      </c>
      <c r="W172" s="13">
        <v>0.13633263945873381</v>
      </c>
      <c r="X172" s="13">
        <v>0.1752491460778994</v>
      </c>
      <c r="Y172" s="13">
        <v>0.1694011757366238</v>
      </c>
      <c r="AA172" s="13">
        <v>0.1597912017848272</v>
      </c>
      <c r="AB172" s="13">
        <v>0.14744148225001019</v>
      </c>
      <c r="AC172" s="13">
        <v>0.17897291678626359</v>
      </c>
      <c r="AD172" s="13">
        <v>0.1542934592120421</v>
      </c>
      <c r="AF172" s="13">
        <v>0.14578526286156221</v>
      </c>
      <c r="AG172" s="13">
        <v>0.15806203722126369</v>
      </c>
      <c r="AH172" s="13">
        <v>7.1288240484574786E-2</v>
      </c>
      <c r="AI172" s="13">
        <v>0.118493527330898</v>
      </c>
      <c r="AJ172" s="13">
        <v>0.2366080676337583</v>
      </c>
      <c r="AK172" s="13">
        <v>0.14578526286156221</v>
      </c>
      <c r="AM172" s="13">
        <v>7.9788014242015634E-2</v>
      </c>
      <c r="AN172" s="13">
        <v>0.15551335079866849</v>
      </c>
      <c r="AO172" s="13">
        <v>0.19813588590965209</v>
      </c>
      <c r="AP172" s="13">
        <v>0.1682049663991057</v>
      </c>
      <c r="AQ172" s="13">
        <v>0.17810386007877479</v>
      </c>
      <c r="AR172" s="13">
        <v>0.1332516687167784</v>
      </c>
      <c r="AS172" s="13">
        <v>0.16915467812429921</v>
      </c>
      <c r="AT172" s="13">
        <v>0.1059354831569186</v>
      </c>
      <c r="AU172" s="13">
        <v>0.1378378456021854</v>
      </c>
      <c r="AV172" s="13">
        <v>0.21669708722182529</v>
      </c>
      <c r="AW172" s="13">
        <v>0.1788833203019696</v>
      </c>
      <c r="AX172" s="13">
        <v>3.4792387663510352E-2</v>
      </c>
      <c r="AY172" s="13">
        <v>0.20021818678800221</v>
      </c>
    </row>
    <row r="173" spans="2:53" hidden="1">
      <c r="B173" s="12" t="s">
        <v>111</v>
      </c>
      <c r="C173" s="13">
        <v>0.2609021950414146</v>
      </c>
      <c r="D173" s="13">
        <v>0.26044552649927599</v>
      </c>
      <c r="E173" s="13">
        <v>0.23560632262085221</v>
      </c>
      <c r="F173" s="13">
        <v>0.29078005067232038</v>
      </c>
      <c r="G173" s="13">
        <v>0.31878005984375352</v>
      </c>
      <c r="H173" s="13">
        <v>0.20681763514602741</v>
      </c>
      <c r="I173" s="13">
        <v>0.2469808420102691</v>
      </c>
      <c r="K173" s="13">
        <v>0.24024771765328179</v>
      </c>
      <c r="L173" s="13">
        <v>0.28112942677448283</v>
      </c>
      <c r="N173" s="13">
        <v>0.2096757030197054</v>
      </c>
      <c r="O173" s="13">
        <v>0.21857253369665031</v>
      </c>
      <c r="P173" s="13">
        <v>0.31859225721767548</v>
      </c>
      <c r="Q173" s="13">
        <v>0.23031091682608301</v>
      </c>
      <c r="R173" s="13">
        <v>0.20904115578224541</v>
      </c>
      <c r="S173" s="13">
        <v>0.3195069638853974</v>
      </c>
      <c r="T173" s="13">
        <v>0.25286160289637871</v>
      </c>
      <c r="U173" s="13">
        <v>0.30964125223845762</v>
      </c>
      <c r="V173" s="13">
        <v>0.2414498018193717</v>
      </c>
      <c r="W173" s="13">
        <v>0.28890972980541002</v>
      </c>
      <c r="X173" s="13">
        <v>0.27749758011224651</v>
      </c>
      <c r="Y173" s="13">
        <v>0.25154296899141909</v>
      </c>
      <c r="AA173" s="13">
        <v>0.2278349215341233</v>
      </c>
      <c r="AB173" s="13">
        <v>0.25972536195695928</v>
      </c>
      <c r="AC173" s="13">
        <v>0.26345688636347342</v>
      </c>
      <c r="AD173" s="13">
        <v>0.29744037611205187</v>
      </c>
      <c r="AF173" s="13">
        <v>0.3129502178394194</v>
      </c>
      <c r="AG173" s="13">
        <v>0.24064519612780411</v>
      </c>
      <c r="AH173" s="13">
        <v>0.23070433689360439</v>
      </c>
      <c r="AI173" s="13">
        <v>0.1902131038804602</v>
      </c>
      <c r="AJ173" s="13">
        <v>0.25990927539674619</v>
      </c>
      <c r="AK173" s="13">
        <v>0.3129502178394194</v>
      </c>
      <c r="AM173" s="13">
        <v>0.27935865381061209</v>
      </c>
      <c r="AN173" s="13">
        <v>0.2366007539891464</v>
      </c>
      <c r="AO173" s="13">
        <v>0.27792059830769023</v>
      </c>
      <c r="AP173" s="13">
        <v>0.30702700015885148</v>
      </c>
      <c r="AQ173" s="13">
        <v>0.25004301401800599</v>
      </c>
      <c r="AR173" s="13">
        <v>0.2257184205984934</v>
      </c>
      <c r="AS173" s="13">
        <v>0.2275103137590084</v>
      </c>
      <c r="AT173" s="13">
        <v>0.28407492387660699</v>
      </c>
      <c r="AU173" s="13">
        <v>0.17587007923666209</v>
      </c>
      <c r="AV173" s="13">
        <v>0.28127720202753442</v>
      </c>
      <c r="AW173" s="13">
        <v>0.2081199480772005</v>
      </c>
      <c r="AX173" s="13">
        <v>0.1925608243861614</v>
      </c>
      <c r="AY173" s="13">
        <v>0.2521281898574026</v>
      </c>
    </row>
    <row r="174" spans="2:53" hidden="1">
      <c r="B174" s="12" t="s">
        <v>112</v>
      </c>
      <c r="C174" s="13">
        <v>0.18705743629228269</v>
      </c>
      <c r="D174" s="13">
        <v>0.2045137032336449</v>
      </c>
      <c r="E174" s="13">
        <v>0.19285635475960211</v>
      </c>
      <c r="F174" s="13">
        <v>0.16088875793501431</v>
      </c>
      <c r="G174" s="13">
        <v>0.16143292381836069</v>
      </c>
      <c r="H174" s="13">
        <v>0.21905140366134879</v>
      </c>
      <c r="I174" s="13">
        <v>0.19134264987750221</v>
      </c>
      <c r="K174" s="13">
        <v>0.18910823220440481</v>
      </c>
      <c r="L174" s="13">
        <v>0.18504906186710571</v>
      </c>
      <c r="N174" s="13">
        <v>0.20692011821585621</v>
      </c>
      <c r="O174" s="13">
        <v>0.17577153941041851</v>
      </c>
      <c r="P174" s="13">
        <v>0.14234088116572741</v>
      </c>
      <c r="Q174" s="13">
        <v>0.2194245019688047</v>
      </c>
      <c r="R174" s="13">
        <v>0.21123106124906871</v>
      </c>
      <c r="S174" s="13">
        <v>0.17493471412555611</v>
      </c>
      <c r="T174" s="13">
        <v>0.16220681205612489</v>
      </c>
      <c r="U174" s="13">
        <v>0.1469777752696167</v>
      </c>
      <c r="V174" s="13">
        <v>0.20047523103109779</v>
      </c>
      <c r="W174" s="13">
        <v>0.19072604123401321</v>
      </c>
      <c r="X174" s="13">
        <v>0.19190389116676301</v>
      </c>
      <c r="Y174" s="13">
        <v>0.19137000399221679</v>
      </c>
      <c r="AA174" s="13">
        <v>0.20394420865285101</v>
      </c>
      <c r="AB174" s="13">
        <v>0.18614827894351491</v>
      </c>
      <c r="AC174" s="13">
        <v>0.2038332754119469</v>
      </c>
      <c r="AD174" s="13">
        <v>0.15432583077403281</v>
      </c>
      <c r="AF174" s="13">
        <v>0.17009546321797081</v>
      </c>
      <c r="AG174" s="13">
        <v>0.19419184455995611</v>
      </c>
      <c r="AH174" s="13">
        <v>0.28226559962854469</v>
      </c>
      <c r="AI174" s="13">
        <v>0.20214730628205449</v>
      </c>
      <c r="AJ174" s="13">
        <v>0.15976739085337521</v>
      </c>
      <c r="AK174" s="13">
        <v>0.17009546321797081</v>
      </c>
      <c r="AM174" s="13">
        <v>0.2526485815898028</v>
      </c>
      <c r="AN174" s="13">
        <v>0.19628653469334739</v>
      </c>
      <c r="AO174" s="13">
        <v>0.16251217096466419</v>
      </c>
      <c r="AP174" s="13">
        <v>0.1182934905176859</v>
      </c>
      <c r="AQ174" s="13">
        <v>0.21170209413642671</v>
      </c>
      <c r="AR174" s="13">
        <v>0.27735612305842422</v>
      </c>
      <c r="AS174" s="13">
        <v>0.20000961210716919</v>
      </c>
      <c r="AT174" s="13">
        <v>0.2011821295004062</v>
      </c>
      <c r="AU174" s="13">
        <v>0.2259393877823323</v>
      </c>
      <c r="AV174" s="13">
        <v>0.19223613190025071</v>
      </c>
      <c r="AW174" s="13">
        <v>0.15314951602476681</v>
      </c>
      <c r="AX174" s="13">
        <v>0.191543393682096</v>
      </c>
      <c r="AY174" s="13">
        <v>0.19009190178288979</v>
      </c>
    </row>
    <row r="175" spans="2:53" hidden="1">
      <c r="B175" s="12" t="s">
        <v>113</v>
      </c>
      <c r="C175" s="13">
        <v>0.22096228502616491</v>
      </c>
      <c r="D175" s="13">
        <v>0.1903266108357114</v>
      </c>
      <c r="E175" s="13">
        <v>0.17981578979245999</v>
      </c>
      <c r="F175" s="13">
        <v>0.19720396042248681</v>
      </c>
      <c r="G175" s="13">
        <v>0.21803469403333281</v>
      </c>
      <c r="H175" s="13">
        <v>0.27727062118530882</v>
      </c>
      <c r="I175" s="13">
        <v>0.25814994283965043</v>
      </c>
      <c r="K175" s="13">
        <v>0.22637210066474769</v>
      </c>
      <c r="L175" s="13">
        <v>0.21566437346449721</v>
      </c>
      <c r="N175" s="13">
        <v>0.29231516392629397</v>
      </c>
      <c r="O175" s="13">
        <v>0.32985110124498801</v>
      </c>
      <c r="P175" s="13">
        <v>0.18246087563331909</v>
      </c>
      <c r="Q175" s="13">
        <v>0.23236425375616371</v>
      </c>
      <c r="R175" s="13">
        <v>0.22462650072797519</v>
      </c>
      <c r="S175" s="13">
        <v>0.18214183451362989</v>
      </c>
      <c r="T175" s="13">
        <v>0.24692710149962019</v>
      </c>
      <c r="U175" s="13">
        <v>0.19386240541814739</v>
      </c>
      <c r="V175" s="13">
        <v>0.17546827450875119</v>
      </c>
      <c r="W175" s="13">
        <v>0.24912973514623851</v>
      </c>
      <c r="X175" s="13">
        <v>0.1761738255055072</v>
      </c>
      <c r="Y175" s="13">
        <v>0.23594830380285151</v>
      </c>
      <c r="AA175" s="13">
        <v>0.237546642004166</v>
      </c>
      <c r="AB175" s="13">
        <v>0.25833825603321459</v>
      </c>
      <c r="AC175" s="13">
        <v>0.18387920815988709</v>
      </c>
      <c r="AD175" s="13">
        <v>0.19833291027005809</v>
      </c>
      <c r="AF175" s="13">
        <v>0.19353385417512869</v>
      </c>
      <c r="AG175" s="13">
        <v>0.2436119610362939</v>
      </c>
      <c r="AH175" s="13">
        <v>0.32768627081386242</v>
      </c>
      <c r="AI175" s="13">
        <v>0.38924390079072818</v>
      </c>
      <c r="AJ175" s="13">
        <v>9.9025093251125518E-2</v>
      </c>
      <c r="AK175" s="13">
        <v>0.19353385417512869</v>
      </c>
      <c r="AM175" s="13">
        <v>0.1752834443482339</v>
      </c>
      <c r="AN175" s="13">
        <v>0.2530272389514544</v>
      </c>
      <c r="AO175" s="13">
        <v>0.1723008415692022</v>
      </c>
      <c r="AP175" s="13">
        <v>0.25438457635654782</v>
      </c>
      <c r="AQ175" s="13">
        <v>0.22784262501982919</v>
      </c>
      <c r="AR175" s="13">
        <v>0.23547354199041559</v>
      </c>
      <c r="AS175" s="13">
        <v>0.2611910840696986</v>
      </c>
      <c r="AT175" s="13">
        <v>0.2686299916567102</v>
      </c>
      <c r="AU175" s="13">
        <v>0.28862779188204413</v>
      </c>
      <c r="AV175" s="13">
        <v>0.15868131035537211</v>
      </c>
      <c r="AW175" s="13">
        <v>0.23984572068272339</v>
      </c>
      <c r="AX175" s="13">
        <v>0.28240597560986708</v>
      </c>
      <c r="AY175" s="13">
        <v>0.12517582379075359</v>
      </c>
    </row>
    <row r="176" spans="2:53" hidden="1">
      <c r="B176" s="12" t="s">
        <v>75</v>
      </c>
      <c r="C176" s="13">
        <v>6.8749368030643909E-2</v>
      </c>
      <c r="D176" s="13">
        <v>6.8106949977704459E-2</v>
      </c>
      <c r="E176" s="13">
        <v>8.190274239182721E-2</v>
      </c>
      <c r="F176" s="13">
        <v>8.4800737262170023E-2</v>
      </c>
      <c r="G176" s="13">
        <v>6.8326232081612218E-2</v>
      </c>
      <c r="H176" s="13">
        <v>5.5352562697813829E-2</v>
      </c>
      <c r="I176" s="13">
        <v>5.4861616155167443E-2</v>
      </c>
      <c r="K176" s="13">
        <v>4.1060802451573057E-2</v>
      </c>
      <c r="L176" s="13">
        <v>9.586518518735955E-2</v>
      </c>
      <c r="N176" s="13">
        <v>5.6271061561048732E-2</v>
      </c>
      <c r="O176" s="13">
        <v>3.2072652254674358E-2</v>
      </c>
      <c r="P176" s="13">
        <v>0.1066831275174028</v>
      </c>
      <c r="Q176" s="13">
        <v>5.9593400468588513E-2</v>
      </c>
      <c r="R176" s="13">
        <v>9.3480935769271661E-2</v>
      </c>
      <c r="S176" s="13">
        <v>4.9264235948987947E-2</v>
      </c>
      <c r="T176" s="13">
        <v>6.3130278220644778E-2</v>
      </c>
      <c r="U176" s="13">
        <v>7.7802851233746403E-2</v>
      </c>
      <c r="V176" s="13">
        <v>6.1151152413541333E-2</v>
      </c>
      <c r="W176" s="13">
        <v>7.6252300775516049E-2</v>
      </c>
      <c r="X176" s="13">
        <v>8.7605235387377925E-2</v>
      </c>
      <c r="Y176" s="13">
        <v>4.3252888104686207E-2</v>
      </c>
      <c r="AA176" s="13">
        <v>5.1396157325510602E-2</v>
      </c>
      <c r="AB176" s="13">
        <v>6.6350073115979721E-2</v>
      </c>
      <c r="AC176" s="13">
        <v>5.6903661792366597E-2</v>
      </c>
      <c r="AD176" s="13">
        <v>9.7765447694468322E-2</v>
      </c>
      <c r="AF176" s="13">
        <v>0.10400773064314101</v>
      </c>
      <c r="AG176" s="13">
        <v>5.1700439735766768E-2</v>
      </c>
      <c r="AH176" s="13">
        <v>4.4032058455874518E-2</v>
      </c>
      <c r="AI176" s="13">
        <v>6.5104920332535815E-2</v>
      </c>
      <c r="AJ176" s="13">
        <v>4.6057229096551681E-2</v>
      </c>
      <c r="AK176" s="13">
        <v>0.10400773064314101</v>
      </c>
      <c r="AM176" s="13">
        <v>0.14176137262965821</v>
      </c>
      <c r="AN176" s="13">
        <v>7.5755018160833881E-2</v>
      </c>
      <c r="AO176" s="13">
        <v>8.0281953393446528E-2</v>
      </c>
      <c r="AP176" s="13">
        <v>7.9465270331792764E-2</v>
      </c>
      <c r="AQ176" s="13">
        <v>6.049703022251756E-2</v>
      </c>
      <c r="AR176" s="13">
        <v>5.9877954382813701E-2</v>
      </c>
      <c r="AS176" s="13">
        <v>6.4647148871974883E-2</v>
      </c>
      <c r="AT176" s="13">
        <v>4.1404875284159079E-2</v>
      </c>
      <c r="AU176" s="13">
        <v>5.6473615000811613E-2</v>
      </c>
      <c r="AV176" s="13">
        <v>2.2038287280047319E-2</v>
      </c>
      <c r="AW176" s="13">
        <v>1.4105354357292651E-2</v>
      </c>
      <c r="AX176" s="13">
        <v>1.7481640909766678E-2</v>
      </c>
      <c r="AY176" s="13">
        <v>6.4110847166690813E-2</v>
      </c>
    </row>
    <row r="177" spans="2:53" hidden="1"/>
    <row r="178" spans="2:53" hidden="1">
      <c r="B178" s="37" t="s">
        <v>126</v>
      </c>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row>
    <row r="179" spans="2:53" hidden="1">
      <c r="B179" s="36" t="s">
        <v>16</v>
      </c>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row>
    <row r="180" spans="2:53" hidden="1">
      <c r="B180" s="12" t="s">
        <v>109</v>
      </c>
      <c r="C180" s="13">
        <v>0.1194355811687723</v>
      </c>
      <c r="D180" s="13">
        <v>0.13038976458155521</v>
      </c>
      <c r="E180" s="13">
        <v>0.1139128287489752</v>
      </c>
      <c r="F180" s="13">
        <v>0.118841848821772</v>
      </c>
      <c r="G180" s="13">
        <v>0.1097675848836147</v>
      </c>
      <c r="H180" s="13">
        <v>0.121301340926126</v>
      </c>
      <c r="I180" s="13">
        <v>0.1237817816632</v>
      </c>
      <c r="K180" s="13">
        <v>0.13426917460422319</v>
      </c>
      <c r="L180" s="13">
        <v>0.10490882620835</v>
      </c>
      <c r="N180" s="13">
        <v>8.0047163388860101E-2</v>
      </c>
      <c r="O180" s="13">
        <v>0.15927042189757479</v>
      </c>
      <c r="P180" s="13">
        <v>8.5642775495130788E-2</v>
      </c>
      <c r="Q180" s="13">
        <v>8.8101760388201292E-2</v>
      </c>
      <c r="R180" s="13">
        <v>0.11328942546670639</v>
      </c>
      <c r="S180" s="13">
        <v>0.1195838690625603</v>
      </c>
      <c r="T180" s="13">
        <v>0.1481751690378186</v>
      </c>
      <c r="U180" s="13">
        <v>0.15157114849818051</v>
      </c>
      <c r="V180" s="13">
        <v>0.16129704112557181</v>
      </c>
      <c r="W180" s="13">
        <v>9.8985380339289053E-2</v>
      </c>
      <c r="X180" s="13">
        <v>0.105368860673393</v>
      </c>
      <c r="Y180" s="13">
        <v>0.1088278884336652</v>
      </c>
      <c r="AA180" s="13">
        <v>0.1190070648306088</v>
      </c>
      <c r="AB180" s="13">
        <v>9.0027528673257654E-2</v>
      </c>
      <c r="AC180" s="13">
        <v>0.15101257935762899</v>
      </c>
      <c r="AD180" s="13">
        <v>0.12360096146296071</v>
      </c>
      <c r="AF180" s="13">
        <v>0.10661300292355511</v>
      </c>
      <c r="AG180" s="13">
        <v>0.1003263832299829</v>
      </c>
      <c r="AH180" s="13">
        <v>6.7208973321822282E-2</v>
      </c>
      <c r="AI180" s="13">
        <v>8.7589679731585601E-2</v>
      </c>
      <c r="AJ180" s="13">
        <v>0.19194765494525001</v>
      </c>
      <c r="AK180" s="13">
        <v>0.10661300292355511</v>
      </c>
      <c r="AM180" s="13">
        <v>0.10800646095898959</v>
      </c>
      <c r="AN180" s="13">
        <v>9.5388229170894845E-2</v>
      </c>
      <c r="AO180" s="13">
        <v>0.1543247946860016</v>
      </c>
      <c r="AP180" s="13">
        <v>0.10717604329973419</v>
      </c>
      <c r="AQ180" s="13">
        <v>0.1039755414276595</v>
      </c>
      <c r="AR180" s="13">
        <v>8.1194037752586046E-2</v>
      </c>
      <c r="AS180" s="13">
        <v>7.8278696201267345E-2</v>
      </c>
      <c r="AT180" s="13">
        <v>0.15312463707412929</v>
      </c>
      <c r="AU180" s="13">
        <v>0.1074841541256752</v>
      </c>
      <c r="AV180" s="13">
        <v>0.1074274301585022</v>
      </c>
      <c r="AW180" s="13">
        <v>0.23120041375829381</v>
      </c>
      <c r="AX180" s="13">
        <v>0.13000336413672661</v>
      </c>
      <c r="AY180" s="13">
        <v>9.9969326213183898E-2</v>
      </c>
    </row>
    <row r="181" spans="2:53" hidden="1">
      <c r="B181" s="12" t="s">
        <v>110</v>
      </c>
      <c r="C181" s="13">
        <v>0.28944403474294722</v>
      </c>
      <c r="D181" s="13">
        <v>0.2459739386229263</v>
      </c>
      <c r="E181" s="13">
        <v>0.27186689337886683</v>
      </c>
      <c r="F181" s="13">
        <v>0.26091841999227272</v>
      </c>
      <c r="G181" s="13">
        <v>0.35023385615784269</v>
      </c>
      <c r="H181" s="13">
        <v>0.31320464220974498</v>
      </c>
      <c r="I181" s="13">
        <v>0.29008430631179649</v>
      </c>
      <c r="K181" s="13">
        <v>0.27189091533054383</v>
      </c>
      <c r="L181" s="13">
        <v>0.30663406125975962</v>
      </c>
      <c r="N181" s="13">
        <v>0.36889890200180581</v>
      </c>
      <c r="O181" s="13">
        <v>0.23575475904128201</v>
      </c>
      <c r="P181" s="13">
        <v>0.40825464436014319</v>
      </c>
      <c r="Q181" s="13">
        <v>0.30947642780337709</v>
      </c>
      <c r="R181" s="13">
        <v>0.31308851741691868</v>
      </c>
      <c r="S181" s="13">
        <v>0.31501969522485179</v>
      </c>
      <c r="T181" s="13">
        <v>0.25373145048976181</v>
      </c>
      <c r="U181" s="13">
        <v>0.2309393980498628</v>
      </c>
      <c r="V181" s="13">
        <v>0.29614658764153701</v>
      </c>
      <c r="W181" s="13">
        <v>0.25802187254285291</v>
      </c>
      <c r="X181" s="13">
        <v>0.21722090606911049</v>
      </c>
      <c r="Y181" s="13">
        <v>0.28660767832819489</v>
      </c>
      <c r="AA181" s="13">
        <v>0.3010810934631647</v>
      </c>
      <c r="AB181" s="13">
        <v>0.29140549627898271</v>
      </c>
      <c r="AC181" s="13">
        <v>0.30047210652801748</v>
      </c>
      <c r="AD181" s="13">
        <v>0.26423125713329332</v>
      </c>
      <c r="AF181" s="13">
        <v>0.29132328340995561</v>
      </c>
      <c r="AG181" s="13">
        <v>0.2786125457362475</v>
      </c>
      <c r="AH181" s="13">
        <v>0.28879824390919812</v>
      </c>
      <c r="AI181" s="13">
        <v>0.19082847651323021</v>
      </c>
      <c r="AJ181" s="13">
        <v>0.35526128920433508</v>
      </c>
      <c r="AK181" s="13">
        <v>0.29132328340995561</v>
      </c>
      <c r="AM181" s="13">
        <v>0.2231876688143854</v>
      </c>
      <c r="AN181" s="13">
        <v>0.27223525391518438</v>
      </c>
      <c r="AO181" s="13">
        <v>0.26075628712276372</v>
      </c>
      <c r="AP181" s="13">
        <v>0.26301592393462447</v>
      </c>
      <c r="AQ181" s="13">
        <v>0.36173105714740578</v>
      </c>
      <c r="AR181" s="13">
        <v>0.28843532773894359</v>
      </c>
      <c r="AS181" s="13">
        <v>0.41338728859473839</v>
      </c>
      <c r="AT181" s="13">
        <v>0.25209387890677393</v>
      </c>
      <c r="AU181" s="13">
        <v>0.22133415309910759</v>
      </c>
      <c r="AV181" s="13">
        <v>0.32885035546391472</v>
      </c>
      <c r="AW181" s="13">
        <v>0.2667177549008391</v>
      </c>
      <c r="AX181" s="13">
        <v>0.32381352435124028</v>
      </c>
      <c r="AY181" s="13">
        <v>0.36153383907832531</v>
      </c>
    </row>
    <row r="182" spans="2:53" hidden="1">
      <c r="B182" s="12" t="s">
        <v>111</v>
      </c>
      <c r="C182" s="13">
        <v>0.29420443464017593</v>
      </c>
      <c r="D182" s="13">
        <v>0.30960813720998809</v>
      </c>
      <c r="E182" s="13">
        <v>0.31736637603370971</v>
      </c>
      <c r="F182" s="13">
        <v>0.34363364781199418</v>
      </c>
      <c r="G182" s="13">
        <v>0.26243386821623249</v>
      </c>
      <c r="H182" s="13">
        <v>0.26256318667782952</v>
      </c>
      <c r="I182" s="13">
        <v>0.27230571670067077</v>
      </c>
      <c r="K182" s="13">
        <v>0.30900433357968071</v>
      </c>
      <c r="L182" s="13">
        <v>0.27971067719234249</v>
      </c>
      <c r="N182" s="13">
        <v>0.249764196219705</v>
      </c>
      <c r="O182" s="13">
        <v>0.33903549488734153</v>
      </c>
      <c r="P182" s="13">
        <v>0.23241694125355319</v>
      </c>
      <c r="Q182" s="13">
        <v>0.25997161298488292</v>
      </c>
      <c r="R182" s="13">
        <v>0.23314233638285581</v>
      </c>
      <c r="S182" s="13">
        <v>0.28120580827225478</v>
      </c>
      <c r="T182" s="13">
        <v>0.32046696472732561</v>
      </c>
      <c r="U182" s="13">
        <v>0.30222139687473321</v>
      </c>
      <c r="V182" s="13">
        <v>0.30246489568212759</v>
      </c>
      <c r="W182" s="13">
        <v>0.34496177461587713</v>
      </c>
      <c r="X182" s="13">
        <v>0.32169264747196602</v>
      </c>
      <c r="Y182" s="13">
        <v>0.32018847214446972</v>
      </c>
      <c r="AA182" s="13">
        <v>0.27542088561927458</v>
      </c>
      <c r="AB182" s="13">
        <v>0.29061194738977469</v>
      </c>
      <c r="AC182" s="13">
        <v>0.28884308338786618</v>
      </c>
      <c r="AD182" s="13">
        <v>0.32398621151834711</v>
      </c>
      <c r="AF182" s="13">
        <v>0.29486831892366738</v>
      </c>
      <c r="AG182" s="13">
        <v>0.32265911357652061</v>
      </c>
      <c r="AH182" s="13">
        <v>0.31179123512658391</v>
      </c>
      <c r="AI182" s="13">
        <v>0.30197777295513661</v>
      </c>
      <c r="AJ182" s="13">
        <v>0.25784079999016091</v>
      </c>
      <c r="AK182" s="13">
        <v>0.29486831892366738</v>
      </c>
      <c r="AM182" s="13">
        <v>0.35349872950770123</v>
      </c>
      <c r="AN182" s="13">
        <v>0.2907018059397421</v>
      </c>
      <c r="AO182" s="13">
        <v>0.29917901293917409</v>
      </c>
      <c r="AP182" s="13">
        <v>0.31140831642839217</v>
      </c>
      <c r="AQ182" s="13">
        <v>0.26059291825580372</v>
      </c>
      <c r="AR182" s="13">
        <v>0.32193136037791398</v>
      </c>
      <c r="AS182" s="13">
        <v>0.2141042950338688</v>
      </c>
      <c r="AT182" s="13">
        <v>0.32789897735560908</v>
      </c>
      <c r="AU182" s="13">
        <v>0.31107435713505532</v>
      </c>
      <c r="AV182" s="13">
        <v>0.3509632170681336</v>
      </c>
      <c r="AW182" s="13">
        <v>0.2161141287219919</v>
      </c>
      <c r="AX182" s="13">
        <v>0.21418577871553729</v>
      </c>
      <c r="AY182" s="13">
        <v>0.25937603972163048</v>
      </c>
    </row>
    <row r="183" spans="2:53" hidden="1">
      <c r="B183" s="12" t="s">
        <v>112</v>
      </c>
      <c r="C183" s="13">
        <v>0.12541334423774461</v>
      </c>
      <c r="D183" s="13">
        <v>0.18406610179335631</v>
      </c>
      <c r="E183" s="13">
        <v>0.12697833973258721</v>
      </c>
      <c r="F183" s="13">
        <v>0.1155519098202773</v>
      </c>
      <c r="G183" s="13">
        <v>9.7334538426540898E-2</v>
      </c>
      <c r="H183" s="13">
        <v>0.12968618916719249</v>
      </c>
      <c r="I183" s="13">
        <v>0.11351759093765861</v>
      </c>
      <c r="K183" s="13">
        <v>0.13084812512525901</v>
      </c>
      <c r="L183" s="13">
        <v>0.1200909838427357</v>
      </c>
      <c r="N183" s="13">
        <v>0.1224251922254799</v>
      </c>
      <c r="O183" s="13">
        <v>0.14076637735827541</v>
      </c>
      <c r="P183" s="13">
        <v>8.4273153289965638E-2</v>
      </c>
      <c r="Q183" s="13">
        <v>0.13638159206009701</v>
      </c>
      <c r="R183" s="13">
        <v>0.1289163731759311</v>
      </c>
      <c r="S183" s="13">
        <v>0.15997266152514741</v>
      </c>
      <c r="T183" s="13">
        <v>8.1457219990708485E-2</v>
      </c>
      <c r="U183" s="13">
        <v>0.15481354646012641</v>
      </c>
      <c r="V183" s="13">
        <v>9.5510046007527424E-2</v>
      </c>
      <c r="W183" s="13">
        <v>0.13345645797591321</v>
      </c>
      <c r="X183" s="13">
        <v>0.15752166624101629</v>
      </c>
      <c r="Y183" s="13">
        <v>0.1170824417630951</v>
      </c>
      <c r="AA183" s="13">
        <v>0.1407819321356712</v>
      </c>
      <c r="AB183" s="13">
        <v>0.14728972650959221</v>
      </c>
      <c r="AC183" s="13">
        <v>9.17775937700024E-2</v>
      </c>
      <c r="AD183" s="13">
        <v>0.11650253056152619</v>
      </c>
      <c r="AF183" s="13">
        <v>0.1045117460382247</v>
      </c>
      <c r="AG183" s="13">
        <v>0.1387566104200412</v>
      </c>
      <c r="AH183" s="13">
        <v>0.1797094508092506</v>
      </c>
      <c r="AI183" s="13">
        <v>0.1826527639632802</v>
      </c>
      <c r="AJ183" s="13">
        <v>8.8369048375803436E-2</v>
      </c>
      <c r="AK183" s="13">
        <v>0.1045117460382247</v>
      </c>
      <c r="AM183" s="13">
        <v>0.13610906879899609</v>
      </c>
      <c r="AN183" s="13">
        <v>9.2693021064169198E-2</v>
      </c>
      <c r="AO183" s="13">
        <v>0.14522582392294101</v>
      </c>
      <c r="AP183" s="13">
        <v>0.138985599888863</v>
      </c>
      <c r="AQ183" s="13">
        <v>0.1292300156624584</v>
      </c>
      <c r="AR183" s="13">
        <v>0.13059526489677109</v>
      </c>
      <c r="AS183" s="13">
        <v>0.1250702058237908</v>
      </c>
      <c r="AT183" s="13">
        <v>0.1394884506134095</v>
      </c>
      <c r="AU183" s="13">
        <v>0.158687776984204</v>
      </c>
      <c r="AV183" s="13">
        <v>0.10741284557342221</v>
      </c>
      <c r="AW183" s="13">
        <v>9.3696089143495906E-2</v>
      </c>
      <c r="AX183" s="13">
        <v>0.155675328966703</v>
      </c>
      <c r="AY183" s="13">
        <v>0.1457203910682362</v>
      </c>
    </row>
    <row r="184" spans="2:53" hidden="1">
      <c r="B184" s="12" t="s">
        <v>113</v>
      </c>
      <c r="C184" s="13">
        <v>8.2202345957682388E-2</v>
      </c>
      <c r="D184" s="13">
        <v>6.6476213202079193E-2</v>
      </c>
      <c r="E184" s="13">
        <v>9.4344861956321954E-2</v>
      </c>
      <c r="F184" s="13">
        <v>6.4252930533354194E-2</v>
      </c>
      <c r="G184" s="13">
        <v>9.8592517534104473E-2</v>
      </c>
      <c r="H184" s="13">
        <v>8.1309610734457999E-2</v>
      </c>
      <c r="I184" s="13">
        <v>8.454873180431545E-2</v>
      </c>
      <c r="K184" s="13">
        <v>9.5497059538788093E-2</v>
      </c>
      <c r="L184" s="13">
        <v>6.9182638541395794E-2</v>
      </c>
      <c r="N184" s="13">
        <v>9.7270230181059264E-2</v>
      </c>
      <c r="O184" s="13">
        <v>4.7889061425562311E-2</v>
      </c>
      <c r="P184" s="13">
        <v>7.7866803277334432E-2</v>
      </c>
      <c r="Q184" s="13">
        <v>8.2564123357857275E-2</v>
      </c>
      <c r="R184" s="13">
        <v>0.1142613706743139</v>
      </c>
      <c r="S184" s="13">
        <v>4.3391219787791348E-2</v>
      </c>
      <c r="T184" s="13">
        <v>9.7939989587368367E-2</v>
      </c>
      <c r="U184" s="13">
        <v>0.1045762065231359</v>
      </c>
      <c r="V184" s="13">
        <v>7.5565308709023907E-2</v>
      </c>
      <c r="W184" s="13">
        <v>5.6341447928054317E-2</v>
      </c>
      <c r="X184" s="13">
        <v>6.0237131336181041E-2</v>
      </c>
      <c r="Y184" s="13">
        <v>0.10901201679164579</v>
      </c>
      <c r="AA184" s="13">
        <v>8.8225987939194547E-2</v>
      </c>
      <c r="AB184" s="13">
        <v>8.1222340095527021E-2</v>
      </c>
      <c r="AC184" s="13">
        <v>9.5615870460057512E-2</v>
      </c>
      <c r="AD184" s="13">
        <v>6.5528477998181123E-2</v>
      </c>
      <c r="AF184" s="13">
        <v>6.2354793729029308E-2</v>
      </c>
      <c r="AG184" s="13">
        <v>0.10775212541218029</v>
      </c>
      <c r="AH184" s="13">
        <v>8.4518015843670261E-2</v>
      </c>
      <c r="AI184" s="13">
        <v>0.1387241272023077</v>
      </c>
      <c r="AJ184" s="13">
        <v>5.3170319461757071E-2</v>
      </c>
      <c r="AK184" s="13">
        <v>6.2354793729029308E-2</v>
      </c>
      <c r="AM184" s="13">
        <v>7.4072754215749034E-2</v>
      </c>
      <c r="AN184" s="13">
        <v>0.1039053591294337</v>
      </c>
      <c r="AO184" s="13">
        <v>6.6299372245538848E-2</v>
      </c>
      <c r="AP184" s="13">
        <v>8.2152356310854768E-2</v>
      </c>
      <c r="AQ184" s="13">
        <v>7.8649737367905578E-2</v>
      </c>
      <c r="AR184" s="13">
        <v>0.10113069109882281</v>
      </c>
      <c r="AS184" s="13">
        <v>0.10106339741762391</v>
      </c>
      <c r="AT184" s="13">
        <v>7.9699032460426519E-2</v>
      </c>
      <c r="AU184" s="13">
        <v>0.1004371681479516</v>
      </c>
      <c r="AV184" s="13">
        <v>5.1011943952666158E-2</v>
      </c>
      <c r="AW184" s="13">
        <v>0.14601522814852069</v>
      </c>
      <c r="AX184" s="13">
        <v>7.0363827708733576E-2</v>
      </c>
      <c r="AY184" s="13">
        <v>4.9199970967532987E-2</v>
      </c>
    </row>
    <row r="185" spans="2:53" hidden="1">
      <c r="B185" s="12" t="s">
        <v>75</v>
      </c>
      <c r="C185" s="13">
        <v>8.9300259252677636E-2</v>
      </c>
      <c r="D185" s="13">
        <v>6.3485844590094931E-2</v>
      </c>
      <c r="E185" s="13">
        <v>7.5530700149539123E-2</v>
      </c>
      <c r="F185" s="13">
        <v>9.6801243020329747E-2</v>
      </c>
      <c r="G185" s="13">
        <v>8.1637634781664817E-2</v>
      </c>
      <c r="H185" s="13">
        <v>9.1935030284649069E-2</v>
      </c>
      <c r="I185" s="13">
        <v>0.1157618725823587</v>
      </c>
      <c r="K185" s="13">
        <v>5.8490391821505228E-2</v>
      </c>
      <c r="L185" s="13">
        <v>0.1194728129554164</v>
      </c>
      <c r="N185" s="13">
        <v>8.1594315983089763E-2</v>
      </c>
      <c r="O185" s="13">
        <v>7.7283885389964307E-2</v>
      </c>
      <c r="P185" s="13">
        <v>0.1115456823238727</v>
      </c>
      <c r="Q185" s="13">
        <v>0.1235044834055842</v>
      </c>
      <c r="R185" s="13">
        <v>9.7301976883274161E-2</v>
      </c>
      <c r="S185" s="13">
        <v>8.0826746127394336E-2</v>
      </c>
      <c r="T185" s="13">
        <v>9.822920616701733E-2</v>
      </c>
      <c r="U185" s="13">
        <v>5.5878303593961308E-2</v>
      </c>
      <c r="V185" s="13">
        <v>6.9016120834211978E-2</v>
      </c>
      <c r="W185" s="13">
        <v>0.10823306659801341</v>
      </c>
      <c r="X185" s="13">
        <v>0.13795878820833329</v>
      </c>
      <c r="Y185" s="13">
        <v>5.8281502538929192E-2</v>
      </c>
      <c r="AA185" s="13">
        <v>7.5483036012086197E-2</v>
      </c>
      <c r="AB185" s="13">
        <v>9.9442961052865889E-2</v>
      </c>
      <c r="AC185" s="13">
        <v>7.2278766496427199E-2</v>
      </c>
      <c r="AD185" s="13">
        <v>0.10615056132569151</v>
      </c>
      <c r="AF185" s="13">
        <v>0.1403288549755678</v>
      </c>
      <c r="AG185" s="13">
        <v>5.1893221625027477E-2</v>
      </c>
      <c r="AH185" s="13">
        <v>6.7974080989474897E-2</v>
      </c>
      <c r="AI185" s="13">
        <v>9.8227179634459635E-2</v>
      </c>
      <c r="AJ185" s="13">
        <v>5.3410888022693601E-2</v>
      </c>
      <c r="AK185" s="13">
        <v>0.1403288549755678</v>
      </c>
      <c r="AM185" s="13">
        <v>0.10512531770417879</v>
      </c>
      <c r="AN185" s="13">
        <v>0.1450763307805758</v>
      </c>
      <c r="AO185" s="13">
        <v>7.4214709083580896E-2</v>
      </c>
      <c r="AP185" s="13">
        <v>9.7261760137531544E-2</v>
      </c>
      <c r="AQ185" s="13">
        <v>6.582073013876695E-2</v>
      </c>
      <c r="AR185" s="13">
        <v>7.6713318134962599E-2</v>
      </c>
      <c r="AS185" s="13">
        <v>6.8096116928710815E-2</v>
      </c>
      <c r="AT185" s="13">
        <v>4.769502358965156E-2</v>
      </c>
      <c r="AU185" s="13">
        <v>0.10098239050800641</v>
      </c>
      <c r="AV185" s="13">
        <v>5.4334207783361087E-2</v>
      </c>
      <c r="AW185" s="13">
        <v>4.6256385326858621E-2</v>
      </c>
      <c r="AX185" s="13">
        <v>0.1059581761210594</v>
      </c>
      <c r="AY185" s="13">
        <v>8.4200432951091225E-2</v>
      </c>
    </row>
    <row r="186" spans="2:53" hidden="1"/>
    <row r="187" spans="2:53" hidden="1">
      <c r="B187" s="37" t="s">
        <v>127</v>
      </c>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row>
    <row r="188" spans="2:53" hidden="1">
      <c r="B188" s="36" t="s">
        <v>16</v>
      </c>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row>
    <row r="189" spans="2:53" hidden="1">
      <c r="B189" s="12" t="s">
        <v>128</v>
      </c>
      <c r="C189" s="13">
        <v>1.036814942822278E-2</v>
      </c>
      <c r="D189" s="13">
        <v>1.7786419443523549E-2</v>
      </c>
      <c r="E189" s="13">
        <v>2.3088806489236662E-2</v>
      </c>
      <c r="F189" s="13">
        <v>1.4596389379186E-2</v>
      </c>
      <c r="G189" s="13">
        <v>5.9077148707377992E-3</v>
      </c>
      <c r="H189" s="13">
        <v>0</v>
      </c>
      <c r="I189" s="13">
        <v>2.3554644867956132E-3</v>
      </c>
      <c r="K189" s="13">
        <v>1.079998719989767E-2</v>
      </c>
      <c r="L189" s="13">
        <v>9.945244383732111E-3</v>
      </c>
      <c r="N189" s="13">
        <v>1.215057318055552E-2</v>
      </c>
      <c r="O189" s="13">
        <v>3.1088214764524561E-2</v>
      </c>
      <c r="P189" s="13">
        <v>9.9137310172551438E-3</v>
      </c>
      <c r="Q189" s="13">
        <v>2.3588884172773879E-2</v>
      </c>
      <c r="R189" s="13">
        <v>0</v>
      </c>
      <c r="S189" s="13">
        <v>1.230815616892925E-2</v>
      </c>
      <c r="T189" s="13">
        <v>0</v>
      </c>
      <c r="U189" s="13">
        <v>2.822645306299568E-2</v>
      </c>
      <c r="V189" s="13">
        <v>2.4319937645616789E-2</v>
      </c>
      <c r="W189" s="13">
        <v>0</v>
      </c>
      <c r="X189" s="13">
        <v>0</v>
      </c>
      <c r="Y189" s="13">
        <v>0</v>
      </c>
      <c r="AA189" s="13">
        <v>3.3628762250385311E-3</v>
      </c>
      <c r="AB189" s="13">
        <v>5.7067168878372808E-3</v>
      </c>
      <c r="AC189" s="13">
        <v>7.2853182560314979E-3</v>
      </c>
      <c r="AD189" s="13">
        <v>2.5557152549327701E-2</v>
      </c>
      <c r="AF189" s="13">
        <v>1.522918857005707E-2</v>
      </c>
      <c r="AG189" s="13">
        <v>1.180623666810925E-2</v>
      </c>
      <c r="AH189" s="13">
        <v>0</v>
      </c>
      <c r="AI189" s="13">
        <v>7.0702716271143218E-3</v>
      </c>
      <c r="AJ189" s="13">
        <v>8.2864755513060648E-3</v>
      </c>
      <c r="AK189" s="13">
        <v>1.522918857005707E-2</v>
      </c>
      <c r="AM189" s="13">
        <v>3.4988043036038169E-2</v>
      </c>
      <c r="AN189" s="13">
        <v>7.9478634226996039E-3</v>
      </c>
      <c r="AO189" s="13">
        <v>1.449901094021187E-2</v>
      </c>
      <c r="AP189" s="13">
        <v>1.5731516191588579E-2</v>
      </c>
      <c r="AQ189" s="13">
        <v>1.2088047810567239E-2</v>
      </c>
      <c r="AR189" s="13">
        <v>0</v>
      </c>
      <c r="AS189" s="13">
        <v>0</v>
      </c>
      <c r="AT189" s="13">
        <v>6.7388188255500083E-3</v>
      </c>
      <c r="AU189" s="13">
        <v>0</v>
      </c>
      <c r="AV189" s="13">
        <v>3.3017216786407462E-2</v>
      </c>
      <c r="AW189" s="13">
        <v>0</v>
      </c>
      <c r="AX189" s="13">
        <v>1.647987172891599E-2</v>
      </c>
      <c r="AY189" s="13">
        <v>8.984917854457191E-3</v>
      </c>
    </row>
    <row r="190" spans="2:53" hidden="1">
      <c r="B190" s="12" t="s">
        <v>129</v>
      </c>
      <c r="C190" s="13">
        <v>4.2760688799174842E-2</v>
      </c>
      <c r="D190" s="13">
        <v>8.0094939299188816E-2</v>
      </c>
      <c r="E190" s="13">
        <v>9.6307805095682458E-2</v>
      </c>
      <c r="F190" s="13">
        <v>5.2928915953713213E-2</v>
      </c>
      <c r="G190" s="13">
        <v>2.239195658283628E-2</v>
      </c>
      <c r="H190" s="13">
        <v>1.0144814663352399E-2</v>
      </c>
      <c r="I190" s="13">
        <v>5.0754033749177583E-3</v>
      </c>
      <c r="K190" s="13">
        <v>4.8597772822779772E-2</v>
      </c>
      <c r="L190" s="13">
        <v>3.7044347060182947E-2</v>
      </c>
      <c r="N190" s="13">
        <v>5.2922584638091033E-2</v>
      </c>
      <c r="O190" s="13">
        <v>0</v>
      </c>
      <c r="P190" s="13">
        <v>2.6717622988919259E-2</v>
      </c>
      <c r="Q190" s="13">
        <v>4.304847948496008E-2</v>
      </c>
      <c r="R190" s="13">
        <v>3.9376996408397619E-2</v>
      </c>
      <c r="S190" s="13">
        <v>4.2125885226947872E-2</v>
      </c>
      <c r="T190" s="13">
        <v>4.0121054569346642E-2</v>
      </c>
      <c r="U190" s="13">
        <v>5.4028738970210759E-2</v>
      </c>
      <c r="V190" s="13">
        <v>7.2854983168886708E-2</v>
      </c>
      <c r="W190" s="13">
        <v>3.062235236523397E-2</v>
      </c>
      <c r="X190" s="13">
        <v>4.8025449227726023E-2</v>
      </c>
      <c r="Y190" s="13">
        <v>1.7473846949025089E-2</v>
      </c>
      <c r="AA190" s="13">
        <v>3.8088820836040593E-2</v>
      </c>
      <c r="AB190" s="13">
        <v>2.975463218427046E-2</v>
      </c>
      <c r="AC190" s="13">
        <v>4.6450480537913327E-2</v>
      </c>
      <c r="AD190" s="13">
        <v>5.7395375175262157E-2</v>
      </c>
      <c r="AF190" s="13">
        <v>3.5193937086022392E-2</v>
      </c>
      <c r="AG190" s="13">
        <v>6.4746986903299275E-2</v>
      </c>
      <c r="AH190" s="13">
        <v>2.9934552601854611E-2</v>
      </c>
      <c r="AI190" s="13">
        <v>5.5154122623374588E-2</v>
      </c>
      <c r="AJ190" s="13">
        <v>3.1862537580582738E-2</v>
      </c>
      <c r="AK190" s="13">
        <v>3.5193937086022392E-2</v>
      </c>
      <c r="AM190" s="13">
        <v>3.4109244902104228E-2</v>
      </c>
      <c r="AN190" s="13">
        <v>1.691634794485878E-2</v>
      </c>
      <c r="AO190" s="13">
        <v>4.3352054497515391E-2</v>
      </c>
      <c r="AP190" s="13">
        <v>5.8950489611649289E-2</v>
      </c>
      <c r="AQ190" s="13">
        <v>5.5244827468571817E-2</v>
      </c>
      <c r="AR190" s="13">
        <v>4.3717996699516537E-2</v>
      </c>
      <c r="AS190" s="13">
        <v>1.7464687009698349E-2</v>
      </c>
      <c r="AT190" s="13">
        <v>3.9717265622701392E-2</v>
      </c>
      <c r="AU190" s="13">
        <v>2.6982861757508608E-2</v>
      </c>
      <c r="AV190" s="13">
        <v>3.077727957716159E-2</v>
      </c>
      <c r="AW190" s="13">
        <v>0</v>
      </c>
      <c r="AX190" s="13">
        <v>3.5142155312279183E-2</v>
      </c>
      <c r="AY190" s="13">
        <v>7.9962507383689846E-2</v>
      </c>
    </row>
    <row r="191" spans="2:53" ht="29" hidden="1">
      <c r="B191" s="12" t="s">
        <v>130</v>
      </c>
      <c r="C191" s="13">
        <v>9.1079583707947775E-2</v>
      </c>
      <c r="D191" s="13">
        <v>0.15812501018163749</v>
      </c>
      <c r="E191" s="13">
        <v>0.10386656215613591</v>
      </c>
      <c r="F191" s="13">
        <v>8.2521006369227212E-2</v>
      </c>
      <c r="G191" s="13">
        <v>7.2581306398751391E-2</v>
      </c>
      <c r="H191" s="13">
        <v>8.235511176941257E-2</v>
      </c>
      <c r="I191" s="13">
        <v>6.4507116065359429E-2</v>
      </c>
      <c r="K191" s="13">
        <v>0.1101894143830668</v>
      </c>
      <c r="L191" s="13">
        <v>7.236504708803701E-2</v>
      </c>
      <c r="N191" s="13">
        <v>9.4589660953946456E-2</v>
      </c>
      <c r="O191" s="13">
        <v>7.4490828630104602E-2</v>
      </c>
      <c r="P191" s="13">
        <v>8.3278761721960567E-2</v>
      </c>
      <c r="Q191" s="13">
        <v>6.9310324817420471E-2</v>
      </c>
      <c r="R191" s="13">
        <v>8.4726406400576118E-2</v>
      </c>
      <c r="S191" s="13">
        <v>5.0434144174764793E-2</v>
      </c>
      <c r="T191" s="13">
        <v>0.1056029698590351</v>
      </c>
      <c r="U191" s="13">
        <v>0.112012124702367</v>
      </c>
      <c r="V191" s="13">
        <v>0.1298252841086433</v>
      </c>
      <c r="W191" s="13">
        <v>6.7383481143148918E-2</v>
      </c>
      <c r="X191" s="13">
        <v>8.1599882846669164E-2</v>
      </c>
      <c r="Y191" s="13">
        <v>0.1017383147039201</v>
      </c>
      <c r="AA191" s="13">
        <v>9.0482983920935775E-2</v>
      </c>
      <c r="AB191" s="13">
        <v>9.2353420122546451E-2</v>
      </c>
      <c r="AC191" s="13">
        <v>0.127193212581099</v>
      </c>
      <c r="AD191" s="13">
        <v>5.9343925338204782E-2</v>
      </c>
      <c r="AF191" s="13">
        <v>8.0314737904786451E-2</v>
      </c>
      <c r="AG191" s="13">
        <v>0.122579482440523</v>
      </c>
      <c r="AH191" s="13">
        <v>7.7511942299028358E-2</v>
      </c>
      <c r="AI191" s="13">
        <v>6.8916213686284478E-2</v>
      </c>
      <c r="AJ191" s="13">
        <v>9.742436147189637E-2</v>
      </c>
      <c r="AK191" s="13">
        <v>8.0314737904786451E-2</v>
      </c>
      <c r="AM191" s="13">
        <v>0.21375135152676991</v>
      </c>
      <c r="AN191" s="13">
        <v>7.5000026456206903E-2</v>
      </c>
      <c r="AO191" s="13">
        <v>0.1108056793061046</v>
      </c>
      <c r="AP191" s="13">
        <v>0.1147663444936813</v>
      </c>
      <c r="AQ191" s="13">
        <v>9.046592408328373E-2</v>
      </c>
      <c r="AR191" s="13">
        <v>9.7534679175977829E-2</v>
      </c>
      <c r="AS191" s="13">
        <v>9.0290681157177949E-2</v>
      </c>
      <c r="AT191" s="13">
        <v>8.2348567147853241E-2</v>
      </c>
      <c r="AU191" s="13">
        <v>4.3539841479043467E-2</v>
      </c>
      <c r="AV191" s="13">
        <v>9.7521452878649495E-2</v>
      </c>
      <c r="AW191" s="13">
        <v>0.1005561404908098</v>
      </c>
      <c r="AX191" s="13">
        <v>0.1558356632180537</v>
      </c>
      <c r="AY191" s="13">
        <v>5.1702680862008479E-2</v>
      </c>
    </row>
    <row r="192" spans="2:53" hidden="1">
      <c r="B192" s="12" t="s">
        <v>131</v>
      </c>
      <c r="C192" s="13">
        <v>0.1483966628723008</v>
      </c>
      <c r="D192" s="13">
        <v>0.17004443036821071</v>
      </c>
      <c r="E192" s="13">
        <v>0.13630383504204291</v>
      </c>
      <c r="F192" s="13">
        <v>0.13491552184859559</v>
      </c>
      <c r="G192" s="13">
        <v>0.17527916219318579</v>
      </c>
      <c r="H192" s="13">
        <v>0.135080675519514</v>
      </c>
      <c r="I192" s="13">
        <v>0.14208791653356789</v>
      </c>
      <c r="K192" s="13">
        <v>0.16395050494203661</v>
      </c>
      <c r="L192" s="13">
        <v>0.13316455789225151</v>
      </c>
      <c r="N192" s="13">
        <v>0.1040581124087168</v>
      </c>
      <c r="O192" s="13">
        <v>0.1401674324308036</v>
      </c>
      <c r="P192" s="13">
        <v>0.16046820411815699</v>
      </c>
      <c r="Q192" s="13">
        <v>0.1245655578770912</v>
      </c>
      <c r="R192" s="13">
        <v>0.16859433845875099</v>
      </c>
      <c r="S192" s="13">
        <v>0.16641827452940769</v>
      </c>
      <c r="T192" s="13">
        <v>0.13025516533330281</v>
      </c>
      <c r="U192" s="13">
        <v>0.14618310785812699</v>
      </c>
      <c r="V192" s="13">
        <v>0.15353957759139461</v>
      </c>
      <c r="W192" s="13">
        <v>0.1506936931335153</v>
      </c>
      <c r="X192" s="13">
        <v>0.1659452564606865</v>
      </c>
      <c r="Y192" s="13">
        <v>0.1481276196570816</v>
      </c>
      <c r="AA192" s="13">
        <v>0.1615906310055899</v>
      </c>
      <c r="AB192" s="13">
        <v>0.14520022566450319</v>
      </c>
      <c r="AC192" s="13">
        <v>0.13787536094583011</v>
      </c>
      <c r="AD192" s="13">
        <v>0.1467533710401237</v>
      </c>
      <c r="AF192" s="13">
        <v>0.1105420708007194</v>
      </c>
      <c r="AG192" s="13">
        <v>0.15548332441502841</v>
      </c>
      <c r="AH192" s="13">
        <v>0.14994565660762471</v>
      </c>
      <c r="AI192" s="13">
        <v>0.1409930811443266</v>
      </c>
      <c r="AJ192" s="13">
        <v>0.19841574858328331</v>
      </c>
      <c r="AK192" s="13">
        <v>0.1105420708007194</v>
      </c>
      <c r="AM192" s="13">
        <v>0.21246169312917251</v>
      </c>
      <c r="AN192" s="13">
        <v>0.12496171739649289</v>
      </c>
      <c r="AO192" s="13">
        <v>0.16837989398831191</v>
      </c>
      <c r="AP192" s="13">
        <v>0.15912183768135521</v>
      </c>
      <c r="AQ192" s="13">
        <v>0.133240000358337</v>
      </c>
      <c r="AR192" s="13">
        <v>0.1237073764487953</v>
      </c>
      <c r="AS192" s="13">
        <v>9.810187348644675E-2</v>
      </c>
      <c r="AT192" s="13">
        <v>0.14226183831179029</v>
      </c>
      <c r="AU192" s="13">
        <v>0.12508876239075489</v>
      </c>
      <c r="AV192" s="13">
        <v>0.1375551283539973</v>
      </c>
      <c r="AW192" s="13">
        <v>0.29893344304326808</v>
      </c>
      <c r="AX192" s="13">
        <v>9.8684938253521023E-2</v>
      </c>
      <c r="AY192" s="13">
        <v>0.20883103891619759</v>
      </c>
    </row>
    <row r="193" spans="2:53" hidden="1">
      <c r="B193" s="12" t="s">
        <v>132</v>
      </c>
      <c r="C193" s="13">
        <v>0.18249733078416841</v>
      </c>
      <c r="D193" s="13">
        <v>0.18771759508518299</v>
      </c>
      <c r="E193" s="13">
        <v>0.17670926917577631</v>
      </c>
      <c r="F193" s="13">
        <v>0.15549313905694839</v>
      </c>
      <c r="G193" s="13">
        <v>0.17039506337138949</v>
      </c>
      <c r="H193" s="13">
        <v>0.1963402505312879</v>
      </c>
      <c r="I193" s="13">
        <v>0.2061382521057657</v>
      </c>
      <c r="K193" s="13">
        <v>0.2024981502471388</v>
      </c>
      <c r="L193" s="13">
        <v>0.1629102358155389</v>
      </c>
      <c r="N193" s="13">
        <v>0.19570882057902519</v>
      </c>
      <c r="O193" s="13">
        <v>0.1162241632026554</v>
      </c>
      <c r="P193" s="13">
        <v>0.21796576567927589</v>
      </c>
      <c r="Q193" s="13">
        <v>0.22903080390927141</v>
      </c>
      <c r="R193" s="13">
        <v>0.17494232755913899</v>
      </c>
      <c r="S193" s="13">
        <v>0.2087133488444386</v>
      </c>
      <c r="T193" s="13">
        <v>0.13227047063625549</v>
      </c>
      <c r="U193" s="13">
        <v>0.18057164490726799</v>
      </c>
      <c r="V193" s="13">
        <v>0.18400772212324371</v>
      </c>
      <c r="W193" s="13">
        <v>0.17549939890803101</v>
      </c>
      <c r="X193" s="13">
        <v>0.16744443208940471</v>
      </c>
      <c r="Y193" s="13">
        <v>0.19891115849234009</v>
      </c>
      <c r="AA193" s="13">
        <v>0.20128694455972429</v>
      </c>
      <c r="AB193" s="13">
        <v>0.19165267638938641</v>
      </c>
      <c r="AC193" s="13">
        <v>0.18609169375946921</v>
      </c>
      <c r="AD193" s="13">
        <v>0.14986122719990549</v>
      </c>
      <c r="AF193" s="13">
        <v>0.17096669517434299</v>
      </c>
      <c r="AG193" s="13">
        <v>0.20289327890768549</v>
      </c>
      <c r="AH193" s="13">
        <v>0.18363502096488341</v>
      </c>
      <c r="AI193" s="13">
        <v>0.1652392757571188</v>
      </c>
      <c r="AJ193" s="13">
        <v>0.19092383808837279</v>
      </c>
      <c r="AK193" s="13">
        <v>0.17096669517434299</v>
      </c>
      <c r="AM193" s="13">
        <v>0</v>
      </c>
      <c r="AN193" s="13">
        <v>0.16675811576335001</v>
      </c>
      <c r="AO193" s="13">
        <v>0.14797736850826659</v>
      </c>
      <c r="AP193" s="13">
        <v>0.2092926016416766</v>
      </c>
      <c r="AQ193" s="13">
        <v>0.2480993117427662</v>
      </c>
      <c r="AR193" s="13">
        <v>0.1599613703962586</v>
      </c>
      <c r="AS193" s="13">
        <v>0.23148320792998139</v>
      </c>
      <c r="AT193" s="13">
        <v>0.18580173707571079</v>
      </c>
      <c r="AU193" s="13">
        <v>0.21767607591836571</v>
      </c>
      <c r="AV193" s="13">
        <v>0.19244220557767211</v>
      </c>
      <c r="AW193" s="13">
        <v>0.1726425561242057</v>
      </c>
      <c r="AX193" s="13">
        <v>0.19471295196080371</v>
      </c>
      <c r="AY193" s="13">
        <v>0.23202795360774839</v>
      </c>
    </row>
    <row r="194" spans="2:53" hidden="1">
      <c r="B194" s="12" t="s">
        <v>133</v>
      </c>
      <c r="C194" s="13">
        <v>0.15067997885281251</v>
      </c>
      <c r="D194" s="13">
        <v>0.156618516409989</v>
      </c>
      <c r="E194" s="13">
        <v>0.12688170964063389</v>
      </c>
      <c r="F194" s="13">
        <v>0.14781982941765259</v>
      </c>
      <c r="G194" s="13">
        <v>0.14256243290546419</v>
      </c>
      <c r="H194" s="13">
        <v>0.157359574948123</v>
      </c>
      <c r="I194" s="13">
        <v>0.17046994644772431</v>
      </c>
      <c r="K194" s="13">
        <v>0.13437492491316719</v>
      </c>
      <c r="L194" s="13">
        <v>0.1666477566019062</v>
      </c>
      <c r="N194" s="13">
        <v>0.18487971402752551</v>
      </c>
      <c r="O194" s="13">
        <v>0.15641050580782051</v>
      </c>
      <c r="P194" s="13">
        <v>0.16399174481717621</v>
      </c>
      <c r="Q194" s="13">
        <v>0.1854843480034036</v>
      </c>
      <c r="R194" s="13">
        <v>0.18594496484942971</v>
      </c>
      <c r="S194" s="13">
        <v>0.16268186648214089</v>
      </c>
      <c r="T194" s="13">
        <v>0.15565865386889241</v>
      </c>
      <c r="U194" s="13">
        <v>0.12718211248772779</v>
      </c>
      <c r="V194" s="13">
        <v>8.159314464809081E-2</v>
      </c>
      <c r="W194" s="13">
        <v>0.16793010276591</v>
      </c>
      <c r="X194" s="13">
        <v>0.14634359309167311</v>
      </c>
      <c r="Y194" s="13">
        <v>0.14325640546456739</v>
      </c>
      <c r="AA194" s="13">
        <v>0.15877492612711031</v>
      </c>
      <c r="AB194" s="13">
        <v>0.15447075244217071</v>
      </c>
      <c r="AC194" s="13">
        <v>0.15165272625606571</v>
      </c>
      <c r="AD194" s="13">
        <v>0.1382203647480626</v>
      </c>
      <c r="AF194" s="13">
        <v>0.15769952110031271</v>
      </c>
      <c r="AG194" s="13">
        <v>0.14245756285801581</v>
      </c>
      <c r="AH194" s="13">
        <v>0.172174719639615</v>
      </c>
      <c r="AI194" s="13">
        <v>0.18053900696712641</v>
      </c>
      <c r="AJ194" s="13">
        <v>0.1221178011870683</v>
      </c>
      <c r="AK194" s="13">
        <v>0.15769952110031271</v>
      </c>
      <c r="AM194" s="13">
        <v>8.047562362185752E-2</v>
      </c>
      <c r="AN194" s="13">
        <v>0.1743394601830405</v>
      </c>
      <c r="AO194" s="13">
        <v>0.15875270087353571</v>
      </c>
      <c r="AP194" s="13">
        <v>0.1608279344503204</v>
      </c>
      <c r="AQ194" s="13">
        <v>0.13674465843964009</v>
      </c>
      <c r="AR194" s="13">
        <v>0.14910801737090931</v>
      </c>
      <c r="AS194" s="13">
        <v>0.1190114431877505</v>
      </c>
      <c r="AT194" s="13">
        <v>0.1573725921546737</v>
      </c>
      <c r="AU194" s="13">
        <v>0.22439031946589991</v>
      </c>
      <c r="AV194" s="13">
        <v>0.16313594693106179</v>
      </c>
      <c r="AW194" s="13">
        <v>0.12585937007199891</v>
      </c>
      <c r="AX194" s="13">
        <v>0.184669803634151</v>
      </c>
      <c r="AY194" s="13">
        <v>0.13592609152168719</v>
      </c>
    </row>
    <row r="195" spans="2:53" hidden="1">
      <c r="B195" s="12" t="s">
        <v>134</v>
      </c>
      <c r="C195" s="13">
        <v>0.17517628228523</v>
      </c>
      <c r="D195" s="13">
        <v>0.15000323229810439</v>
      </c>
      <c r="E195" s="13">
        <v>0.17780157238975591</v>
      </c>
      <c r="F195" s="13">
        <v>0.20010781765294061</v>
      </c>
      <c r="G195" s="13">
        <v>0.17963949997847189</v>
      </c>
      <c r="H195" s="13">
        <v>0.19804769605238631</v>
      </c>
      <c r="I195" s="13">
        <v>0.15035807707347479</v>
      </c>
      <c r="K195" s="13">
        <v>0.17600073395642021</v>
      </c>
      <c r="L195" s="13">
        <v>0.17436888470781839</v>
      </c>
      <c r="N195" s="13">
        <v>0.12877819772605451</v>
      </c>
      <c r="O195" s="13">
        <v>0.26247855377621981</v>
      </c>
      <c r="P195" s="13">
        <v>0.13272828457973221</v>
      </c>
      <c r="Q195" s="13">
        <v>0.18365649499519179</v>
      </c>
      <c r="R195" s="13">
        <v>0.20025963477829109</v>
      </c>
      <c r="S195" s="13">
        <v>0.18213169590140069</v>
      </c>
      <c r="T195" s="13">
        <v>0.19268613305336721</v>
      </c>
      <c r="U195" s="13">
        <v>0.16414127434970011</v>
      </c>
      <c r="V195" s="13">
        <v>0.17552741093048041</v>
      </c>
      <c r="W195" s="13">
        <v>0.18934987470510259</v>
      </c>
      <c r="X195" s="13">
        <v>0.14811834014091321</v>
      </c>
      <c r="Y195" s="13">
        <v>0.17611332330072249</v>
      </c>
      <c r="AA195" s="13">
        <v>0.1658149808212484</v>
      </c>
      <c r="AB195" s="13">
        <v>0.181509386719791</v>
      </c>
      <c r="AC195" s="13">
        <v>0.17664430318145849</v>
      </c>
      <c r="AD195" s="13">
        <v>0.17865820862029311</v>
      </c>
      <c r="AF195" s="13">
        <v>0.17354426097396941</v>
      </c>
      <c r="AG195" s="13">
        <v>0.1425555575896913</v>
      </c>
      <c r="AH195" s="13">
        <v>0.15446249617475721</v>
      </c>
      <c r="AI195" s="13">
        <v>0.23382193000447171</v>
      </c>
      <c r="AJ195" s="13">
        <v>0.17789078854878909</v>
      </c>
      <c r="AK195" s="13">
        <v>0.17354426097396941</v>
      </c>
      <c r="AM195" s="13">
        <v>0.24461706550681181</v>
      </c>
      <c r="AN195" s="13">
        <v>0.18767144194569721</v>
      </c>
      <c r="AO195" s="13">
        <v>0.149921450599908</v>
      </c>
      <c r="AP195" s="13">
        <v>0.13084598606059791</v>
      </c>
      <c r="AQ195" s="13">
        <v>0.19071011876086891</v>
      </c>
      <c r="AR195" s="13">
        <v>0.21773641510395891</v>
      </c>
      <c r="AS195" s="13">
        <v>0.1864458463895442</v>
      </c>
      <c r="AT195" s="13">
        <v>0.1869519290660395</v>
      </c>
      <c r="AU195" s="13">
        <v>0.18616017950875621</v>
      </c>
      <c r="AV195" s="13">
        <v>0.15486744371218611</v>
      </c>
      <c r="AW195" s="13">
        <v>0.18840545627341329</v>
      </c>
      <c r="AX195" s="13">
        <v>0.212453775260106</v>
      </c>
      <c r="AY195" s="13">
        <v>0.10438455593135459</v>
      </c>
    </row>
    <row r="196" spans="2:53" hidden="1">
      <c r="B196" s="12" t="s">
        <v>82</v>
      </c>
      <c r="C196" s="13">
        <v>0.1990413232701429</v>
      </c>
      <c r="D196" s="13">
        <v>7.9609856914162933E-2</v>
      </c>
      <c r="E196" s="13">
        <v>0.159040440010736</v>
      </c>
      <c r="F196" s="13">
        <v>0.21161738032173641</v>
      </c>
      <c r="G196" s="13">
        <v>0.23124286369916311</v>
      </c>
      <c r="H196" s="13">
        <v>0.22067187651592371</v>
      </c>
      <c r="I196" s="13">
        <v>0.25900782391239441</v>
      </c>
      <c r="K196" s="13">
        <v>0.15358851153549299</v>
      </c>
      <c r="L196" s="13">
        <v>0.24355392645053281</v>
      </c>
      <c r="N196" s="13">
        <v>0.22691233648608489</v>
      </c>
      <c r="O196" s="13">
        <v>0.21914030138787169</v>
      </c>
      <c r="P196" s="13">
        <v>0.20493588507752369</v>
      </c>
      <c r="Q196" s="13">
        <v>0.14131510673988751</v>
      </c>
      <c r="R196" s="13">
        <v>0.1461553315454153</v>
      </c>
      <c r="S196" s="13">
        <v>0.17518662867196999</v>
      </c>
      <c r="T196" s="13">
        <v>0.2434055526798006</v>
      </c>
      <c r="U196" s="13">
        <v>0.1876545436616037</v>
      </c>
      <c r="V196" s="13">
        <v>0.17833193978364359</v>
      </c>
      <c r="W196" s="13">
        <v>0.21852109697905811</v>
      </c>
      <c r="X196" s="13">
        <v>0.2425230461429273</v>
      </c>
      <c r="Y196" s="13">
        <v>0.21437933143234311</v>
      </c>
      <c r="AA196" s="13">
        <v>0.18059783650431219</v>
      </c>
      <c r="AB196" s="13">
        <v>0.19935218958949469</v>
      </c>
      <c r="AC196" s="13">
        <v>0.16680690448213259</v>
      </c>
      <c r="AD196" s="13">
        <v>0.24421037532882031</v>
      </c>
      <c r="AF196" s="13">
        <v>0.2565095883897896</v>
      </c>
      <c r="AG196" s="13">
        <v>0.15747757021764749</v>
      </c>
      <c r="AH196" s="13">
        <v>0.23233561171223671</v>
      </c>
      <c r="AI196" s="13">
        <v>0.14826609819018319</v>
      </c>
      <c r="AJ196" s="13">
        <v>0.1730784489887012</v>
      </c>
      <c r="AK196" s="13">
        <v>0.2565095883897896</v>
      </c>
      <c r="AM196" s="13">
        <v>0.1795969782772458</v>
      </c>
      <c r="AN196" s="13">
        <v>0.24640502688765409</v>
      </c>
      <c r="AO196" s="13">
        <v>0.20631184128614599</v>
      </c>
      <c r="AP196" s="13">
        <v>0.1504632898691308</v>
      </c>
      <c r="AQ196" s="13">
        <v>0.133407111335965</v>
      </c>
      <c r="AR196" s="13">
        <v>0.2082341448045836</v>
      </c>
      <c r="AS196" s="13">
        <v>0.25720226083940101</v>
      </c>
      <c r="AT196" s="13">
        <v>0.19880725179568109</v>
      </c>
      <c r="AU196" s="13">
        <v>0.17616195947967139</v>
      </c>
      <c r="AV196" s="13">
        <v>0.19068332618286421</v>
      </c>
      <c r="AW196" s="13">
        <v>0.1136030339963042</v>
      </c>
      <c r="AX196" s="13">
        <v>0.1020208406321695</v>
      </c>
      <c r="AY196" s="13">
        <v>0.17818025392285669</v>
      </c>
    </row>
    <row r="197" spans="2:53" hidden="1"/>
    <row r="198" spans="2:53" hidden="1">
      <c r="B198" s="37" t="s">
        <v>135</v>
      </c>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row>
    <row r="199" spans="2:53" hidden="1">
      <c r="B199" s="36" t="s">
        <v>16</v>
      </c>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row>
    <row r="200" spans="2:53" hidden="1">
      <c r="B200" s="12" t="s">
        <v>109</v>
      </c>
      <c r="C200" s="13">
        <v>0.3013286494339657</v>
      </c>
      <c r="D200" s="13">
        <v>0.34248594076619537</v>
      </c>
      <c r="E200" s="13">
        <v>0.34636523735078928</v>
      </c>
      <c r="F200" s="13">
        <v>0.27214576710335647</v>
      </c>
      <c r="G200" s="13">
        <v>0.29843621145411831</v>
      </c>
      <c r="H200" s="13">
        <v>0.34604905736213498</v>
      </c>
      <c r="I200" s="13">
        <v>0.23371286573069791</v>
      </c>
      <c r="K200" s="13">
        <v>0.31147512136633748</v>
      </c>
      <c r="L200" s="13">
        <v>0.29139206110048033</v>
      </c>
      <c r="N200" s="13">
        <v>0.29441438175898088</v>
      </c>
      <c r="O200" s="13">
        <v>0.41480526039193438</v>
      </c>
      <c r="P200" s="13">
        <v>0.4107287076198366</v>
      </c>
      <c r="Q200" s="13">
        <v>0.19693092242165369</v>
      </c>
      <c r="R200" s="13">
        <v>0.34479727191160697</v>
      </c>
      <c r="S200" s="13">
        <v>0.34563120766017041</v>
      </c>
      <c r="T200" s="13">
        <v>0.37470344446419179</v>
      </c>
      <c r="U200" s="13">
        <v>0.26416457992325371</v>
      </c>
      <c r="V200" s="13">
        <v>0.27439106119795209</v>
      </c>
      <c r="W200" s="13">
        <v>0.25921565802489938</v>
      </c>
      <c r="X200" s="13">
        <v>0.24306819637068411</v>
      </c>
      <c r="Y200" s="13">
        <v>0.29815694716864161</v>
      </c>
      <c r="AA200" s="13">
        <v>0.34983165656420778</v>
      </c>
      <c r="AB200" s="13">
        <v>0.29215277483485241</v>
      </c>
      <c r="AC200" s="13">
        <v>0.30265732914799293</v>
      </c>
      <c r="AD200" s="13">
        <v>0.25747534495466079</v>
      </c>
      <c r="AF200" s="13">
        <v>0.29075438307680967</v>
      </c>
      <c r="AG200" s="13">
        <v>0.31367422075622592</v>
      </c>
      <c r="AH200" s="13">
        <v>0.24927225519931509</v>
      </c>
      <c r="AI200" s="13">
        <v>0.35424575072482201</v>
      </c>
      <c r="AJ200" s="13">
        <v>0.29322907103612572</v>
      </c>
      <c r="AK200" s="13">
        <v>0.29075438307680967</v>
      </c>
      <c r="AM200" s="13">
        <v>0.24566603576608401</v>
      </c>
      <c r="AN200" s="13">
        <v>0.25986984969852012</v>
      </c>
      <c r="AO200" s="13">
        <v>0.31112826977173308</v>
      </c>
      <c r="AP200" s="13">
        <v>0.29237500081424128</v>
      </c>
      <c r="AQ200" s="13">
        <v>0.30257724562854499</v>
      </c>
      <c r="AR200" s="13">
        <v>0.26745770743703717</v>
      </c>
      <c r="AS200" s="13">
        <v>0.29521376266467692</v>
      </c>
      <c r="AT200" s="13">
        <v>0.3310312585113574</v>
      </c>
      <c r="AU200" s="13">
        <v>0.33646817694539138</v>
      </c>
      <c r="AV200" s="13">
        <v>0.31665306416527772</v>
      </c>
      <c r="AW200" s="13">
        <v>0.45813754748910279</v>
      </c>
      <c r="AX200" s="13">
        <v>0.30450960747260097</v>
      </c>
      <c r="AY200" s="13">
        <v>0.42252999487168252</v>
      </c>
    </row>
    <row r="201" spans="2:53" hidden="1">
      <c r="B201" s="12" t="s">
        <v>110</v>
      </c>
      <c r="C201" s="13">
        <v>0.39427658061374188</v>
      </c>
      <c r="D201" s="13">
        <v>0.38683441013837672</v>
      </c>
      <c r="E201" s="13">
        <v>0.32685244150189041</v>
      </c>
      <c r="F201" s="13">
        <v>0.42426562877467849</v>
      </c>
      <c r="G201" s="13">
        <v>0.39455299199537869</v>
      </c>
      <c r="H201" s="13">
        <v>0.37071085675336901</v>
      </c>
      <c r="I201" s="13">
        <v>0.44513523253630372</v>
      </c>
      <c r="K201" s="13">
        <v>0.42205324484528528</v>
      </c>
      <c r="L201" s="13">
        <v>0.36707448715840862</v>
      </c>
      <c r="N201" s="13">
        <v>0.43104870502266568</v>
      </c>
      <c r="O201" s="13">
        <v>0.44512479306836489</v>
      </c>
      <c r="P201" s="13">
        <v>0.3070117922266587</v>
      </c>
      <c r="Q201" s="13">
        <v>0.48582090729966121</v>
      </c>
      <c r="R201" s="13">
        <v>0.36814842148840299</v>
      </c>
      <c r="S201" s="13">
        <v>0.40317685412596199</v>
      </c>
      <c r="T201" s="13">
        <v>0.36979232237985438</v>
      </c>
      <c r="U201" s="13">
        <v>0.35546108301613932</v>
      </c>
      <c r="V201" s="13">
        <v>0.41645353963666609</v>
      </c>
      <c r="W201" s="13">
        <v>0.36432247605060869</v>
      </c>
      <c r="X201" s="13">
        <v>0.40799588306950108</v>
      </c>
      <c r="Y201" s="13">
        <v>0.42643410891638311</v>
      </c>
      <c r="AA201" s="13">
        <v>0.42263905773941252</v>
      </c>
      <c r="AB201" s="13">
        <v>0.41423814069492582</v>
      </c>
      <c r="AC201" s="13">
        <v>0.38873930820548019</v>
      </c>
      <c r="AD201" s="13">
        <v>0.34852398897772302</v>
      </c>
      <c r="AF201" s="13">
        <v>0.35619023140803491</v>
      </c>
      <c r="AG201" s="13">
        <v>0.42403285874499469</v>
      </c>
      <c r="AH201" s="13">
        <v>0.48175670097116802</v>
      </c>
      <c r="AI201" s="13">
        <v>0.37757174287128981</v>
      </c>
      <c r="AJ201" s="13">
        <v>0.39875182086460098</v>
      </c>
      <c r="AK201" s="13">
        <v>0.35619023140803491</v>
      </c>
      <c r="AM201" s="13">
        <v>0.17846684132722271</v>
      </c>
      <c r="AN201" s="13">
        <v>0.35354205635799407</v>
      </c>
      <c r="AO201" s="13">
        <v>0.3710501343164393</v>
      </c>
      <c r="AP201" s="13">
        <v>0.41536101524184182</v>
      </c>
      <c r="AQ201" s="13">
        <v>0.42936333160397511</v>
      </c>
      <c r="AR201" s="13">
        <v>0.41288355471887972</v>
      </c>
      <c r="AS201" s="13">
        <v>0.44938113267175112</v>
      </c>
      <c r="AT201" s="13">
        <v>0.41135318549673833</v>
      </c>
      <c r="AU201" s="13">
        <v>0.4435814779598995</v>
      </c>
      <c r="AV201" s="13">
        <v>0.40371754319098357</v>
      </c>
      <c r="AW201" s="13">
        <v>0.4287399543298191</v>
      </c>
      <c r="AX201" s="13">
        <v>0.39559774145861337</v>
      </c>
      <c r="AY201" s="13">
        <v>0.36818820257167101</v>
      </c>
    </row>
    <row r="202" spans="2:53" hidden="1">
      <c r="B202" s="12" t="s">
        <v>111</v>
      </c>
      <c r="C202" s="13">
        <v>0.17756175973045421</v>
      </c>
      <c r="D202" s="13">
        <v>0.1522930259726912</v>
      </c>
      <c r="E202" s="13">
        <v>0.16586078360327411</v>
      </c>
      <c r="F202" s="13">
        <v>0.16545227256713291</v>
      </c>
      <c r="G202" s="13">
        <v>0.20618566776434899</v>
      </c>
      <c r="H202" s="13">
        <v>0.1872938320752284</v>
      </c>
      <c r="I202" s="13">
        <v>0.1836975759351015</v>
      </c>
      <c r="K202" s="13">
        <v>0.16451953963188989</v>
      </c>
      <c r="L202" s="13">
        <v>0.19033419658711931</v>
      </c>
      <c r="N202" s="13">
        <v>0.15410762854669119</v>
      </c>
      <c r="O202" s="13">
        <v>9.4463582361720533E-2</v>
      </c>
      <c r="P202" s="13">
        <v>0.16584877852922081</v>
      </c>
      <c r="Q202" s="13">
        <v>0.1841674399161175</v>
      </c>
      <c r="R202" s="13">
        <v>0.19128019550366021</v>
      </c>
      <c r="S202" s="13">
        <v>0.16133615487469821</v>
      </c>
      <c r="T202" s="13">
        <v>0.15888384592980129</v>
      </c>
      <c r="U202" s="13">
        <v>0.2085857390248515</v>
      </c>
      <c r="V202" s="13">
        <v>0.15463693727750219</v>
      </c>
      <c r="W202" s="13">
        <v>0.2027372158011925</v>
      </c>
      <c r="X202" s="13">
        <v>0.2052534134208433</v>
      </c>
      <c r="Y202" s="13">
        <v>0.18803331917110669</v>
      </c>
      <c r="AA202" s="13">
        <v>0.1339266873085076</v>
      </c>
      <c r="AB202" s="13">
        <v>0.16504945358759571</v>
      </c>
      <c r="AC202" s="13">
        <v>0.1662408974341332</v>
      </c>
      <c r="AD202" s="13">
        <v>0.24682783147374479</v>
      </c>
      <c r="AF202" s="13">
        <v>0.19722835942293179</v>
      </c>
      <c r="AG202" s="13">
        <v>0.14791777726541089</v>
      </c>
      <c r="AH202" s="13">
        <v>0.1492495945406925</v>
      </c>
      <c r="AI202" s="13">
        <v>0.15270360601407251</v>
      </c>
      <c r="AJ202" s="13">
        <v>0.2011206489130791</v>
      </c>
      <c r="AK202" s="13">
        <v>0.19722835942293179</v>
      </c>
      <c r="AM202" s="13">
        <v>0.36055010843976271</v>
      </c>
      <c r="AN202" s="13">
        <v>0.25535584079192719</v>
      </c>
      <c r="AO202" s="13">
        <v>0.18690593483924611</v>
      </c>
      <c r="AP202" s="13">
        <v>0.1773250053748065</v>
      </c>
      <c r="AQ202" s="13">
        <v>0.15573237560275949</v>
      </c>
      <c r="AR202" s="13">
        <v>0.1492123537798058</v>
      </c>
      <c r="AS202" s="13">
        <v>0.12029168403279571</v>
      </c>
      <c r="AT202" s="13">
        <v>0.17052817749109461</v>
      </c>
      <c r="AU202" s="13">
        <v>0.1004319665406453</v>
      </c>
      <c r="AV202" s="13">
        <v>0.15695699119556511</v>
      </c>
      <c r="AW202" s="13">
        <v>6.8245917460776379E-2</v>
      </c>
      <c r="AX202" s="13">
        <v>0.1239549224248897</v>
      </c>
      <c r="AY202" s="13">
        <v>9.4666387591378132E-2</v>
      </c>
    </row>
    <row r="203" spans="2:53" hidden="1">
      <c r="B203" s="12" t="s">
        <v>112</v>
      </c>
      <c r="C203" s="13">
        <v>6.1183154966017832E-2</v>
      </c>
      <c r="D203" s="13">
        <v>6.7376004284171898E-2</v>
      </c>
      <c r="E203" s="13">
        <v>7.2663711078083351E-2</v>
      </c>
      <c r="F203" s="13">
        <v>5.4919263346186062E-2</v>
      </c>
      <c r="G203" s="13">
        <v>4.0500222800199187E-2</v>
      </c>
      <c r="H203" s="13">
        <v>6.0878940435948527E-2</v>
      </c>
      <c r="I203" s="13">
        <v>6.9857177806367923E-2</v>
      </c>
      <c r="K203" s="13">
        <v>4.9042029298479041E-2</v>
      </c>
      <c r="L203" s="13">
        <v>7.3073136869830718E-2</v>
      </c>
      <c r="N203" s="13">
        <v>3.2612491336015077E-2</v>
      </c>
      <c r="O203" s="13">
        <v>1.5723965623843442E-2</v>
      </c>
      <c r="P203" s="13">
        <v>5.6375584012653149E-2</v>
      </c>
      <c r="Q203" s="13">
        <v>6.0063122129754003E-2</v>
      </c>
      <c r="R203" s="13">
        <v>7.278620516699201E-2</v>
      </c>
      <c r="S203" s="13">
        <v>4.5642370066779667E-2</v>
      </c>
      <c r="T203" s="13">
        <v>2.7960058010905921E-2</v>
      </c>
      <c r="U203" s="13">
        <v>7.1113787704021908E-2</v>
      </c>
      <c r="V203" s="13">
        <v>9.2403928580056319E-2</v>
      </c>
      <c r="W203" s="13">
        <v>9.2441813515240473E-2</v>
      </c>
      <c r="X203" s="13">
        <v>3.8952685632271902E-2</v>
      </c>
      <c r="Y203" s="13">
        <v>5.0126423470223537E-2</v>
      </c>
      <c r="AA203" s="13">
        <v>5.6232241593608658E-2</v>
      </c>
      <c r="AB203" s="13">
        <v>6.3346776056714627E-2</v>
      </c>
      <c r="AC203" s="13">
        <v>6.0087170806519742E-2</v>
      </c>
      <c r="AD203" s="13">
        <v>6.5676887443082657E-2</v>
      </c>
      <c r="AF203" s="13">
        <v>6.8407548665309445E-2</v>
      </c>
      <c r="AG203" s="13">
        <v>6.1075453088110743E-2</v>
      </c>
      <c r="AH203" s="13">
        <v>6.339012864257168E-2</v>
      </c>
      <c r="AI203" s="13">
        <v>6.2571834921474292E-2</v>
      </c>
      <c r="AJ203" s="13">
        <v>4.9656401300929548E-2</v>
      </c>
      <c r="AK203" s="13">
        <v>6.8407548665309445E-2</v>
      </c>
      <c r="AM203" s="13">
        <v>0.14422558699367821</v>
      </c>
      <c r="AN203" s="13">
        <v>4.3199177269422087E-2</v>
      </c>
      <c r="AO203" s="13">
        <v>6.0448322219574711E-2</v>
      </c>
      <c r="AP203" s="13">
        <v>5.4709494621223979E-2</v>
      </c>
      <c r="AQ203" s="13">
        <v>6.8967480447446772E-2</v>
      </c>
      <c r="AR203" s="13">
        <v>7.1418587135664707E-2</v>
      </c>
      <c r="AS203" s="13">
        <v>7.5453873142110967E-2</v>
      </c>
      <c r="AT203" s="13">
        <v>4.0130019050105131E-2</v>
      </c>
      <c r="AU203" s="13">
        <v>7.302211106141164E-2</v>
      </c>
      <c r="AV203" s="13">
        <v>7.7805372718144264E-2</v>
      </c>
      <c r="AW203" s="13">
        <v>4.4876580720301651E-2</v>
      </c>
      <c r="AX203" s="13">
        <v>7.2854303114400124E-2</v>
      </c>
      <c r="AY203" s="13">
        <v>5.7085251736316907E-2</v>
      </c>
    </row>
    <row r="204" spans="2:53" hidden="1">
      <c r="B204" s="12" t="s">
        <v>113</v>
      </c>
      <c r="C204" s="13">
        <v>2.487013481341396E-2</v>
      </c>
      <c r="D204" s="13">
        <v>1.9086455627425249E-2</v>
      </c>
      <c r="E204" s="13">
        <v>3.2094422922470237E-2</v>
      </c>
      <c r="F204" s="13">
        <v>2.8659043013732361E-2</v>
      </c>
      <c r="G204" s="13">
        <v>2.3807210780839139E-2</v>
      </c>
      <c r="H204" s="13">
        <v>2.4418890730161069E-2</v>
      </c>
      <c r="I204" s="13">
        <v>2.0906298230454201E-2</v>
      </c>
      <c r="K204" s="13">
        <v>2.4174129042045019E-2</v>
      </c>
      <c r="L204" s="13">
        <v>2.5551743442888221E-2</v>
      </c>
      <c r="N204" s="13">
        <v>3.6486719408111393E-2</v>
      </c>
      <c r="O204" s="13">
        <v>0</v>
      </c>
      <c r="P204" s="13">
        <v>2.5954507365883589E-2</v>
      </c>
      <c r="Q204" s="13">
        <v>2.5190843216099278E-2</v>
      </c>
      <c r="R204" s="13">
        <v>9.6252187544684162E-3</v>
      </c>
      <c r="S204" s="13">
        <v>1.2616230435510439E-2</v>
      </c>
      <c r="T204" s="13">
        <v>2.8176270895217861E-2</v>
      </c>
      <c r="U204" s="13">
        <v>4.4585908309243832E-2</v>
      </c>
      <c r="V204" s="13">
        <v>2.2390785089419791E-2</v>
      </c>
      <c r="W204" s="13">
        <v>3.5238260820010393E-2</v>
      </c>
      <c r="X204" s="13">
        <v>2.4582568209498331E-2</v>
      </c>
      <c r="Y204" s="13">
        <v>1.7233946829764611E-2</v>
      </c>
      <c r="AA204" s="13">
        <v>1.2645757170882441E-2</v>
      </c>
      <c r="AB204" s="13">
        <v>2.268161463041217E-2</v>
      </c>
      <c r="AC204" s="13">
        <v>3.6496304337142377E-2</v>
      </c>
      <c r="AD204" s="13">
        <v>3.0312620305267119E-2</v>
      </c>
      <c r="AF204" s="13">
        <v>2.7677848309854161E-2</v>
      </c>
      <c r="AG204" s="13">
        <v>2.2285952946288452E-2</v>
      </c>
      <c r="AH204" s="13">
        <v>2.3708742150736858E-2</v>
      </c>
      <c r="AI204" s="13">
        <v>1.453272444172175E-2</v>
      </c>
      <c r="AJ204" s="13">
        <v>2.9811284325092061E-2</v>
      </c>
      <c r="AK204" s="13">
        <v>2.7677848309854161E-2</v>
      </c>
      <c r="AM204" s="13">
        <v>3.6171890343639053E-2</v>
      </c>
      <c r="AN204" s="13">
        <v>3.4097713190235988E-2</v>
      </c>
      <c r="AO204" s="13">
        <v>1.9702009184378168E-2</v>
      </c>
      <c r="AP204" s="13">
        <v>3.8164147210519347E-2</v>
      </c>
      <c r="AQ204" s="13">
        <v>1.310714630388387E-2</v>
      </c>
      <c r="AR204" s="13">
        <v>2.7612166364112411E-2</v>
      </c>
      <c r="AS204" s="13">
        <v>3.3452105109655517E-2</v>
      </c>
      <c r="AT204" s="13">
        <v>2.578226499063082E-2</v>
      </c>
      <c r="AU204" s="13">
        <v>2.9016265805466821E-2</v>
      </c>
      <c r="AV204" s="13">
        <v>1.138105694971225E-2</v>
      </c>
      <c r="AW204" s="13">
        <v>0</v>
      </c>
      <c r="AX204" s="13">
        <v>7.1823084306716994E-2</v>
      </c>
      <c r="AY204" s="13">
        <v>9.4543644445545128E-3</v>
      </c>
    </row>
    <row r="205" spans="2:53" hidden="1">
      <c r="B205" s="12" t="s">
        <v>82</v>
      </c>
      <c r="C205" s="13">
        <v>4.0779720442406332E-2</v>
      </c>
      <c r="D205" s="13">
        <v>3.1924163211139549E-2</v>
      </c>
      <c r="E205" s="13">
        <v>5.6163403543492509E-2</v>
      </c>
      <c r="F205" s="13">
        <v>5.4558025194913679E-2</v>
      </c>
      <c r="G205" s="13">
        <v>3.6517695205115532E-2</v>
      </c>
      <c r="H205" s="13">
        <v>1.064842264315796E-2</v>
      </c>
      <c r="I205" s="13">
        <v>4.6690849761074772E-2</v>
      </c>
      <c r="K205" s="13">
        <v>2.873593581596335E-2</v>
      </c>
      <c r="L205" s="13">
        <v>5.2574374841272767E-2</v>
      </c>
      <c r="N205" s="13">
        <v>5.1330073927535629E-2</v>
      </c>
      <c r="O205" s="13">
        <v>2.9882398554136939E-2</v>
      </c>
      <c r="P205" s="13">
        <v>3.4080630245747062E-2</v>
      </c>
      <c r="Q205" s="13">
        <v>4.7826765016714193E-2</v>
      </c>
      <c r="R205" s="13">
        <v>1.336268717486956E-2</v>
      </c>
      <c r="S205" s="13">
        <v>3.1597182836879227E-2</v>
      </c>
      <c r="T205" s="13">
        <v>4.0484058320028923E-2</v>
      </c>
      <c r="U205" s="13">
        <v>5.6088902022489742E-2</v>
      </c>
      <c r="V205" s="13">
        <v>3.9723748218403153E-2</v>
      </c>
      <c r="W205" s="13">
        <v>4.6044575788048457E-2</v>
      </c>
      <c r="X205" s="13">
        <v>8.0147253297201279E-2</v>
      </c>
      <c r="Y205" s="13">
        <v>2.0015254443880449E-2</v>
      </c>
      <c r="AA205" s="13">
        <v>2.472459962338093E-2</v>
      </c>
      <c r="AB205" s="13">
        <v>4.2531240195499413E-2</v>
      </c>
      <c r="AC205" s="13">
        <v>4.5778990068731679E-2</v>
      </c>
      <c r="AD205" s="13">
        <v>5.1183326845521439E-2</v>
      </c>
      <c r="AF205" s="13">
        <v>5.9741629117060019E-2</v>
      </c>
      <c r="AG205" s="13">
        <v>3.1013737198969282E-2</v>
      </c>
      <c r="AH205" s="13">
        <v>3.262257849551594E-2</v>
      </c>
      <c r="AI205" s="13">
        <v>3.8374341026619803E-2</v>
      </c>
      <c r="AJ205" s="13">
        <v>2.7430773560172671E-2</v>
      </c>
      <c r="AK205" s="13">
        <v>5.9741629117060019E-2</v>
      </c>
      <c r="AM205" s="13">
        <v>3.4919537129613383E-2</v>
      </c>
      <c r="AN205" s="13">
        <v>5.3935362691900447E-2</v>
      </c>
      <c r="AO205" s="13">
        <v>5.0765329668628657E-2</v>
      </c>
      <c r="AP205" s="13">
        <v>2.206533673736702E-2</v>
      </c>
      <c r="AQ205" s="13">
        <v>3.0252420413389668E-2</v>
      </c>
      <c r="AR205" s="13">
        <v>7.1415630564500135E-2</v>
      </c>
      <c r="AS205" s="13">
        <v>2.620744237900987E-2</v>
      </c>
      <c r="AT205" s="13">
        <v>2.11750944600737E-2</v>
      </c>
      <c r="AU205" s="13">
        <v>1.7480001687185599E-2</v>
      </c>
      <c r="AV205" s="13">
        <v>3.3485971780316939E-2</v>
      </c>
      <c r="AW205" s="13">
        <v>0</v>
      </c>
      <c r="AX205" s="13">
        <v>3.1260341222778723E-2</v>
      </c>
      <c r="AY205" s="13">
        <v>4.8075798784397009E-2</v>
      </c>
    </row>
    <row r="206" spans="2:53" hidden="1"/>
    <row r="207" spans="2:53" hidden="1">
      <c r="B207" s="37" t="s">
        <v>136</v>
      </c>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row>
    <row r="208" spans="2:53" hidden="1">
      <c r="B208" s="36" t="s">
        <v>16</v>
      </c>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row>
    <row r="209" spans="2:53" ht="43.5" hidden="1">
      <c r="B209" s="12" t="s">
        <v>137</v>
      </c>
      <c r="C209" s="13">
        <v>0.27549937335724001</v>
      </c>
      <c r="D209" s="13">
        <v>0.33468118281177361</v>
      </c>
      <c r="E209" s="13">
        <v>0.30434358797367722</v>
      </c>
      <c r="F209" s="13">
        <v>0.2894005586112085</v>
      </c>
      <c r="G209" s="13">
        <v>0.21967240922155251</v>
      </c>
      <c r="H209" s="13">
        <v>0.23782131915072871</v>
      </c>
      <c r="I209" s="13">
        <v>0.27261094447502782</v>
      </c>
      <c r="K209" s="13">
        <v>0.31472360699692198</v>
      </c>
      <c r="L209" s="13">
        <v>0.23708650778467821</v>
      </c>
      <c r="N209" s="13">
        <v>0.33430808472184542</v>
      </c>
      <c r="O209" s="13">
        <v>0.3822929765278294</v>
      </c>
      <c r="P209" s="13">
        <v>0.30022651439373171</v>
      </c>
      <c r="Q209" s="13">
        <v>0.17777398285258289</v>
      </c>
      <c r="R209" s="13">
        <v>0.27729095879156562</v>
      </c>
      <c r="S209" s="13">
        <v>0.26843401235642123</v>
      </c>
      <c r="T209" s="13">
        <v>0.25066583439961709</v>
      </c>
      <c r="U209" s="13">
        <v>0.26306782481166652</v>
      </c>
      <c r="V209" s="13">
        <v>0.29849364122246802</v>
      </c>
      <c r="W209" s="13">
        <v>0.25373936052172219</v>
      </c>
      <c r="X209" s="13">
        <v>0.28462735869661338</v>
      </c>
      <c r="Y209" s="13">
        <v>0.2342611102108127</v>
      </c>
      <c r="AA209" s="13">
        <v>0.29897692982614488</v>
      </c>
      <c r="AB209" s="13">
        <v>0.25424087874055112</v>
      </c>
      <c r="AC209" s="13">
        <v>0.30703993686874997</v>
      </c>
      <c r="AD209" s="13">
        <v>0.24451587245214801</v>
      </c>
      <c r="AF209" s="13">
        <v>0.25613997819410439</v>
      </c>
      <c r="AG209" s="13">
        <v>0.27680246111358198</v>
      </c>
      <c r="AH209" s="13">
        <v>0.23769488153958179</v>
      </c>
      <c r="AI209" s="13">
        <v>0.3044492973408271</v>
      </c>
      <c r="AJ209" s="13">
        <v>0.29791630869908209</v>
      </c>
      <c r="AK209" s="13">
        <v>0.25613997819410439</v>
      </c>
      <c r="AM209" s="13">
        <v>0.32077406280532023</v>
      </c>
      <c r="AN209" s="13">
        <v>0.24412123382859471</v>
      </c>
      <c r="AO209" s="13">
        <v>0.26177187028569943</v>
      </c>
      <c r="AP209" s="13">
        <v>0.25236636613380348</v>
      </c>
      <c r="AQ209" s="13">
        <v>0.30586238387545561</v>
      </c>
      <c r="AR209" s="13">
        <v>0.27536204548261412</v>
      </c>
      <c r="AS209" s="13">
        <v>0.32118837060100969</v>
      </c>
      <c r="AT209" s="13">
        <v>0.29487505636522782</v>
      </c>
      <c r="AU209" s="13">
        <v>0.27377767099503769</v>
      </c>
      <c r="AV209" s="13">
        <v>0.38718391254130069</v>
      </c>
      <c r="AW209" s="13">
        <v>0.27814601984196391</v>
      </c>
      <c r="AX209" s="13">
        <v>0.27601214244440792</v>
      </c>
      <c r="AY209" s="13">
        <v>0.34278398873546528</v>
      </c>
    </row>
    <row r="210" spans="2:53" ht="29" hidden="1">
      <c r="B210" s="12" t="s">
        <v>138</v>
      </c>
      <c r="C210" s="13">
        <v>0.38830626811494379</v>
      </c>
      <c r="D210" s="13">
        <v>0.39424071813033729</v>
      </c>
      <c r="E210" s="13">
        <v>0.44725403466859032</v>
      </c>
      <c r="F210" s="13">
        <v>0.3651815137863646</v>
      </c>
      <c r="G210" s="13">
        <v>0.39403279454511708</v>
      </c>
      <c r="H210" s="13">
        <v>0.4112620291420549</v>
      </c>
      <c r="I210" s="13">
        <v>0.33528932002815981</v>
      </c>
      <c r="K210" s="13">
        <v>0.4056233209432239</v>
      </c>
      <c r="L210" s="13">
        <v>0.37134742505592461</v>
      </c>
      <c r="N210" s="13">
        <v>0.35413809204830188</v>
      </c>
      <c r="O210" s="13">
        <v>0.36643127959881011</v>
      </c>
      <c r="P210" s="13">
        <v>0.41923238163173521</v>
      </c>
      <c r="Q210" s="13">
        <v>0.39896400600645648</v>
      </c>
      <c r="R210" s="13">
        <v>0.39295954496572572</v>
      </c>
      <c r="S210" s="13">
        <v>0.35130959337517581</v>
      </c>
      <c r="T210" s="13">
        <v>0.39912435822208642</v>
      </c>
      <c r="U210" s="13">
        <v>0.38324845093695742</v>
      </c>
      <c r="V210" s="13">
        <v>0.44625889904429988</v>
      </c>
      <c r="W210" s="13">
        <v>0.35314783421842072</v>
      </c>
      <c r="X210" s="13">
        <v>0.37444886095148611</v>
      </c>
      <c r="Y210" s="13">
        <v>0.40544695031475642</v>
      </c>
      <c r="AA210" s="13">
        <v>0.41782286444599021</v>
      </c>
      <c r="AB210" s="13">
        <v>0.38404406785996092</v>
      </c>
      <c r="AC210" s="13">
        <v>0.38630883621976919</v>
      </c>
      <c r="AD210" s="13">
        <v>0.36441542623879147</v>
      </c>
      <c r="AF210" s="13">
        <v>0.34939396316766902</v>
      </c>
      <c r="AG210" s="13">
        <v>0.51548358463271482</v>
      </c>
      <c r="AH210" s="13">
        <v>0.41432228392140891</v>
      </c>
      <c r="AI210" s="13">
        <v>0.35568879231762779</v>
      </c>
      <c r="AJ210" s="13">
        <v>0.34345794995902013</v>
      </c>
      <c r="AK210" s="13">
        <v>0.34939396316766902</v>
      </c>
      <c r="AM210" s="13">
        <v>0.28528090071033058</v>
      </c>
      <c r="AN210" s="13">
        <v>0.31887556857029931</v>
      </c>
      <c r="AO210" s="13">
        <v>0.3841455856986713</v>
      </c>
      <c r="AP210" s="13">
        <v>0.46732625217937512</v>
      </c>
      <c r="AQ210" s="13">
        <v>0.40776021509283028</v>
      </c>
      <c r="AR210" s="13">
        <v>0.35357900424834288</v>
      </c>
      <c r="AS210" s="13">
        <v>0.40378600346557109</v>
      </c>
      <c r="AT210" s="13">
        <v>0.39792354262462848</v>
      </c>
      <c r="AU210" s="13">
        <v>0.43789224657069248</v>
      </c>
      <c r="AV210" s="13">
        <v>0.36942020598803788</v>
      </c>
      <c r="AW210" s="13">
        <v>0.46952915688273728</v>
      </c>
      <c r="AX210" s="13">
        <v>0.3688731684704577</v>
      </c>
      <c r="AY210" s="13">
        <v>0.46551844631501083</v>
      </c>
    </row>
    <row r="211" spans="2:53" ht="43.5" hidden="1">
      <c r="B211" s="12" t="s">
        <v>139</v>
      </c>
      <c r="C211" s="13">
        <v>0.14892458717242979</v>
      </c>
      <c r="D211" s="13">
        <v>0.15259496344568521</v>
      </c>
      <c r="E211" s="13">
        <v>0.1098968099150362</v>
      </c>
      <c r="F211" s="13">
        <v>0.1090353850316763</v>
      </c>
      <c r="G211" s="13">
        <v>0.16553437502535981</v>
      </c>
      <c r="H211" s="13">
        <v>0.1788907145788082</v>
      </c>
      <c r="I211" s="13">
        <v>0.17684373575908799</v>
      </c>
      <c r="K211" s="13">
        <v>0.12326688539741749</v>
      </c>
      <c r="L211" s="13">
        <v>0.17405154970885889</v>
      </c>
      <c r="N211" s="13">
        <v>0.10010326025777209</v>
      </c>
      <c r="O211" s="13">
        <v>7.8968993295228718E-2</v>
      </c>
      <c r="P211" s="13">
        <v>7.453261719126851E-2</v>
      </c>
      <c r="Q211" s="13">
        <v>0.2296906818080669</v>
      </c>
      <c r="R211" s="13">
        <v>0.14298463566901079</v>
      </c>
      <c r="S211" s="13">
        <v>0.1997031100239717</v>
      </c>
      <c r="T211" s="13">
        <v>0.10369144286985089</v>
      </c>
      <c r="U211" s="13">
        <v>0.18267030409989909</v>
      </c>
      <c r="V211" s="13">
        <v>0.1074448448372632</v>
      </c>
      <c r="W211" s="13">
        <v>0.20766465111066221</v>
      </c>
      <c r="X211" s="13">
        <v>0.14663092005995529</v>
      </c>
      <c r="Y211" s="13">
        <v>0.17131814841591159</v>
      </c>
      <c r="AA211" s="13">
        <v>0.1306641126244466</v>
      </c>
      <c r="AB211" s="13">
        <v>0.14619646577328499</v>
      </c>
      <c r="AC211" s="13">
        <v>0.15619392882062791</v>
      </c>
      <c r="AD211" s="13">
        <v>0.16302668553156061</v>
      </c>
      <c r="AF211" s="13">
        <v>0.15832805050986429</v>
      </c>
      <c r="AG211" s="13">
        <v>8.4288435038568435E-2</v>
      </c>
      <c r="AH211" s="13">
        <v>0.15137049962479829</v>
      </c>
      <c r="AI211" s="13">
        <v>0.15760382010113189</v>
      </c>
      <c r="AJ211" s="13">
        <v>0.18488838079861961</v>
      </c>
      <c r="AK211" s="13">
        <v>0.15832805050986429</v>
      </c>
      <c r="AM211" s="13">
        <v>0.14507670480809801</v>
      </c>
      <c r="AN211" s="13">
        <v>0.22506510015812739</v>
      </c>
      <c r="AO211" s="13">
        <v>0.1481028043424561</v>
      </c>
      <c r="AP211" s="13">
        <v>0.16600090137778251</v>
      </c>
      <c r="AQ211" s="13">
        <v>0.17133021092084141</v>
      </c>
      <c r="AR211" s="13">
        <v>0.16982529924629969</v>
      </c>
      <c r="AS211" s="13">
        <v>0.180662265531467</v>
      </c>
      <c r="AT211" s="13">
        <v>0.13075909472250061</v>
      </c>
      <c r="AU211" s="13">
        <v>0.106562736445174</v>
      </c>
      <c r="AV211" s="13">
        <v>6.6297548769644693E-2</v>
      </c>
      <c r="AW211" s="13">
        <v>0.13063219304102819</v>
      </c>
      <c r="AX211" s="13">
        <v>0.14167909736768469</v>
      </c>
      <c r="AY211" s="13">
        <v>5.4640195447947758E-2</v>
      </c>
    </row>
    <row r="212" spans="2:53" hidden="1">
      <c r="B212" s="12" t="s">
        <v>75</v>
      </c>
      <c r="C212" s="13">
        <v>0.18726977135538631</v>
      </c>
      <c r="D212" s="13">
        <v>0.1184831356122039</v>
      </c>
      <c r="E212" s="13">
        <v>0.13850556744269629</v>
      </c>
      <c r="F212" s="13">
        <v>0.23638254257075081</v>
      </c>
      <c r="G212" s="13">
        <v>0.22076042120797071</v>
      </c>
      <c r="H212" s="13">
        <v>0.17202593712840811</v>
      </c>
      <c r="I212" s="13">
        <v>0.21525599973772441</v>
      </c>
      <c r="K212" s="13">
        <v>0.15638618666243659</v>
      </c>
      <c r="L212" s="13">
        <v>0.21751451745053829</v>
      </c>
      <c r="N212" s="13">
        <v>0.21145056297208051</v>
      </c>
      <c r="O212" s="13">
        <v>0.172306750578132</v>
      </c>
      <c r="P212" s="13">
        <v>0.2060084867832645</v>
      </c>
      <c r="Q212" s="13">
        <v>0.19357132933289359</v>
      </c>
      <c r="R212" s="13">
        <v>0.1867648605736979</v>
      </c>
      <c r="S212" s="13">
        <v>0.18055328424443129</v>
      </c>
      <c r="T212" s="13">
        <v>0.2465183645084458</v>
      </c>
      <c r="U212" s="13">
        <v>0.171013420151477</v>
      </c>
      <c r="V212" s="13">
        <v>0.14780261489596869</v>
      </c>
      <c r="W212" s="13">
        <v>0.18544815414919469</v>
      </c>
      <c r="X212" s="13">
        <v>0.1942928602919452</v>
      </c>
      <c r="Y212" s="13">
        <v>0.18897379105851941</v>
      </c>
      <c r="AA212" s="13">
        <v>0.1525360931034182</v>
      </c>
      <c r="AB212" s="13">
        <v>0.2155185876262031</v>
      </c>
      <c r="AC212" s="13">
        <v>0.1504572980908527</v>
      </c>
      <c r="AD212" s="13">
        <v>0.22804201577749969</v>
      </c>
      <c r="AF212" s="13">
        <v>0.2361380081283623</v>
      </c>
      <c r="AG212" s="13">
        <v>0.1234255192151347</v>
      </c>
      <c r="AH212" s="13">
        <v>0.1966123349142109</v>
      </c>
      <c r="AI212" s="13">
        <v>0.18225809024041331</v>
      </c>
      <c r="AJ212" s="13">
        <v>0.17373736054327821</v>
      </c>
      <c r="AK212" s="13">
        <v>0.2361380081283623</v>
      </c>
      <c r="AM212" s="13">
        <v>0.24886833167625119</v>
      </c>
      <c r="AN212" s="13">
        <v>0.2119380974429787</v>
      </c>
      <c r="AO212" s="13">
        <v>0.2059797396731734</v>
      </c>
      <c r="AP212" s="13">
        <v>0.114306480309039</v>
      </c>
      <c r="AQ212" s="13">
        <v>0.11504719011087269</v>
      </c>
      <c r="AR212" s="13">
        <v>0.20123365102274329</v>
      </c>
      <c r="AS212" s="13">
        <v>9.436336040195234E-2</v>
      </c>
      <c r="AT212" s="13">
        <v>0.1764423062876431</v>
      </c>
      <c r="AU212" s="13">
        <v>0.1817673459890958</v>
      </c>
      <c r="AV212" s="13">
        <v>0.1770983327010166</v>
      </c>
      <c r="AW212" s="13">
        <v>0.1216926302342705</v>
      </c>
      <c r="AX212" s="13">
        <v>0.21343559171744969</v>
      </c>
      <c r="AY212" s="13">
        <v>0.1370573695015761</v>
      </c>
    </row>
    <row r="213" spans="2:53" hidden="1"/>
    <row r="214" spans="2:53" hidden="1">
      <c r="B214" s="37" t="s">
        <v>140</v>
      </c>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row>
    <row r="215" spans="2:53" hidden="1">
      <c r="B215" s="36" t="s">
        <v>16</v>
      </c>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row>
    <row r="216" spans="2:53" hidden="1">
      <c r="B216" s="12" t="s">
        <v>90</v>
      </c>
      <c r="C216" s="13">
        <v>0.22232259852360961</v>
      </c>
      <c r="D216" s="13">
        <v>0.32012306570416171</v>
      </c>
      <c r="E216" s="13">
        <v>0.27783229288045708</v>
      </c>
      <c r="F216" s="13">
        <v>0.22837085916829941</v>
      </c>
      <c r="G216" s="13">
        <v>0.204847869470244</v>
      </c>
      <c r="H216" s="13">
        <v>0.1777790382540565</v>
      </c>
      <c r="I216" s="13">
        <v>0.15237747053907899</v>
      </c>
      <c r="K216" s="13">
        <v>0.25080801808884728</v>
      </c>
      <c r="L216" s="13">
        <v>0.1944264106059819</v>
      </c>
      <c r="N216" s="13">
        <v>0.22632849858703541</v>
      </c>
      <c r="O216" s="13">
        <v>0.35581793501170372</v>
      </c>
      <c r="P216" s="13">
        <v>0.30727019738214451</v>
      </c>
      <c r="Q216" s="13">
        <v>0.14758561194580869</v>
      </c>
      <c r="R216" s="13">
        <v>0.23593744068516179</v>
      </c>
      <c r="S216" s="13">
        <v>0.24107842819123471</v>
      </c>
      <c r="T216" s="13">
        <v>0.20938349608318929</v>
      </c>
      <c r="U216" s="13">
        <v>0.16066915581988889</v>
      </c>
      <c r="V216" s="13">
        <v>0.31808060476313721</v>
      </c>
      <c r="W216" s="13">
        <v>0.13516793136996069</v>
      </c>
      <c r="X216" s="13">
        <v>0.2111308403858578</v>
      </c>
      <c r="Y216" s="13">
        <v>0.18593718949906199</v>
      </c>
      <c r="AA216" s="13">
        <v>0.24275730364671341</v>
      </c>
      <c r="AB216" s="13">
        <v>0.19276599261923941</v>
      </c>
      <c r="AC216" s="13">
        <v>0.24889135541745441</v>
      </c>
      <c r="AD216" s="13">
        <v>0.20825426163849431</v>
      </c>
      <c r="AF216" s="13">
        <v>0.2032982746787908</v>
      </c>
      <c r="AG216" s="13">
        <v>0.29573030793713528</v>
      </c>
      <c r="AH216" s="13">
        <v>0.15528482601782201</v>
      </c>
      <c r="AI216" s="13">
        <v>0.22870675420038011</v>
      </c>
      <c r="AJ216" s="13">
        <v>0.20729935579918971</v>
      </c>
      <c r="AK216" s="13">
        <v>0.2032982746787908</v>
      </c>
      <c r="AM216" s="13">
        <v>0.14118842069681439</v>
      </c>
      <c r="AN216" s="13">
        <v>0.18114705604372841</v>
      </c>
      <c r="AO216" s="13">
        <v>0.24351798857845039</v>
      </c>
      <c r="AP216" s="13">
        <v>0.19032294520619741</v>
      </c>
      <c r="AQ216" s="13">
        <v>0.22541347667343051</v>
      </c>
      <c r="AR216" s="13">
        <v>0.17652646068108541</v>
      </c>
      <c r="AS216" s="13">
        <v>0.18342585034960049</v>
      </c>
      <c r="AT216" s="13">
        <v>0.23248534905206741</v>
      </c>
      <c r="AU216" s="13">
        <v>0.19109189540980179</v>
      </c>
      <c r="AV216" s="13">
        <v>0.30782140802957131</v>
      </c>
      <c r="AW216" s="13">
        <v>0.29364656456818111</v>
      </c>
      <c r="AX216" s="13">
        <v>0.39944668722243432</v>
      </c>
      <c r="AY216" s="13">
        <v>0.32064655250978102</v>
      </c>
    </row>
    <row r="217" spans="2:53" hidden="1">
      <c r="B217" s="12" t="s">
        <v>91</v>
      </c>
      <c r="C217" s="13">
        <v>0.29610181747758002</v>
      </c>
      <c r="D217" s="13">
        <v>0.28318760850756641</v>
      </c>
      <c r="E217" s="13">
        <v>0.30439220335635259</v>
      </c>
      <c r="F217" s="13">
        <v>0.28348542012262973</v>
      </c>
      <c r="G217" s="13">
        <v>0.29323799163492048</v>
      </c>
      <c r="H217" s="13">
        <v>0.26801343157054019</v>
      </c>
      <c r="I217" s="13">
        <v>0.32930844224499162</v>
      </c>
      <c r="K217" s="13">
        <v>0.31300887178222392</v>
      </c>
      <c r="L217" s="13">
        <v>0.27954449196809539</v>
      </c>
      <c r="N217" s="13">
        <v>0.3599780456535423</v>
      </c>
      <c r="O217" s="13">
        <v>0.38256166537213909</v>
      </c>
      <c r="P217" s="13">
        <v>0.33323801125515012</v>
      </c>
      <c r="Q217" s="13">
        <v>0.31609625838787547</v>
      </c>
      <c r="R217" s="13">
        <v>0.29226281705040102</v>
      </c>
      <c r="S217" s="13">
        <v>0.28362194154031972</v>
      </c>
      <c r="T217" s="13">
        <v>0.24362620420728781</v>
      </c>
      <c r="U217" s="13">
        <v>0.2361804839359658</v>
      </c>
      <c r="V217" s="13">
        <v>0.2801680579602111</v>
      </c>
      <c r="W217" s="13">
        <v>0.29643917412057053</v>
      </c>
      <c r="X217" s="13">
        <v>0.28170424054549548</v>
      </c>
      <c r="Y217" s="13">
        <v>0.32685755542699579</v>
      </c>
      <c r="AA217" s="13">
        <v>0.33070499961109268</v>
      </c>
      <c r="AB217" s="13">
        <v>0.32372830746089759</v>
      </c>
      <c r="AC217" s="13">
        <v>0.2501356572771441</v>
      </c>
      <c r="AD217" s="13">
        <v>0.27249037679584898</v>
      </c>
      <c r="AF217" s="13">
        <v>0.29708965256096198</v>
      </c>
      <c r="AG217" s="13">
        <v>0.34474038743595342</v>
      </c>
      <c r="AH217" s="13">
        <v>0.30089387544493301</v>
      </c>
      <c r="AI217" s="13">
        <v>0.2908133308404704</v>
      </c>
      <c r="AJ217" s="13">
        <v>0.25469586385210169</v>
      </c>
      <c r="AK217" s="13">
        <v>0.29708965256096198</v>
      </c>
      <c r="AM217" s="13">
        <v>0.22192244349144499</v>
      </c>
      <c r="AN217" s="13">
        <v>0.26202384274090201</v>
      </c>
      <c r="AO217" s="13">
        <v>0.29303085933250639</v>
      </c>
      <c r="AP217" s="13">
        <v>0.28385395696732052</v>
      </c>
      <c r="AQ217" s="13">
        <v>0.36204139372812433</v>
      </c>
      <c r="AR217" s="13">
        <v>0.29104144275672661</v>
      </c>
      <c r="AS217" s="13">
        <v>0.288958886145261</v>
      </c>
      <c r="AT217" s="13">
        <v>0.29543811452456781</v>
      </c>
      <c r="AU217" s="13">
        <v>0.32064214637282551</v>
      </c>
      <c r="AV217" s="13">
        <v>0.31666895076326729</v>
      </c>
      <c r="AW217" s="13">
        <v>0.28691509475754762</v>
      </c>
      <c r="AX217" s="13">
        <v>0.18674936849577431</v>
      </c>
      <c r="AY217" s="13">
        <v>0.315447354794963</v>
      </c>
    </row>
    <row r="218" spans="2:53" hidden="1">
      <c r="B218" s="12" t="s">
        <v>92</v>
      </c>
      <c r="C218" s="13">
        <v>0.21839919202440949</v>
      </c>
      <c r="D218" s="13">
        <v>0.21287923785489449</v>
      </c>
      <c r="E218" s="13">
        <v>0.21106833137420211</v>
      </c>
      <c r="F218" s="13">
        <v>0.23771652686965061</v>
      </c>
      <c r="G218" s="13">
        <v>0.2220492100059975</v>
      </c>
      <c r="H218" s="13">
        <v>0.23248354120052589</v>
      </c>
      <c r="I218" s="13">
        <v>0.1998718413617408</v>
      </c>
      <c r="K218" s="13">
        <v>0.21730826029889019</v>
      </c>
      <c r="L218" s="13">
        <v>0.2194675574157175</v>
      </c>
      <c r="N218" s="13">
        <v>0.18487234316470849</v>
      </c>
      <c r="O218" s="13">
        <v>0.121163174502463</v>
      </c>
      <c r="P218" s="13">
        <v>0.22201293383616491</v>
      </c>
      <c r="Q218" s="13">
        <v>0.25172504986827898</v>
      </c>
      <c r="R218" s="13">
        <v>0.21381699234529131</v>
      </c>
      <c r="S218" s="13">
        <v>0.21996802389679271</v>
      </c>
      <c r="T218" s="13">
        <v>0.2281817828944899</v>
      </c>
      <c r="U218" s="13">
        <v>0.29340330908808049</v>
      </c>
      <c r="V218" s="13">
        <v>0.19249428462335769</v>
      </c>
      <c r="W218" s="13">
        <v>0.21717864843259169</v>
      </c>
      <c r="X218" s="13">
        <v>0.21847724974123181</v>
      </c>
      <c r="Y218" s="13">
        <v>0.23139832969204771</v>
      </c>
      <c r="AA218" s="13">
        <v>0.1842735058669277</v>
      </c>
      <c r="AB218" s="13">
        <v>0.20592137304686239</v>
      </c>
      <c r="AC218" s="13">
        <v>0.23858594257465171</v>
      </c>
      <c r="AD218" s="13">
        <v>0.24999372670723449</v>
      </c>
      <c r="AF218" s="13">
        <v>0.20811099213592771</v>
      </c>
      <c r="AG218" s="13">
        <v>0.20144825637971911</v>
      </c>
      <c r="AH218" s="13">
        <v>0.23526578226157219</v>
      </c>
      <c r="AI218" s="13">
        <v>0.22403954020908221</v>
      </c>
      <c r="AJ218" s="13">
        <v>0.23734484538140371</v>
      </c>
      <c r="AK218" s="13">
        <v>0.20811099213592771</v>
      </c>
      <c r="AM218" s="13">
        <v>0.31733202302647129</v>
      </c>
      <c r="AN218" s="13">
        <v>0.2433421642349686</v>
      </c>
      <c r="AO218" s="13">
        <v>0.24929720812687789</v>
      </c>
      <c r="AP218" s="13">
        <v>0.23740496762970151</v>
      </c>
      <c r="AQ218" s="13">
        <v>0.18352219350151239</v>
      </c>
      <c r="AR218" s="13">
        <v>0.19119409545400889</v>
      </c>
      <c r="AS218" s="13">
        <v>0.16886872534940109</v>
      </c>
      <c r="AT218" s="13">
        <v>0.28196408795377648</v>
      </c>
      <c r="AU218" s="13">
        <v>0.19957624921286071</v>
      </c>
      <c r="AV218" s="13">
        <v>0.21277414021509289</v>
      </c>
      <c r="AW218" s="13">
        <v>0.2063541447432693</v>
      </c>
      <c r="AX218" s="13">
        <v>0.16389311541306911</v>
      </c>
      <c r="AY218" s="13">
        <v>0.17249745938334851</v>
      </c>
    </row>
    <row r="219" spans="2:53" hidden="1">
      <c r="B219" s="12" t="s">
        <v>93</v>
      </c>
      <c r="C219" s="13">
        <v>0.14455993008441709</v>
      </c>
      <c r="D219" s="13">
        <v>0.1091070329694606</v>
      </c>
      <c r="E219" s="13">
        <v>0.1023856437614131</v>
      </c>
      <c r="F219" s="13">
        <v>0.14970427435774561</v>
      </c>
      <c r="G219" s="13">
        <v>0.14834472690060499</v>
      </c>
      <c r="H219" s="13">
        <v>0.18939264058933039</v>
      </c>
      <c r="I219" s="13">
        <v>0.16460222503406069</v>
      </c>
      <c r="K219" s="13">
        <v>0.13245202324870009</v>
      </c>
      <c r="L219" s="13">
        <v>0.1564173803004737</v>
      </c>
      <c r="N219" s="13">
        <v>0.13917872108449789</v>
      </c>
      <c r="O219" s="13">
        <v>9.3663097193078526E-2</v>
      </c>
      <c r="P219" s="13">
        <v>8.6477345145994589E-2</v>
      </c>
      <c r="Q219" s="13">
        <v>0.13028925055060919</v>
      </c>
      <c r="R219" s="13">
        <v>0.17283165584575561</v>
      </c>
      <c r="S219" s="13">
        <v>0.1349220370982574</v>
      </c>
      <c r="T219" s="13">
        <v>0.1878488097926988</v>
      </c>
      <c r="U219" s="13">
        <v>0.13497023498433611</v>
      </c>
      <c r="V219" s="13">
        <v>0.1030518220006672</v>
      </c>
      <c r="W219" s="13">
        <v>0.19651920191325259</v>
      </c>
      <c r="X219" s="13">
        <v>0.14478182180223759</v>
      </c>
      <c r="Y219" s="13">
        <v>0.1442887178308003</v>
      </c>
      <c r="AA219" s="13">
        <v>0.14780748889518791</v>
      </c>
      <c r="AB219" s="13">
        <v>0.1461565824807691</v>
      </c>
      <c r="AC219" s="13">
        <v>0.147200750044365</v>
      </c>
      <c r="AD219" s="13">
        <v>0.13605264653068949</v>
      </c>
      <c r="AF219" s="13">
        <v>0.14700603331310449</v>
      </c>
      <c r="AG219" s="13">
        <v>0.10638169854434559</v>
      </c>
      <c r="AH219" s="13">
        <v>0.17040252195903571</v>
      </c>
      <c r="AI219" s="13">
        <v>0.1415424097137149</v>
      </c>
      <c r="AJ219" s="13">
        <v>0.1658370427445662</v>
      </c>
      <c r="AK219" s="13">
        <v>0.14700603331310449</v>
      </c>
      <c r="AM219" s="13">
        <v>0.1002405873639562</v>
      </c>
      <c r="AN219" s="13">
        <v>0.118927318773784</v>
      </c>
      <c r="AO219" s="13">
        <v>0.1217903150857414</v>
      </c>
      <c r="AP219" s="13">
        <v>0.1853267481412976</v>
      </c>
      <c r="AQ219" s="13">
        <v>0.1126514067275166</v>
      </c>
      <c r="AR219" s="13">
        <v>0.19754146421514959</v>
      </c>
      <c r="AS219" s="13">
        <v>0.18190399571211679</v>
      </c>
      <c r="AT219" s="13">
        <v>0.13520731001136341</v>
      </c>
      <c r="AU219" s="13">
        <v>0.19084090772504861</v>
      </c>
      <c r="AV219" s="13">
        <v>9.702309540971861E-2</v>
      </c>
      <c r="AW219" s="13">
        <v>0.1103515315261393</v>
      </c>
      <c r="AX219" s="13">
        <v>0.1428934569082104</v>
      </c>
      <c r="AY219" s="13">
        <v>0.1075254952633567</v>
      </c>
    </row>
    <row r="220" spans="2:53" hidden="1">
      <c r="B220" s="12" t="s">
        <v>94</v>
      </c>
      <c r="C220" s="13">
        <v>8.6939556771403817E-2</v>
      </c>
      <c r="D220" s="13">
        <v>4.9335842346460643E-2</v>
      </c>
      <c r="E220" s="13">
        <v>6.2772362439408008E-2</v>
      </c>
      <c r="F220" s="13">
        <v>5.8421040114497377E-2</v>
      </c>
      <c r="G220" s="13">
        <v>9.1281451180564924E-2</v>
      </c>
      <c r="H220" s="13">
        <v>0.1149749413817196</v>
      </c>
      <c r="I220" s="13">
        <v>0.13193416018016099</v>
      </c>
      <c r="K220" s="13">
        <v>5.6201171425999438E-2</v>
      </c>
      <c r="L220" s="13">
        <v>0.1170421070222797</v>
      </c>
      <c r="N220" s="13">
        <v>4.4892204085915412E-2</v>
      </c>
      <c r="O220" s="13">
        <v>4.6794127920615769E-2</v>
      </c>
      <c r="P220" s="13">
        <v>3.6978160117814303E-2</v>
      </c>
      <c r="Q220" s="13">
        <v>0.11951486125157711</v>
      </c>
      <c r="R220" s="13">
        <v>6.3332308781475957E-2</v>
      </c>
      <c r="S220" s="13">
        <v>0.1031967806778909</v>
      </c>
      <c r="T220" s="13">
        <v>0.1096591961523764</v>
      </c>
      <c r="U220" s="13">
        <v>0.1189361330972995</v>
      </c>
      <c r="V220" s="13">
        <v>6.179043597537362E-2</v>
      </c>
      <c r="W220" s="13">
        <v>0.1170917565220234</v>
      </c>
      <c r="X220" s="13">
        <v>9.925952045776941E-2</v>
      </c>
      <c r="Y220" s="13">
        <v>0.10481086682787601</v>
      </c>
      <c r="AA220" s="13">
        <v>8.0294934249845851E-2</v>
      </c>
      <c r="AB220" s="13">
        <v>9.9863147401720503E-2</v>
      </c>
      <c r="AC220" s="13">
        <v>8.009343778968088E-2</v>
      </c>
      <c r="AD220" s="13">
        <v>8.6289523888822078E-2</v>
      </c>
      <c r="AF220" s="13">
        <v>9.669815060693665E-2</v>
      </c>
      <c r="AG220" s="13">
        <v>2.4436682893539528E-2</v>
      </c>
      <c r="AH220" s="13">
        <v>0.11004713434103661</v>
      </c>
      <c r="AI220" s="13">
        <v>8.636957129179948E-2</v>
      </c>
      <c r="AJ220" s="13">
        <v>0.1184023784974776</v>
      </c>
      <c r="AK220" s="13">
        <v>9.669815060693665E-2</v>
      </c>
      <c r="AM220" s="13">
        <v>0.10799411514538371</v>
      </c>
      <c r="AN220" s="13">
        <v>0.12312182467137139</v>
      </c>
      <c r="AO220" s="13">
        <v>7.0635670383303664E-2</v>
      </c>
      <c r="AP220" s="13">
        <v>8.2018980144407269E-2</v>
      </c>
      <c r="AQ220" s="13">
        <v>9.2167462846508438E-2</v>
      </c>
      <c r="AR220" s="13">
        <v>9.034178453824622E-2</v>
      </c>
      <c r="AS220" s="13">
        <v>0.14470741533198031</v>
      </c>
      <c r="AT220" s="13">
        <v>5.4905138458224943E-2</v>
      </c>
      <c r="AU220" s="13">
        <v>8.9352684714962785E-2</v>
      </c>
      <c r="AV220" s="13">
        <v>5.453174344719236E-2</v>
      </c>
      <c r="AW220" s="13">
        <v>0.1027326644048626</v>
      </c>
      <c r="AX220" s="13">
        <v>8.9535731050745346E-2</v>
      </c>
      <c r="AY220" s="13">
        <v>4.5253630810100177E-2</v>
      </c>
    </row>
    <row r="221" spans="2:53" hidden="1">
      <c r="B221" s="12" t="s">
        <v>75</v>
      </c>
      <c r="C221" s="13">
        <v>3.1676905118580033E-2</v>
      </c>
      <c r="D221" s="13">
        <v>2.536721261745617E-2</v>
      </c>
      <c r="E221" s="13">
        <v>4.1549166188167022E-2</v>
      </c>
      <c r="F221" s="13">
        <v>4.2301879367177497E-2</v>
      </c>
      <c r="G221" s="13">
        <v>4.0238750807667978E-2</v>
      </c>
      <c r="H221" s="13">
        <v>1.7356407003827349E-2</v>
      </c>
      <c r="I221" s="13">
        <v>2.190586063996704E-2</v>
      </c>
      <c r="K221" s="13">
        <v>3.022165515533913E-2</v>
      </c>
      <c r="L221" s="13">
        <v>3.3102052687451707E-2</v>
      </c>
      <c r="N221" s="13">
        <v>4.4750187424300397E-2</v>
      </c>
      <c r="O221" s="13">
        <v>0</v>
      </c>
      <c r="P221" s="13">
        <v>1.402335226273157E-2</v>
      </c>
      <c r="Q221" s="13">
        <v>3.478896799585026E-2</v>
      </c>
      <c r="R221" s="13">
        <v>2.1818785291914309E-2</v>
      </c>
      <c r="S221" s="13">
        <v>1.7212788595504569E-2</v>
      </c>
      <c r="T221" s="13">
        <v>2.1300510869958E-2</v>
      </c>
      <c r="U221" s="13">
        <v>5.5840683074429097E-2</v>
      </c>
      <c r="V221" s="13">
        <v>4.4414794677253011E-2</v>
      </c>
      <c r="W221" s="13">
        <v>3.7603287641600973E-2</v>
      </c>
      <c r="X221" s="13">
        <v>4.4646327067407933E-2</v>
      </c>
      <c r="Y221" s="13">
        <v>6.7073407232180896E-3</v>
      </c>
      <c r="AA221" s="13">
        <v>1.4161767730232311E-2</v>
      </c>
      <c r="AB221" s="13">
        <v>3.1564596990511243E-2</v>
      </c>
      <c r="AC221" s="13">
        <v>3.5092856896704022E-2</v>
      </c>
      <c r="AD221" s="13">
        <v>4.6919464438910562E-2</v>
      </c>
      <c r="AF221" s="13">
        <v>4.7796896704278197E-2</v>
      </c>
      <c r="AG221" s="13">
        <v>2.726266680930715E-2</v>
      </c>
      <c r="AH221" s="13">
        <v>2.8105859975600601E-2</v>
      </c>
      <c r="AI221" s="13">
        <v>2.852839374455288E-2</v>
      </c>
      <c r="AJ221" s="13">
        <v>1.6420513725260912E-2</v>
      </c>
      <c r="AK221" s="13">
        <v>4.7796896704278197E-2</v>
      </c>
      <c r="AM221" s="13">
        <v>0.1113224102759294</v>
      </c>
      <c r="AN221" s="13">
        <v>7.1437793535245556E-2</v>
      </c>
      <c r="AO221" s="13">
        <v>2.1727958493120311E-2</v>
      </c>
      <c r="AP221" s="13">
        <v>2.1072401911075771E-2</v>
      </c>
      <c r="AQ221" s="13">
        <v>2.4204066522907731E-2</v>
      </c>
      <c r="AR221" s="13">
        <v>5.3354752354783347E-2</v>
      </c>
      <c r="AS221" s="13">
        <v>3.2135127111640467E-2</v>
      </c>
      <c r="AT221" s="13">
        <v>0</v>
      </c>
      <c r="AU221" s="13">
        <v>8.4961165645008416E-3</v>
      </c>
      <c r="AV221" s="13">
        <v>1.1180662135157249E-2</v>
      </c>
      <c r="AW221" s="13">
        <v>0</v>
      </c>
      <c r="AX221" s="13">
        <v>1.7481640909766678E-2</v>
      </c>
      <c r="AY221" s="13">
        <v>3.8629507238450593E-2</v>
      </c>
    </row>
    <row r="222" spans="2:53" hidden="1"/>
    <row r="223" spans="2:53" hidden="1">
      <c r="B223" s="37" t="s">
        <v>141</v>
      </c>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row>
    <row r="224" spans="2:53" hidden="1">
      <c r="B224" s="36" t="s">
        <v>16</v>
      </c>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row>
    <row r="225" spans="2:53" hidden="1">
      <c r="B225" s="12" t="s">
        <v>90</v>
      </c>
      <c r="C225" s="13">
        <v>0.27344541012965001</v>
      </c>
      <c r="D225" s="13">
        <v>0.27354265046655812</v>
      </c>
      <c r="E225" s="13">
        <v>0.26662698588325628</v>
      </c>
      <c r="F225" s="13">
        <v>0.24528346751201341</v>
      </c>
      <c r="G225" s="13">
        <v>0.27469955788148231</v>
      </c>
      <c r="H225" s="13">
        <v>0.31957065086729503</v>
      </c>
      <c r="I225" s="13">
        <v>0.26967257984339182</v>
      </c>
      <c r="K225" s="13">
        <v>0.29750030688598389</v>
      </c>
      <c r="L225" s="13">
        <v>0.24988809798555489</v>
      </c>
      <c r="N225" s="13">
        <v>0.35142774946448557</v>
      </c>
      <c r="O225" s="13">
        <v>0.38880477180047701</v>
      </c>
      <c r="P225" s="13">
        <v>0.35106322743004098</v>
      </c>
      <c r="Q225" s="13">
        <v>0.2689156382889355</v>
      </c>
      <c r="R225" s="13">
        <v>0.29999111228382352</v>
      </c>
      <c r="S225" s="13">
        <v>0.28193374036133878</v>
      </c>
      <c r="T225" s="13">
        <v>0.26549435199279831</v>
      </c>
      <c r="U225" s="13">
        <v>0.2034980217016405</v>
      </c>
      <c r="V225" s="13">
        <v>0.2430501476773127</v>
      </c>
      <c r="W225" s="13">
        <v>0.2442586568327598</v>
      </c>
      <c r="X225" s="13">
        <v>0.2266768389324888</v>
      </c>
      <c r="Y225" s="13">
        <v>0.28252090865268742</v>
      </c>
      <c r="AA225" s="13">
        <v>0.33158136777824931</v>
      </c>
      <c r="AB225" s="13">
        <v>0.24374542066632079</v>
      </c>
      <c r="AC225" s="13">
        <v>0.26571209855767253</v>
      </c>
      <c r="AD225" s="13">
        <v>0.248287120183386</v>
      </c>
      <c r="AF225" s="13">
        <v>0.25115611478604077</v>
      </c>
      <c r="AG225" s="13">
        <v>0.31607340685462748</v>
      </c>
      <c r="AH225" s="13">
        <v>0.23852917514146579</v>
      </c>
      <c r="AI225" s="13">
        <v>0.31169239378400831</v>
      </c>
      <c r="AJ225" s="13">
        <v>0.25808019580230851</v>
      </c>
      <c r="AK225" s="13">
        <v>0.25115611478604077</v>
      </c>
      <c r="AM225" s="13">
        <v>0.1753468497402598</v>
      </c>
      <c r="AN225" s="13">
        <v>0.2168815493057846</v>
      </c>
      <c r="AO225" s="13">
        <v>0.27448056260129078</v>
      </c>
      <c r="AP225" s="13">
        <v>0.27531405325618719</v>
      </c>
      <c r="AQ225" s="13">
        <v>0.2871701465822375</v>
      </c>
      <c r="AR225" s="13">
        <v>0.29394938050090119</v>
      </c>
      <c r="AS225" s="13">
        <v>0.24398828626459379</v>
      </c>
      <c r="AT225" s="13">
        <v>0.28551621311668479</v>
      </c>
      <c r="AU225" s="13">
        <v>0.2304810006454501</v>
      </c>
      <c r="AV225" s="13">
        <v>0.28462273281223932</v>
      </c>
      <c r="AW225" s="13">
        <v>0.36329025945381721</v>
      </c>
      <c r="AX225" s="13">
        <v>0.31979839222500661</v>
      </c>
      <c r="AY225" s="13">
        <v>0.40250637197149208</v>
      </c>
    </row>
    <row r="226" spans="2:53" hidden="1">
      <c r="B226" s="12" t="s">
        <v>91</v>
      </c>
      <c r="C226" s="13">
        <v>0.35766571667414521</v>
      </c>
      <c r="D226" s="13">
        <v>0.33868609045382181</v>
      </c>
      <c r="E226" s="13">
        <v>0.3484279771445376</v>
      </c>
      <c r="F226" s="13">
        <v>0.38204947079521551</v>
      </c>
      <c r="G226" s="13">
        <v>0.35537435541116469</v>
      </c>
      <c r="H226" s="13">
        <v>0.3615858744079351</v>
      </c>
      <c r="I226" s="13">
        <v>0.35706809240402138</v>
      </c>
      <c r="K226" s="13">
        <v>0.35854726369771123</v>
      </c>
      <c r="L226" s="13">
        <v>0.35680240478325631</v>
      </c>
      <c r="N226" s="13">
        <v>0.35254059575477148</v>
      </c>
      <c r="O226" s="13">
        <v>0.37833494229196363</v>
      </c>
      <c r="P226" s="13">
        <v>0.30694758499091912</v>
      </c>
      <c r="Q226" s="13">
        <v>0.34214107058980109</v>
      </c>
      <c r="R226" s="13">
        <v>0.39425148749705491</v>
      </c>
      <c r="S226" s="13">
        <v>0.38886026156478859</v>
      </c>
      <c r="T226" s="13">
        <v>0.33690454670187242</v>
      </c>
      <c r="U226" s="13">
        <v>0.33222105893051868</v>
      </c>
      <c r="V226" s="13">
        <v>0.37636292057378379</v>
      </c>
      <c r="W226" s="13">
        <v>0.33975725440622512</v>
      </c>
      <c r="X226" s="13">
        <v>0.36588625541858188</v>
      </c>
      <c r="Y226" s="13">
        <v>0.34954373989525722</v>
      </c>
      <c r="AA226" s="13">
        <v>0.3535339896353627</v>
      </c>
      <c r="AB226" s="13">
        <v>0.41846493824123399</v>
      </c>
      <c r="AC226" s="13">
        <v>0.34240601715436048</v>
      </c>
      <c r="AD226" s="13">
        <v>0.31286748495652072</v>
      </c>
      <c r="AF226" s="13">
        <v>0.31975104138303662</v>
      </c>
      <c r="AG226" s="13">
        <v>0.36368405698509088</v>
      </c>
      <c r="AH226" s="13">
        <v>0.42284272803636508</v>
      </c>
      <c r="AI226" s="13">
        <v>0.34574183754971488</v>
      </c>
      <c r="AJ226" s="13">
        <v>0.38759508298753298</v>
      </c>
      <c r="AK226" s="13">
        <v>0.31975104138303662</v>
      </c>
      <c r="AM226" s="13">
        <v>0.14854337025769429</v>
      </c>
      <c r="AN226" s="13">
        <v>0.34030173390886842</v>
      </c>
      <c r="AO226" s="13">
        <v>0.34438670554370598</v>
      </c>
      <c r="AP226" s="13">
        <v>0.31396966077216482</v>
      </c>
      <c r="AQ226" s="13">
        <v>0.43217425164918721</v>
      </c>
      <c r="AR226" s="13">
        <v>0.37097053374264671</v>
      </c>
      <c r="AS226" s="13">
        <v>0.37673435565552182</v>
      </c>
      <c r="AT226" s="13">
        <v>0.38826820977828141</v>
      </c>
      <c r="AU226" s="13">
        <v>0.40345850994508509</v>
      </c>
      <c r="AV226" s="13">
        <v>0.37700598316275319</v>
      </c>
      <c r="AW226" s="13">
        <v>0.37969125158881217</v>
      </c>
      <c r="AX226" s="13">
        <v>0.38502055404900992</v>
      </c>
      <c r="AY226" s="13">
        <v>0.28384935695852781</v>
      </c>
    </row>
    <row r="227" spans="2:53" hidden="1">
      <c r="B227" s="12" t="s">
        <v>92</v>
      </c>
      <c r="C227" s="13">
        <v>0.23554073995130781</v>
      </c>
      <c r="D227" s="13">
        <v>0.2401314580531036</v>
      </c>
      <c r="E227" s="13">
        <v>0.20838625817727949</v>
      </c>
      <c r="F227" s="13">
        <v>0.22773526823541509</v>
      </c>
      <c r="G227" s="13">
        <v>0.23464679356922921</v>
      </c>
      <c r="H227" s="13">
        <v>0.2320388220915971</v>
      </c>
      <c r="I227" s="13">
        <v>0.26394093238736732</v>
      </c>
      <c r="K227" s="13">
        <v>0.2232513584273392</v>
      </c>
      <c r="L227" s="13">
        <v>0.24757591098324219</v>
      </c>
      <c r="N227" s="13">
        <v>0.19708755697761099</v>
      </c>
      <c r="O227" s="13">
        <v>0.20167222869279711</v>
      </c>
      <c r="P227" s="13">
        <v>0.2427589953378296</v>
      </c>
      <c r="Q227" s="13">
        <v>0.22760047187543531</v>
      </c>
      <c r="R227" s="13">
        <v>0.20740338932046781</v>
      </c>
      <c r="S227" s="13">
        <v>0.1987401989572414</v>
      </c>
      <c r="T227" s="13">
        <v>0.2859944567906148</v>
      </c>
      <c r="U227" s="13">
        <v>0.28985897091052232</v>
      </c>
      <c r="V227" s="13">
        <v>0.2387930131546955</v>
      </c>
      <c r="W227" s="13">
        <v>0.23561625014144211</v>
      </c>
      <c r="X227" s="13">
        <v>0.25963111545976258</v>
      </c>
      <c r="Y227" s="13">
        <v>0.23226479024210239</v>
      </c>
      <c r="AA227" s="13">
        <v>0.205551144228314</v>
      </c>
      <c r="AB227" s="13">
        <v>0.2291107959063079</v>
      </c>
      <c r="AC227" s="13">
        <v>0.25295738769105891</v>
      </c>
      <c r="AD227" s="13">
        <v>0.25888008417729691</v>
      </c>
      <c r="AF227" s="13">
        <v>0.26683289326852982</v>
      </c>
      <c r="AG227" s="13">
        <v>0.20686860922689029</v>
      </c>
      <c r="AH227" s="13">
        <v>0.24331116050928939</v>
      </c>
      <c r="AI227" s="13">
        <v>0.1952398275315046</v>
      </c>
      <c r="AJ227" s="13">
        <v>0.23798179210475071</v>
      </c>
      <c r="AK227" s="13">
        <v>0.26683289326852982</v>
      </c>
      <c r="AM227" s="13">
        <v>0.42931327676944081</v>
      </c>
      <c r="AN227" s="13">
        <v>0.28248090321630509</v>
      </c>
      <c r="AO227" s="13">
        <v>0.25034435148496809</v>
      </c>
      <c r="AP227" s="13">
        <v>0.27034435170043991</v>
      </c>
      <c r="AQ227" s="13">
        <v>0.1685618031809869</v>
      </c>
      <c r="AR227" s="13">
        <v>0.183884107080903</v>
      </c>
      <c r="AS227" s="13">
        <v>0.20327746481682549</v>
      </c>
      <c r="AT227" s="13">
        <v>0.20522213470016601</v>
      </c>
      <c r="AU227" s="13">
        <v>0.25672503160421711</v>
      </c>
      <c r="AV227" s="13">
        <v>0.23909097202873181</v>
      </c>
      <c r="AW227" s="13">
        <v>0.15856617452309191</v>
      </c>
      <c r="AX227" s="13">
        <v>0.18788561465618139</v>
      </c>
      <c r="AY227" s="13">
        <v>0.19091956662062709</v>
      </c>
    </row>
    <row r="228" spans="2:53" hidden="1">
      <c r="B228" s="12" t="s">
        <v>93</v>
      </c>
      <c r="C228" s="13">
        <v>6.862442261592161E-2</v>
      </c>
      <c r="D228" s="13">
        <v>8.9576869841961823E-2</v>
      </c>
      <c r="E228" s="13">
        <v>8.3014787713336369E-2</v>
      </c>
      <c r="F228" s="13">
        <v>7.0043515012207291E-2</v>
      </c>
      <c r="G228" s="13">
        <v>7.3277676490854121E-2</v>
      </c>
      <c r="H228" s="13">
        <v>4.9239577065060783E-2</v>
      </c>
      <c r="I228" s="13">
        <v>5.1333434391284467E-2</v>
      </c>
      <c r="K228" s="13">
        <v>6.3734712663132534E-2</v>
      </c>
      <c r="L228" s="13">
        <v>7.3412987074075467E-2</v>
      </c>
      <c r="N228" s="13">
        <v>5.0010262302380717E-2</v>
      </c>
      <c r="O228" s="13">
        <v>1.6357898021885389E-2</v>
      </c>
      <c r="P228" s="13">
        <v>3.6119219870891173E-2</v>
      </c>
      <c r="Q228" s="13">
        <v>0.1143966766230142</v>
      </c>
      <c r="R228" s="13">
        <v>5.3252197336508801E-2</v>
      </c>
      <c r="S228" s="13">
        <v>5.5247335992362978E-2</v>
      </c>
      <c r="T228" s="13">
        <v>6.8747168379947612E-2</v>
      </c>
      <c r="U228" s="13">
        <v>9.999382285831443E-2</v>
      </c>
      <c r="V228" s="13">
        <v>5.69786059363281E-2</v>
      </c>
      <c r="W228" s="13">
        <v>9.7218704812299384E-2</v>
      </c>
      <c r="X228" s="13">
        <v>5.1029075488408633E-2</v>
      </c>
      <c r="Y228" s="13">
        <v>9.4099263271821734E-2</v>
      </c>
      <c r="AA228" s="13">
        <v>7.0685804088903167E-2</v>
      </c>
      <c r="AB228" s="13">
        <v>5.6106332012193928E-2</v>
      </c>
      <c r="AC228" s="13">
        <v>6.5581983601994562E-2</v>
      </c>
      <c r="AD228" s="13">
        <v>8.2573379424970977E-2</v>
      </c>
      <c r="AF228" s="13">
        <v>7.3489055414072441E-2</v>
      </c>
      <c r="AG228" s="13">
        <v>6.4325644754945288E-2</v>
      </c>
      <c r="AH228" s="13">
        <v>4.5163794721745032E-2</v>
      </c>
      <c r="AI228" s="13">
        <v>7.827008110356598E-2</v>
      </c>
      <c r="AJ228" s="13">
        <v>6.8579722838755755E-2</v>
      </c>
      <c r="AK228" s="13">
        <v>7.3489055414072441E-2</v>
      </c>
      <c r="AM228" s="13">
        <v>0.13803225004762881</v>
      </c>
      <c r="AN228" s="13">
        <v>8.2706853855826892E-2</v>
      </c>
      <c r="AO228" s="13">
        <v>5.302835482184852E-2</v>
      </c>
      <c r="AP228" s="13">
        <v>9.3184010243691856E-2</v>
      </c>
      <c r="AQ228" s="13">
        <v>6.3360372471598744E-2</v>
      </c>
      <c r="AR228" s="13">
        <v>8.8341539562873467E-2</v>
      </c>
      <c r="AS228" s="13">
        <v>5.6972813013398599E-2</v>
      </c>
      <c r="AT228" s="13">
        <v>8.4317281288175894E-2</v>
      </c>
      <c r="AU228" s="13">
        <v>6.3673308123574621E-2</v>
      </c>
      <c r="AV228" s="13">
        <v>6.7248358008492159E-2</v>
      </c>
      <c r="AW228" s="13">
        <v>8.272438919236666E-2</v>
      </c>
      <c r="AX228" s="13">
        <v>5.1469030507899222E-2</v>
      </c>
      <c r="AY228" s="13">
        <v>7.4929533913274129E-2</v>
      </c>
    </row>
    <row r="229" spans="2:53" hidden="1">
      <c r="B229" s="12" t="s">
        <v>94</v>
      </c>
      <c r="C229" s="13">
        <v>3.1491284334995408E-2</v>
      </c>
      <c r="D229" s="13">
        <v>3.306364360761975E-2</v>
      </c>
      <c r="E229" s="13">
        <v>4.9918550294887613E-2</v>
      </c>
      <c r="F229" s="13">
        <v>1.9546495621200151E-2</v>
      </c>
      <c r="G229" s="13">
        <v>3.2245346394862033E-2</v>
      </c>
      <c r="H229" s="13">
        <v>2.4341515004770109E-2</v>
      </c>
      <c r="I229" s="13">
        <v>2.940616115521796E-2</v>
      </c>
      <c r="K229" s="13">
        <v>3.1830701398843017E-2</v>
      </c>
      <c r="L229" s="13">
        <v>3.115888824113211E-2</v>
      </c>
      <c r="N229" s="13">
        <v>1.8417560955854291E-2</v>
      </c>
      <c r="O229" s="13">
        <v>1.4830159192877191E-2</v>
      </c>
      <c r="P229" s="13">
        <v>1.9362658907203088E-2</v>
      </c>
      <c r="Q229" s="13">
        <v>1.203398498186692E-2</v>
      </c>
      <c r="R229" s="13">
        <v>2.2782180288802079E-2</v>
      </c>
      <c r="S229" s="13">
        <v>5.6123177772510052E-2</v>
      </c>
      <c r="T229" s="13">
        <v>3.6148492150408093E-2</v>
      </c>
      <c r="U229" s="13">
        <v>3.4613471716346558E-2</v>
      </c>
      <c r="V229" s="13">
        <v>4.5125305459504411E-2</v>
      </c>
      <c r="W229" s="13">
        <v>3.369593412040172E-2</v>
      </c>
      <c r="X229" s="13">
        <v>3.1197722266295209E-2</v>
      </c>
      <c r="Y229" s="13">
        <v>2.3420112789939791E-2</v>
      </c>
      <c r="AA229" s="13">
        <v>2.3996988677731361E-2</v>
      </c>
      <c r="AB229" s="13">
        <v>2.2698126780598949E-2</v>
      </c>
      <c r="AC229" s="13">
        <v>4.5936648839095949E-2</v>
      </c>
      <c r="AD229" s="13">
        <v>3.6265954444943953E-2</v>
      </c>
      <c r="AF229" s="13">
        <v>3.3488489349214827E-2</v>
      </c>
      <c r="AG229" s="13">
        <v>1.9339669056880188E-2</v>
      </c>
      <c r="AH229" s="13">
        <v>2.7574186125513409E-2</v>
      </c>
      <c r="AI229" s="13">
        <v>3.6345843851839713E-2</v>
      </c>
      <c r="AJ229" s="13">
        <v>3.7645885340178861E-2</v>
      </c>
      <c r="AK229" s="13">
        <v>3.3488489349214827E-2</v>
      </c>
      <c r="AM229" s="13">
        <v>7.3844716055362969E-2</v>
      </c>
      <c r="AN229" s="13">
        <v>3.5092803752592092E-2</v>
      </c>
      <c r="AO229" s="13">
        <v>3.1211972671084501E-2</v>
      </c>
      <c r="AP229" s="13">
        <v>3.1856270775614141E-2</v>
      </c>
      <c r="AQ229" s="13">
        <v>1.8826105999713062E-2</v>
      </c>
      <c r="AR229" s="13">
        <v>0</v>
      </c>
      <c r="AS229" s="13">
        <v>7.8329166385651905E-2</v>
      </c>
      <c r="AT229" s="13">
        <v>2.2007703009676131E-2</v>
      </c>
      <c r="AU229" s="13">
        <v>2.809804765109648E-2</v>
      </c>
      <c r="AV229" s="13">
        <v>2.0851291852626169E-2</v>
      </c>
      <c r="AW229" s="13">
        <v>1.572792524191207E-2</v>
      </c>
      <c r="AX229" s="13">
        <v>5.5826408561902789E-2</v>
      </c>
      <c r="AY229" s="13">
        <v>2.709274304451291E-2</v>
      </c>
    </row>
    <row r="230" spans="2:53" hidden="1">
      <c r="B230" s="12" t="s">
        <v>75</v>
      </c>
      <c r="C230" s="13">
        <v>3.3232426293980002E-2</v>
      </c>
      <c r="D230" s="13">
        <v>2.4999287576934991E-2</v>
      </c>
      <c r="E230" s="13">
        <v>4.3625440786702482E-2</v>
      </c>
      <c r="F230" s="13">
        <v>5.5341782823948582E-2</v>
      </c>
      <c r="G230" s="13">
        <v>2.9756270252407509E-2</v>
      </c>
      <c r="H230" s="13">
        <v>1.3223560563341881E-2</v>
      </c>
      <c r="I230" s="13">
        <v>2.8578799818717221E-2</v>
      </c>
      <c r="K230" s="13">
        <v>2.513565692699005E-2</v>
      </c>
      <c r="L230" s="13">
        <v>4.1161710932738918E-2</v>
      </c>
      <c r="N230" s="13">
        <v>3.0516274544896659E-2</v>
      </c>
      <c r="O230" s="13">
        <v>0</v>
      </c>
      <c r="P230" s="13">
        <v>4.3748313463115918E-2</v>
      </c>
      <c r="Q230" s="13">
        <v>3.4912157640946753E-2</v>
      </c>
      <c r="R230" s="13">
        <v>2.2319633273342899E-2</v>
      </c>
      <c r="S230" s="13">
        <v>1.9095285351758071E-2</v>
      </c>
      <c r="T230" s="13">
        <v>6.7109839843590329E-3</v>
      </c>
      <c r="U230" s="13">
        <v>3.9814653882657473E-2</v>
      </c>
      <c r="V230" s="13">
        <v>3.9690007198375281E-2</v>
      </c>
      <c r="W230" s="13">
        <v>4.945319968687184E-2</v>
      </c>
      <c r="X230" s="13">
        <v>6.5578992434462899E-2</v>
      </c>
      <c r="Y230" s="13">
        <v>1.815118514819155E-2</v>
      </c>
      <c r="AA230" s="13">
        <v>1.465070559143938E-2</v>
      </c>
      <c r="AB230" s="13">
        <v>2.9874386393344679E-2</v>
      </c>
      <c r="AC230" s="13">
        <v>2.7405864155817639E-2</v>
      </c>
      <c r="AD230" s="13">
        <v>6.112597681288142E-2</v>
      </c>
      <c r="AF230" s="13">
        <v>5.5282405799105358E-2</v>
      </c>
      <c r="AG230" s="13">
        <v>2.9708613121565881E-2</v>
      </c>
      <c r="AH230" s="13">
        <v>2.25789554656213E-2</v>
      </c>
      <c r="AI230" s="13">
        <v>3.271001617936662E-2</v>
      </c>
      <c r="AJ230" s="13">
        <v>1.01173209264733E-2</v>
      </c>
      <c r="AK230" s="13">
        <v>5.5282405799105358E-2</v>
      </c>
      <c r="AM230" s="13">
        <v>3.4919537129613383E-2</v>
      </c>
      <c r="AN230" s="13">
        <v>4.2536155960622851E-2</v>
      </c>
      <c r="AO230" s="13">
        <v>4.6548052877102133E-2</v>
      </c>
      <c r="AP230" s="13">
        <v>1.5331653251902109E-2</v>
      </c>
      <c r="AQ230" s="13">
        <v>2.9907320116276469E-2</v>
      </c>
      <c r="AR230" s="13">
        <v>6.2854439112675825E-2</v>
      </c>
      <c r="AS230" s="13">
        <v>4.0697913864008541E-2</v>
      </c>
      <c r="AT230" s="13">
        <v>1.4668458107015741E-2</v>
      </c>
      <c r="AU230" s="13">
        <v>1.756410203057665E-2</v>
      </c>
      <c r="AV230" s="13">
        <v>1.1180662135157249E-2</v>
      </c>
      <c r="AW230" s="13">
        <v>0</v>
      </c>
      <c r="AX230" s="13">
        <v>0</v>
      </c>
      <c r="AY230" s="13">
        <v>2.0702427491566072E-2</v>
      </c>
    </row>
    <row r="231" spans="2:53" hidden="1"/>
    <row r="232" spans="2:53" hidden="1">
      <c r="B232" s="37" t="s">
        <v>142</v>
      </c>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row>
    <row r="233" spans="2:53" hidden="1">
      <c r="B233" s="36" t="s">
        <v>16</v>
      </c>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row>
    <row r="234" spans="2:53" hidden="1">
      <c r="B234" s="12" t="s">
        <v>90</v>
      </c>
      <c r="C234" s="13">
        <v>0.16692456105125331</v>
      </c>
      <c r="D234" s="13">
        <v>0.17608848491224741</v>
      </c>
      <c r="E234" s="13">
        <v>0.2281679519851148</v>
      </c>
      <c r="F234" s="13">
        <v>0.15147852166069439</v>
      </c>
      <c r="G234" s="13">
        <v>0.1781392336660978</v>
      </c>
      <c r="H234" s="13">
        <v>0.15839438083011489</v>
      </c>
      <c r="I234" s="13">
        <v>0.12044609102541889</v>
      </c>
      <c r="K234" s="13">
        <v>0.20760746337042579</v>
      </c>
      <c r="L234" s="13">
        <v>0.1270831999110052</v>
      </c>
      <c r="N234" s="13">
        <v>0.1600180043100024</v>
      </c>
      <c r="O234" s="13">
        <v>0.26509301396892421</v>
      </c>
      <c r="P234" s="13">
        <v>0.18844636274147639</v>
      </c>
      <c r="Q234" s="13">
        <v>0.15062044651765821</v>
      </c>
      <c r="R234" s="13">
        <v>0.16478740468768949</v>
      </c>
      <c r="S234" s="13">
        <v>0.2143375073116881</v>
      </c>
      <c r="T234" s="13">
        <v>0.1158007902285567</v>
      </c>
      <c r="U234" s="13">
        <v>0.1332668798913684</v>
      </c>
      <c r="V234" s="13">
        <v>0.1993154923622997</v>
      </c>
      <c r="W234" s="13">
        <v>0.1563903166816471</v>
      </c>
      <c r="X234" s="13">
        <v>0.15664143000072869</v>
      </c>
      <c r="Y234" s="13">
        <v>0.14432803498156269</v>
      </c>
      <c r="AA234" s="13">
        <v>0.1985450106965935</v>
      </c>
      <c r="AB234" s="13">
        <v>0.13801991434224781</v>
      </c>
      <c r="AC234" s="13">
        <v>0.1792586243443017</v>
      </c>
      <c r="AD234" s="13">
        <v>0.152182910242431</v>
      </c>
      <c r="AF234" s="13">
        <v>0.17092445987951649</v>
      </c>
      <c r="AG234" s="13">
        <v>0.20197738799838069</v>
      </c>
      <c r="AH234" s="13">
        <v>0.10484245191504089</v>
      </c>
      <c r="AI234" s="13">
        <v>0.14517737089356891</v>
      </c>
      <c r="AJ234" s="13">
        <v>0.16776747285586491</v>
      </c>
      <c r="AK234" s="13">
        <v>0.17092445987951649</v>
      </c>
      <c r="AM234" s="13">
        <v>0.1034013454999598</v>
      </c>
      <c r="AN234" s="13">
        <v>8.5723065310029087E-2</v>
      </c>
      <c r="AO234" s="13">
        <v>0.11514971506071919</v>
      </c>
      <c r="AP234" s="13">
        <v>0.1192386116473045</v>
      </c>
      <c r="AQ234" s="13">
        <v>0.17117976389986569</v>
      </c>
      <c r="AR234" s="13">
        <v>0.19499039119369119</v>
      </c>
      <c r="AS234" s="13">
        <v>0.1882233545321734</v>
      </c>
      <c r="AT234" s="13">
        <v>0.15579632993258569</v>
      </c>
      <c r="AU234" s="13">
        <v>0.24121520087818071</v>
      </c>
      <c r="AV234" s="13">
        <v>0.20503281524054681</v>
      </c>
      <c r="AW234" s="13">
        <v>0.35404628205567512</v>
      </c>
      <c r="AX234" s="13">
        <v>0.25061082788720429</v>
      </c>
      <c r="AY234" s="13">
        <v>0.26123626058307542</v>
      </c>
    </row>
    <row r="235" spans="2:53" hidden="1">
      <c r="B235" s="12" t="s">
        <v>91</v>
      </c>
      <c r="C235" s="13">
        <v>0.26695835841132648</v>
      </c>
      <c r="D235" s="13">
        <v>0.320592785913832</v>
      </c>
      <c r="E235" s="13">
        <v>0.2789432931641313</v>
      </c>
      <c r="F235" s="13">
        <v>0.29389930929163149</v>
      </c>
      <c r="G235" s="13">
        <v>0.24134167426182801</v>
      </c>
      <c r="H235" s="13">
        <v>0.23783141061339799</v>
      </c>
      <c r="I235" s="13">
        <v>0.24056873777436261</v>
      </c>
      <c r="K235" s="13">
        <v>0.27933108901990622</v>
      </c>
      <c r="L235" s="13">
        <v>0.25484156240203309</v>
      </c>
      <c r="N235" s="13">
        <v>0.30130572015243928</v>
      </c>
      <c r="O235" s="13">
        <v>0.30516009874844158</v>
      </c>
      <c r="P235" s="13">
        <v>0.2274527198477195</v>
      </c>
      <c r="Q235" s="13">
        <v>0.33127478510723068</v>
      </c>
      <c r="R235" s="13">
        <v>0.23996016721547039</v>
      </c>
      <c r="S235" s="13">
        <v>0.25390778717791251</v>
      </c>
      <c r="T235" s="13">
        <v>0.32074635307420202</v>
      </c>
      <c r="U235" s="13">
        <v>0.23442763722018559</v>
      </c>
      <c r="V235" s="13">
        <v>0.31435088331249472</v>
      </c>
      <c r="W235" s="13">
        <v>0.22935371232846041</v>
      </c>
      <c r="X235" s="13">
        <v>0.22648892784322161</v>
      </c>
      <c r="Y235" s="13">
        <v>0.26546480076148088</v>
      </c>
      <c r="AA235" s="13">
        <v>0.27352595784386718</v>
      </c>
      <c r="AB235" s="13">
        <v>0.28760499288385172</v>
      </c>
      <c r="AC235" s="13">
        <v>0.25326218237875708</v>
      </c>
      <c r="AD235" s="13">
        <v>0.25233087883224509</v>
      </c>
      <c r="AF235" s="13">
        <v>0.2475597499980674</v>
      </c>
      <c r="AG235" s="13">
        <v>0.2978105164340728</v>
      </c>
      <c r="AH235" s="13">
        <v>0.27474909624067773</v>
      </c>
      <c r="AI235" s="13">
        <v>0.26781037209468422</v>
      </c>
      <c r="AJ235" s="13">
        <v>0.26402116514313062</v>
      </c>
      <c r="AK235" s="13">
        <v>0.2475597499980674</v>
      </c>
      <c r="AM235" s="13">
        <v>0.18304521266643289</v>
      </c>
      <c r="AN235" s="13">
        <v>0.28050095562121102</v>
      </c>
      <c r="AO235" s="13">
        <v>0.2729422174901856</v>
      </c>
      <c r="AP235" s="13">
        <v>0.23107573985603491</v>
      </c>
      <c r="AQ235" s="13">
        <v>0.31672031032642473</v>
      </c>
      <c r="AR235" s="13">
        <v>0.25435793608932689</v>
      </c>
      <c r="AS235" s="13">
        <v>0.2067272125394907</v>
      </c>
      <c r="AT235" s="13">
        <v>0.29446806854172858</v>
      </c>
      <c r="AU235" s="13">
        <v>0.24691809906014339</v>
      </c>
      <c r="AV235" s="13">
        <v>0.2870790454179859</v>
      </c>
      <c r="AW235" s="13">
        <v>0.1800216043662683</v>
      </c>
      <c r="AX235" s="13">
        <v>0.25313869423845059</v>
      </c>
      <c r="AY235" s="13">
        <v>0.33004489935973608</v>
      </c>
    </row>
    <row r="236" spans="2:53" hidden="1">
      <c r="B236" s="12" t="s">
        <v>92</v>
      </c>
      <c r="C236" s="13">
        <v>0.29336478991649018</v>
      </c>
      <c r="D236" s="13">
        <v>0.28751011274650251</v>
      </c>
      <c r="E236" s="13">
        <v>0.27206017801616322</v>
      </c>
      <c r="F236" s="13">
        <v>0.31184397475318681</v>
      </c>
      <c r="G236" s="13">
        <v>0.3110238785996981</v>
      </c>
      <c r="H236" s="13">
        <v>0.29905618019651198</v>
      </c>
      <c r="I236" s="13">
        <v>0.28135604075834908</v>
      </c>
      <c r="K236" s="13">
        <v>0.27735118737539982</v>
      </c>
      <c r="L236" s="13">
        <v>0.30904714504913539</v>
      </c>
      <c r="N236" s="13">
        <v>0.32323591756554532</v>
      </c>
      <c r="O236" s="13">
        <v>0.2718124546564758</v>
      </c>
      <c r="P236" s="13">
        <v>0.30908643665042052</v>
      </c>
      <c r="Q236" s="13">
        <v>0.31035568069262498</v>
      </c>
      <c r="R236" s="13">
        <v>0.30941006846779318</v>
      </c>
      <c r="S236" s="13">
        <v>0.25995795096471619</v>
      </c>
      <c r="T236" s="13">
        <v>0.30192927645588358</v>
      </c>
      <c r="U236" s="13">
        <v>0.31233661919361311</v>
      </c>
      <c r="V236" s="13">
        <v>0.25856201487556862</v>
      </c>
      <c r="W236" s="13">
        <v>0.28385153702404908</v>
      </c>
      <c r="X236" s="13">
        <v>0.33200367224014188</v>
      </c>
      <c r="Y236" s="13">
        <v>0.27226004941873178</v>
      </c>
      <c r="AA236" s="13">
        <v>0.27697786933417701</v>
      </c>
      <c r="AB236" s="13">
        <v>0.2939927675153986</v>
      </c>
      <c r="AC236" s="13">
        <v>0.29988102186409482</v>
      </c>
      <c r="AD236" s="13">
        <v>0.30366805985245943</v>
      </c>
      <c r="AF236" s="13">
        <v>0.28094517554052723</v>
      </c>
      <c r="AG236" s="13">
        <v>0.30919583455586669</v>
      </c>
      <c r="AH236" s="13">
        <v>0.29619831803029228</v>
      </c>
      <c r="AI236" s="13">
        <v>0.2308633047547132</v>
      </c>
      <c r="AJ236" s="13">
        <v>0.33331340235951362</v>
      </c>
      <c r="AK236" s="13">
        <v>0.28094517554052723</v>
      </c>
      <c r="AM236" s="13">
        <v>0.43043698959185461</v>
      </c>
      <c r="AN236" s="13">
        <v>0.31940910310621251</v>
      </c>
      <c r="AO236" s="13">
        <v>0.34093841084138182</v>
      </c>
      <c r="AP236" s="13">
        <v>0.3208955623143786</v>
      </c>
      <c r="AQ236" s="13">
        <v>0.25800133482399579</v>
      </c>
      <c r="AR236" s="13">
        <v>0.26190205586476911</v>
      </c>
      <c r="AS236" s="13">
        <v>0.26115350933388098</v>
      </c>
      <c r="AT236" s="13">
        <v>0.30419726108175987</v>
      </c>
      <c r="AU236" s="13">
        <v>0.29357748658559868</v>
      </c>
      <c r="AV236" s="13">
        <v>0.2411559954530875</v>
      </c>
      <c r="AW236" s="13">
        <v>0.1654599397958163</v>
      </c>
      <c r="AX236" s="13">
        <v>0.23062527495163651</v>
      </c>
      <c r="AY236" s="13">
        <v>0.1970775966571745</v>
      </c>
    </row>
    <row r="237" spans="2:53" hidden="1">
      <c r="B237" s="12" t="s">
        <v>93</v>
      </c>
      <c r="C237" s="13">
        <v>0.13246510522579291</v>
      </c>
      <c r="D237" s="13">
        <v>0.1237001301637385</v>
      </c>
      <c r="E237" s="13">
        <v>0.1398922620777294</v>
      </c>
      <c r="F237" s="13">
        <v>0.11295034887110859</v>
      </c>
      <c r="G237" s="13">
        <v>0.1265773463873813</v>
      </c>
      <c r="H237" s="13">
        <v>0.1418813748103987</v>
      </c>
      <c r="I237" s="13">
        <v>0.1464490664351111</v>
      </c>
      <c r="K237" s="13">
        <v>0.12003977247337411</v>
      </c>
      <c r="L237" s="13">
        <v>0.1446334152837401</v>
      </c>
      <c r="N237" s="13">
        <v>0.1030069297526245</v>
      </c>
      <c r="O237" s="13">
        <v>0.10941252425120331</v>
      </c>
      <c r="P237" s="13">
        <v>0.13860905339857971</v>
      </c>
      <c r="Q237" s="13">
        <v>0.11551664212262561</v>
      </c>
      <c r="R237" s="13">
        <v>0.16765089834049191</v>
      </c>
      <c r="S237" s="13">
        <v>0.1213473834023536</v>
      </c>
      <c r="T237" s="13">
        <v>0.1209183464159327</v>
      </c>
      <c r="U237" s="13">
        <v>0.15640776164377651</v>
      </c>
      <c r="V237" s="13">
        <v>0.11426993301694741</v>
      </c>
      <c r="W237" s="13">
        <v>0.16797836209767841</v>
      </c>
      <c r="X237" s="13">
        <v>0.1169325588300902</v>
      </c>
      <c r="Y237" s="13">
        <v>0.1166745661493746</v>
      </c>
      <c r="AA237" s="13">
        <v>0.134957159766177</v>
      </c>
      <c r="AB237" s="13">
        <v>0.13066240107459659</v>
      </c>
      <c r="AC237" s="13">
        <v>0.14786977301351401</v>
      </c>
      <c r="AD237" s="13">
        <v>0.11707238050227591</v>
      </c>
      <c r="AF237" s="13">
        <v>0.13760035879184329</v>
      </c>
      <c r="AG237" s="13">
        <v>0.111258215387546</v>
      </c>
      <c r="AH237" s="13">
        <v>0.12875551431866819</v>
      </c>
      <c r="AI237" s="13">
        <v>0.17386961328788481</v>
      </c>
      <c r="AJ237" s="13">
        <v>0.12007759888826749</v>
      </c>
      <c r="AK237" s="13">
        <v>0.13760035879184329</v>
      </c>
      <c r="AM237" s="13">
        <v>0.1041022865419514</v>
      </c>
      <c r="AN237" s="13">
        <v>0.1161453889981908</v>
      </c>
      <c r="AO237" s="13">
        <v>0.16332617172580571</v>
      </c>
      <c r="AP237" s="13">
        <v>0.18263813738685891</v>
      </c>
      <c r="AQ237" s="13">
        <v>0.12765506997142431</v>
      </c>
      <c r="AR237" s="13">
        <v>9.9430588493586311E-2</v>
      </c>
      <c r="AS237" s="13">
        <v>0.1381727281556189</v>
      </c>
      <c r="AT237" s="13">
        <v>0.16921707851551651</v>
      </c>
      <c r="AU237" s="13">
        <v>0.15027704139009571</v>
      </c>
      <c r="AV237" s="13">
        <v>0.13569173477220489</v>
      </c>
      <c r="AW237" s="13">
        <v>0.16239627286332739</v>
      </c>
      <c r="AX237" s="13">
        <v>0.11718561038436</v>
      </c>
      <c r="AY237" s="13">
        <v>9.597842628404997E-2</v>
      </c>
    </row>
    <row r="238" spans="2:53" hidden="1">
      <c r="B238" s="12" t="s">
        <v>94</v>
      </c>
      <c r="C238" s="13">
        <v>8.6783214847086468E-2</v>
      </c>
      <c r="D238" s="13">
        <v>5.7824137780555021E-2</v>
      </c>
      <c r="E238" s="13">
        <v>3.714617761159076E-2</v>
      </c>
      <c r="F238" s="13">
        <v>6.8924246451936538E-2</v>
      </c>
      <c r="G238" s="13">
        <v>0.1019879178038878</v>
      </c>
      <c r="H238" s="13">
        <v>0.1126184655602776</v>
      </c>
      <c r="I238" s="13">
        <v>0.13078326038937571</v>
      </c>
      <c r="K238" s="13">
        <v>7.3133148016221616E-2</v>
      </c>
      <c r="L238" s="13">
        <v>0.10015092489713159</v>
      </c>
      <c r="N238" s="13">
        <v>8.163526761756125E-2</v>
      </c>
      <c r="O238" s="13">
        <v>4.8521908374955187E-2</v>
      </c>
      <c r="P238" s="13">
        <v>6.2480101731870838E-2</v>
      </c>
      <c r="Q238" s="13">
        <v>6.8930475846581685E-2</v>
      </c>
      <c r="R238" s="13">
        <v>6.8786335569654938E-2</v>
      </c>
      <c r="S238" s="13">
        <v>8.4632929296756143E-2</v>
      </c>
      <c r="T238" s="13">
        <v>8.5450435741865449E-2</v>
      </c>
      <c r="U238" s="13">
        <v>8.9032844814104548E-2</v>
      </c>
      <c r="V238" s="13">
        <v>8.2216951634493635E-2</v>
      </c>
      <c r="W238" s="13">
        <v>0.10039055579904629</v>
      </c>
      <c r="X238" s="13">
        <v>9.0208061518621555E-2</v>
      </c>
      <c r="Y238" s="13">
        <v>0.1329041861141968</v>
      </c>
      <c r="AA238" s="13">
        <v>8.1881227245684335E-2</v>
      </c>
      <c r="AB238" s="13">
        <v>9.2597256817025964E-2</v>
      </c>
      <c r="AC238" s="13">
        <v>6.638990399775184E-2</v>
      </c>
      <c r="AD238" s="13">
        <v>0.10455299400713421</v>
      </c>
      <c r="AF238" s="13">
        <v>9.6478122294481841E-2</v>
      </c>
      <c r="AG238" s="13">
        <v>3.7264183417567598E-2</v>
      </c>
      <c r="AH238" s="13">
        <v>0.13822703617168719</v>
      </c>
      <c r="AI238" s="13">
        <v>0.1167015195117289</v>
      </c>
      <c r="AJ238" s="13">
        <v>7.8463034014338712E-2</v>
      </c>
      <c r="AK238" s="13">
        <v>9.6478122294481841E-2</v>
      </c>
      <c r="AM238" s="13">
        <v>0.10891890097158501</v>
      </c>
      <c r="AN238" s="13">
        <v>0.1304665549507236</v>
      </c>
      <c r="AO238" s="13">
        <v>5.5519253849060368E-2</v>
      </c>
      <c r="AP238" s="13">
        <v>8.008278026890131E-2</v>
      </c>
      <c r="AQ238" s="13">
        <v>8.3370295449664511E-2</v>
      </c>
      <c r="AR238" s="13">
        <v>0.1074341828397931</v>
      </c>
      <c r="AS238" s="13">
        <v>0.1652212149395052</v>
      </c>
      <c r="AT238" s="13">
        <v>3.9984683456992381E-2</v>
      </c>
      <c r="AU238" s="13">
        <v>4.8451497114825971E-2</v>
      </c>
      <c r="AV238" s="13">
        <v>8.4968305050201101E-2</v>
      </c>
      <c r="AW238" s="13">
        <v>0.11099448162856899</v>
      </c>
      <c r="AX238" s="13">
        <v>9.0588243325469456E-2</v>
      </c>
      <c r="AY238" s="13">
        <v>6.9039313512932646E-2</v>
      </c>
    </row>
    <row r="239" spans="2:53" hidden="1">
      <c r="B239" s="12" t="s">
        <v>75</v>
      </c>
      <c r="C239" s="13">
        <v>5.3503970548050582E-2</v>
      </c>
      <c r="D239" s="13">
        <v>3.4284348483124658E-2</v>
      </c>
      <c r="E239" s="13">
        <v>4.3790137145270407E-2</v>
      </c>
      <c r="F239" s="13">
        <v>6.0903598971442173E-2</v>
      </c>
      <c r="G239" s="13">
        <v>4.0929949281106909E-2</v>
      </c>
      <c r="H239" s="13">
        <v>5.0218187989298758E-2</v>
      </c>
      <c r="I239" s="13">
        <v>8.0396803617382467E-2</v>
      </c>
      <c r="K239" s="13">
        <v>4.2537339744672518E-2</v>
      </c>
      <c r="L239" s="13">
        <v>6.4243752456954517E-2</v>
      </c>
      <c r="N239" s="13">
        <v>3.0798160601827041E-2</v>
      </c>
      <c r="O239" s="13">
        <v>0</v>
      </c>
      <c r="P239" s="13">
        <v>7.392532562993305E-2</v>
      </c>
      <c r="Q239" s="13">
        <v>2.330196971327857E-2</v>
      </c>
      <c r="R239" s="13">
        <v>4.9405125718900128E-2</v>
      </c>
      <c r="S239" s="13">
        <v>6.5816441846573481E-2</v>
      </c>
      <c r="T239" s="13">
        <v>5.5154798083559643E-2</v>
      </c>
      <c r="U239" s="13">
        <v>7.4528257236951903E-2</v>
      </c>
      <c r="V239" s="13">
        <v>3.1284724798195739E-2</v>
      </c>
      <c r="W239" s="13">
        <v>6.2035516069118612E-2</v>
      </c>
      <c r="X239" s="13">
        <v>7.7725349567195887E-2</v>
      </c>
      <c r="Y239" s="13">
        <v>6.8368362574653063E-2</v>
      </c>
      <c r="AA239" s="13">
        <v>3.4112775113500929E-2</v>
      </c>
      <c r="AB239" s="13">
        <v>5.712266736687948E-2</v>
      </c>
      <c r="AC239" s="13">
        <v>5.333849440158054E-2</v>
      </c>
      <c r="AD239" s="13">
        <v>7.0192776563454268E-2</v>
      </c>
      <c r="AF239" s="13">
        <v>6.6492133495563627E-2</v>
      </c>
      <c r="AG239" s="13">
        <v>4.2493862206566167E-2</v>
      </c>
      <c r="AH239" s="13">
        <v>5.7227583323633632E-2</v>
      </c>
      <c r="AI239" s="13">
        <v>6.557781945742E-2</v>
      </c>
      <c r="AJ239" s="13">
        <v>3.6357326738884567E-2</v>
      </c>
      <c r="AK239" s="13">
        <v>6.6492133495563627E-2</v>
      </c>
      <c r="AM239" s="13">
        <v>7.00952647282162E-2</v>
      </c>
      <c r="AN239" s="13">
        <v>6.7754932013633015E-2</v>
      </c>
      <c r="AO239" s="13">
        <v>5.2124231032847509E-2</v>
      </c>
      <c r="AP239" s="13">
        <v>6.6069168526521907E-2</v>
      </c>
      <c r="AQ239" s="13">
        <v>4.3073225528624887E-2</v>
      </c>
      <c r="AR239" s="13">
        <v>8.1884845518833557E-2</v>
      </c>
      <c r="AS239" s="13">
        <v>4.050198049933091E-2</v>
      </c>
      <c r="AT239" s="13">
        <v>3.6336578471416872E-2</v>
      </c>
      <c r="AU239" s="13">
        <v>1.9560674971155649E-2</v>
      </c>
      <c r="AV239" s="13">
        <v>4.6072104065973667E-2</v>
      </c>
      <c r="AW239" s="13">
        <v>2.7081419290343731E-2</v>
      </c>
      <c r="AX239" s="13">
        <v>5.7851349212879023E-2</v>
      </c>
      <c r="AY239" s="13">
        <v>4.662350360303124E-2</v>
      </c>
    </row>
    <row r="240" spans="2:53" hidden="1"/>
    <row r="241" spans="2:53" hidden="1">
      <c r="B241" s="37" t="s">
        <v>143</v>
      </c>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row>
    <row r="242" spans="2:53" hidden="1">
      <c r="B242" s="36" t="s">
        <v>16</v>
      </c>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row>
    <row r="243" spans="2:53" hidden="1">
      <c r="B243" s="12" t="s">
        <v>90</v>
      </c>
      <c r="C243" s="13">
        <v>0.25224899849991772</v>
      </c>
      <c r="D243" s="13">
        <v>0.2458283195654099</v>
      </c>
      <c r="E243" s="13">
        <v>0.28905178600734249</v>
      </c>
      <c r="F243" s="13">
        <v>0.25175584035127541</v>
      </c>
      <c r="G243" s="13">
        <v>0.25081390826678601</v>
      </c>
      <c r="H243" s="13">
        <v>0.2437572696058613</v>
      </c>
      <c r="I243" s="13">
        <v>0.23391517600535261</v>
      </c>
      <c r="K243" s="13">
        <v>0.27823774208422303</v>
      </c>
      <c r="L243" s="13">
        <v>0.22679784187888061</v>
      </c>
      <c r="N243" s="13">
        <v>0.24061974839432171</v>
      </c>
      <c r="O243" s="13">
        <v>0.33583778281893428</v>
      </c>
      <c r="P243" s="13">
        <v>0.31706348808347112</v>
      </c>
      <c r="Q243" s="13">
        <v>0.2183567413909922</v>
      </c>
      <c r="R243" s="13">
        <v>0.27347504689377361</v>
      </c>
      <c r="S243" s="13">
        <v>0.24994269257853749</v>
      </c>
      <c r="T243" s="13">
        <v>0.2541826013102188</v>
      </c>
      <c r="U243" s="13">
        <v>0.2135120669076877</v>
      </c>
      <c r="V243" s="13">
        <v>0.2462025690752582</v>
      </c>
      <c r="W243" s="13">
        <v>0.2049866393107489</v>
      </c>
      <c r="X243" s="13">
        <v>0.29506047226030341</v>
      </c>
      <c r="Y243" s="13">
        <v>0.26785064515310908</v>
      </c>
      <c r="AA243" s="13">
        <v>0.29435793793493148</v>
      </c>
      <c r="AB243" s="13">
        <v>0.22655485720588861</v>
      </c>
      <c r="AC243" s="13">
        <v>0.2561787774947602</v>
      </c>
      <c r="AD243" s="13">
        <v>0.22983768739614299</v>
      </c>
      <c r="AF243" s="13">
        <v>0.2496646962998687</v>
      </c>
      <c r="AG243" s="13">
        <v>0.28558075831120999</v>
      </c>
      <c r="AH243" s="13">
        <v>0.1492009449509078</v>
      </c>
      <c r="AI243" s="13">
        <v>0.22178482337742381</v>
      </c>
      <c r="AJ243" s="13">
        <v>0.28416125389572972</v>
      </c>
      <c r="AK243" s="13">
        <v>0.2496646962998687</v>
      </c>
      <c r="AM243" s="13">
        <v>0.1057796565684795</v>
      </c>
      <c r="AN243" s="13">
        <v>0.18241322132340901</v>
      </c>
      <c r="AO243" s="13">
        <v>0.21323182172330829</v>
      </c>
      <c r="AP243" s="13">
        <v>0.26511818067958642</v>
      </c>
      <c r="AQ243" s="13">
        <v>0.28477078698484293</v>
      </c>
      <c r="AR243" s="13">
        <v>0.25675687089374571</v>
      </c>
      <c r="AS243" s="13">
        <v>0.27421746357278548</v>
      </c>
      <c r="AT243" s="13">
        <v>0.31116550100272899</v>
      </c>
      <c r="AU243" s="13">
        <v>0.26006705430227811</v>
      </c>
      <c r="AV243" s="13">
        <v>0.32344250955468012</v>
      </c>
      <c r="AW243" s="13">
        <v>0.37475731063708362</v>
      </c>
      <c r="AX243" s="13">
        <v>0.31235829143724447</v>
      </c>
      <c r="AY243" s="13">
        <v>0.30462271976126809</v>
      </c>
    </row>
    <row r="244" spans="2:53" hidden="1">
      <c r="B244" s="12" t="s">
        <v>91</v>
      </c>
      <c r="C244" s="13">
        <v>0.36544901217563319</v>
      </c>
      <c r="D244" s="13">
        <v>0.3907880763076203</v>
      </c>
      <c r="E244" s="13">
        <v>0.32486961807426301</v>
      </c>
      <c r="F244" s="13">
        <v>0.35358225604066618</v>
      </c>
      <c r="G244" s="13">
        <v>0.3495916294741529</v>
      </c>
      <c r="H244" s="13">
        <v>0.41831542952018569</v>
      </c>
      <c r="I244" s="13">
        <v>0.36859313528897042</v>
      </c>
      <c r="K244" s="13">
        <v>0.37133870056217821</v>
      </c>
      <c r="L244" s="13">
        <v>0.35968115421478952</v>
      </c>
      <c r="N244" s="13">
        <v>0.37320788825949591</v>
      </c>
      <c r="O244" s="13">
        <v>0.41055937176353607</v>
      </c>
      <c r="P244" s="13">
        <v>0.39429708977393951</v>
      </c>
      <c r="Q244" s="13">
        <v>0.39071296515581028</v>
      </c>
      <c r="R244" s="13">
        <v>0.36198239428090662</v>
      </c>
      <c r="S244" s="13">
        <v>0.43047837287856461</v>
      </c>
      <c r="T244" s="13">
        <v>0.3332882812097821</v>
      </c>
      <c r="U244" s="13">
        <v>0.33301264721883472</v>
      </c>
      <c r="V244" s="13">
        <v>0.34870917181311561</v>
      </c>
      <c r="W244" s="13">
        <v>0.36147769481269793</v>
      </c>
      <c r="X244" s="13">
        <v>0.34746669091352911</v>
      </c>
      <c r="Y244" s="13">
        <v>0.36657439033733091</v>
      </c>
      <c r="AA244" s="13">
        <v>0.37343863382899012</v>
      </c>
      <c r="AB244" s="13">
        <v>0.39257626715755889</v>
      </c>
      <c r="AC244" s="13">
        <v>0.3611903745749856</v>
      </c>
      <c r="AD244" s="13">
        <v>0.33398650549954739</v>
      </c>
      <c r="AF244" s="13">
        <v>0.32875919160897887</v>
      </c>
      <c r="AG244" s="13">
        <v>0.40089705222934219</v>
      </c>
      <c r="AH244" s="13">
        <v>0.41591436824784223</v>
      </c>
      <c r="AI244" s="13">
        <v>0.38052906700331662</v>
      </c>
      <c r="AJ244" s="13">
        <v>0.3579894112451848</v>
      </c>
      <c r="AK244" s="13">
        <v>0.32875919160897887</v>
      </c>
      <c r="AM244" s="13">
        <v>0.17976945357646781</v>
      </c>
      <c r="AN244" s="13">
        <v>0.32426677569274731</v>
      </c>
      <c r="AO244" s="13">
        <v>0.35916707923518149</v>
      </c>
      <c r="AP244" s="13">
        <v>0.3471148937939908</v>
      </c>
      <c r="AQ244" s="13">
        <v>0.37471071223397762</v>
      </c>
      <c r="AR244" s="13">
        <v>0.40091608599605011</v>
      </c>
      <c r="AS244" s="13">
        <v>0.32673935662017589</v>
      </c>
      <c r="AT244" s="13">
        <v>0.34411039949533828</v>
      </c>
      <c r="AU244" s="13">
        <v>0.43151349291067082</v>
      </c>
      <c r="AV244" s="13">
        <v>0.39484960427413252</v>
      </c>
      <c r="AW244" s="13">
        <v>0.37542099301273107</v>
      </c>
      <c r="AX244" s="13">
        <v>0.37418869702906382</v>
      </c>
      <c r="AY244" s="13">
        <v>0.43720728891564059</v>
      </c>
    </row>
    <row r="245" spans="2:53" hidden="1">
      <c r="B245" s="12" t="s">
        <v>92</v>
      </c>
      <c r="C245" s="13">
        <v>0.21592708757689569</v>
      </c>
      <c r="D245" s="13">
        <v>0.1968718516804871</v>
      </c>
      <c r="E245" s="13">
        <v>0.19877033692345139</v>
      </c>
      <c r="F245" s="13">
        <v>0.24209127731120891</v>
      </c>
      <c r="G245" s="13">
        <v>0.2411793749552649</v>
      </c>
      <c r="H245" s="13">
        <v>0.18641582130349121</v>
      </c>
      <c r="I245" s="13">
        <v>0.22053057121430289</v>
      </c>
      <c r="K245" s="13">
        <v>0.20970222030436639</v>
      </c>
      <c r="L245" s="13">
        <v>0.22202319112204691</v>
      </c>
      <c r="N245" s="13">
        <v>0.23261524064999109</v>
      </c>
      <c r="O245" s="13">
        <v>0.15629064384822461</v>
      </c>
      <c r="P245" s="13">
        <v>0.22725935244480119</v>
      </c>
      <c r="Q245" s="13">
        <v>0.27507108150752019</v>
      </c>
      <c r="R245" s="13">
        <v>0.1865729856762873</v>
      </c>
      <c r="S245" s="13">
        <v>0.16245721917709099</v>
      </c>
      <c r="T245" s="13">
        <v>0.2455506717640038</v>
      </c>
      <c r="U245" s="13">
        <v>0.24270093090436659</v>
      </c>
      <c r="V245" s="13">
        <v>0.21741543629145829</v>
      </c>
      <c r="W245" s="13">
        <v>0.21423300809238349</v>
      </c>
      <c r="X245" s="13">
        <v>0.20679523520460591</v>
      </c>
      <c r="Y245" s="13">
        <v>0.22866879024726219</v>
      </c>
      <c r="AA245" s="13">
        <v>0.18536561714813571</v>
      </c>
      <c r="AB245" s="13">
        <v>0.21004355994254281</v>
      </c>
      <c r="AC245" s="13">
        <v>0.2201019056169975</v>
      </c>
      <c r="AD245" s="13">
        <v>0.25080110935307881</v>
      </c>
      <c r="AF245" s="13">
        <v>0.2420216973170824</v>
      </c>
      <c r="AG245" s="13">
        <v>0.19739825409704351</v>
      </c>
      <c r="AH245" s="13">
        <v>0.22856135574051939</v>
      </c>
      <c r="AI245" s="13">
        <v>0.20401430907454521</v>
      </c>
      <c r="AJ245" s="13">
        <v>0.1981133086088816</v>
      </c>
      <c r="AK245" s="13">
        <v>0.2420216973170824</v>
      </c>
      <c r="AM245" s="13">
        <v>0.43451217875729198</v>
      </c>
      <c r="AN245" s="13">
        <v>0.2633751263957676</v>
      </c>
      <c r="AO245" s="13">
        <v>0.22601871419522709</v>
      </c>
      <c r="AP245" s="13">
        <v>0.21138388455155749</v>
      </c>
      <c r="AQ245" s="13">
        <v>0.21518776641521289</v>
      </c>
      <c r="AR245" s="13">
        <v>0.2081603780192651</v>
      </c>
      <c r="AS245" s="13">
        <v>0.12580106636790739</v>
      </c>
      <c r="AT245" s="13">
        <v>0.22212569218611411</v>
      </c>
      <c r="AU245" s="13">
        <v>0.19855365633731589</v>
      </c>
      <c r="AV245" s="13">
        <v>0.18281273234118031</v>
      </c>
      <c r="AW245" s="13">
        <v>0.10793139087749699</v>
      </c>
      <c r="AX245" s="13">
        <v>0.13967769599519059</v>
      </c>
      <c r="AY245" s="13">
        <v>0.16001242221390161</v>
      </c>
    </row>
    <row r="246" spans="2:53" hidden="1">
      <c r="B246" s="12" t="s">
        <v>93</v>
      </c>
      <c r="C246" s="13">
        <v>9.7392107390449567E-2</v>
      </c>
      <c r="D246" s="13">
        <v>9.0826211231355147E-2</v>
      </c>
      <c r="E246" s="13">
        <v>0.10848911898745089</v>
      </c>
      <c r="F246" s="13">
        <v>8.8585731372514867E-2</v>
      </c>
      <c r="G246" s="13">
        <v>9.1011282441748789E-2</v>
      </c>
      <c r="H246" s="13">
        <v>8.8834351212253373E-2</v>
      </c>
      <c r="I246" s="13">
        <v>0.11077594921994049</v>
      </c>
      <c r="K246" s="13">
        <v>8.6890899321090939E-2</v>
      </c>
      <c r="L246" s="13">
        <v>0.1076760940101317</v>
      </c>
      <c r="N246" s="13">
        <v>8.5154498350453023E-2</v>
      </c>
      <c r="O246" s="13">
        <v>6.4585969606163626E-2</v>
      </c>
      <c r="P246" s="13">
        <v>3.8606454326226662E-2</v>
      </c>
      <c r="Q246" s="13">
        <v>6.9077170326829737E-2</v>
      </c>
      <c r="R246" s="13">
        <v>0.1154722524844262</v>
      </c>
      <c r="S246" s="13">
        <v>0.10057560235930919</v>
      </c>
      <c r="T246" s="13">
        <v>0.1171547382784027</v>
      </c>
      <c r="U246" s="13">
        <v>9.7807729354983317E-2</v>
      </c>
      <c r="V246" s="13">
        <v>8.1481616319579925E-2</v>
      </c>
      <c r="W246" s="13">
        <v>0.14674148923127789</v>
      </c>
      <c r="X246" s="13">
        <v>6.6136716232220172E-2</v>
      </c>
      <c r="Y246" s="13">
        <v>0.1061504884163854</v>
      </c>
      <c r="AA246" s="13">
        <v>9.9177312272550028E-2</v>
      </c>
      <c r="AB246" s="13">
        <v>0.1103617925457319</v>
      </c>
      <c r="AC246" s="13">
        <v>8.564603669842584E-2</v>
      </c>
      <c r="AD246" s="13">
        <v>9.197004802379341E-2</v>
      </c>
      <c r="AF246" s="13">
        <v>9.4722540715386105E-2</v>
      </c>
      <c r="AG246" s="13">
        <v>8.196362662760967E-2</v>
      </c>
      <c r="AH246" s="13">
        <v>0.12879453298568799</v>
      </c>
      <c r="AI246" s="13">
        <v>0.10709720881898591</v>
      </c>
      <c r="AJ246" s="13">
        <v>9.6671217410252544E-2</v>
      </c>
      <c r="AK246" s="13">
        <v>9.4722540715386105E-2</v>
      </c>
      <c r="AM246" s="13">
        <v>0.10170790149196721</v>
      </c>
      <c r="AN246" s="13">
        <v>0.1266942609356809</v>
      </c>
      <c r="AO246" s="13">
        <v>0.1248643660187502</v>
      </c>
      <c r="AP246" s="13">
        <v>0.1179505631587506</v>
      </c>
      <c r="AQ246" s="13">
        <v>7.002960823514269E-2</v>
      </c>
      <c r="AR246" s="13">
        <v>8.1252420213498752E-2</v>
      </c>
      <c r="AS246" s="13">
        <v>0.1721514033436865</v>
      </c>
      <c r="AT246" s="13">
        <v>8.5144426617767263E-2</v>
      </c>
      <c r="AU246" s="13">
        <v>6.3677531108812704E-2</v>
      </c>
      <c r="AV246" s="13">
        <v>5.3732007938587123E-2</v>
      </c>
      <c r="AW246" s="13">
        <v>8.3467498597656842E-2</v>
      </c>
      <c r="AX246" s="13">
        <v>8.1287736620371823E-2</v>
      </c>
      <c r="AY246" s="13">
        <v>6.6181921313882397E-2</v>
      </c>
    </row>
    <row r="247" spans="2:53" hidden="1">
      <c r="B247" s="12" t="s">
        <v>94</v>
      </c>
      <c r="C247" s="13">
        <v>3.9184796803731207E-2</v>
      </c>
      <c r="D247" s="13">
        <v>3.3266578532609441E-2</v>
      </c>
      <c r="E247" s="13">
        <v>4.4100868726477102E-2</v>
      </c>
      <c r="F247" s="13">
        <v>1.734300381842795E-2</v>
      </c>
      <c r="G247" s="13">
        <v>4.4256307566834283E-2</v>
      </c>
      <c r="H247" s="13">
        <v>4.2600024542819297E-2</v>
      </c>
      <c r="I247" s="13">
        <v>5.037797820587929E-2</v>
      </c>
      <c r="K247" s="13">
        <v>3.0205859380998588E-2</v>
      </c>
      <c r="L247" s="13">
        <v>4.7978001519270647E-2</v>
      </c>
      <c r="N247" s="13">
        <v>4.374013059547617E-2</v>
      </c>
      <c r="O247" s="13">
        <v>3.2726231963141603E-2</v>
      </c>
      <c r="P247" s="13">
        <v>8.7502631088298317E-3</v>
      </c>
      <c r="Q247" s="13">
        <v>2.348578371877014E-2</v>
      </c>
      <c r="R247" s="13">
        <v>2.6625339498882201E-2</v>
      </c>
      <c r="S247" s="13">
        <v>2.5409880318867539E-2</v>
      </c>
      <c r="T247" s="13">
        <v>2.8588756020545999E-2</v>
      </c>
      <c r="U247" s="13">
        <v>7.4606810525303852E-2</v>
      </c>
      <c r="V247" s="13">
        <v>6.3929394312534818E-2</v>
      </c>
      <c r="W247" s="13">
        <v>3.8535566693754873E-2</v>
      </c>
      <c r="X247" s="13">
        <v>3.910423374777329E-2</v>
      </c>
      <c r="Y247" s="13">
        <v>2.4010304228982988E-2</v>
      </c>
      <c r="AA247" s="13">
        <v>3.1663213899402368E-2</v>
      </c>
      <c r="AB247" s="13">
        <v>3.0924304282524039E-2</v>
      </c>
      <c r="AC247" s="13">
        <v>4.9650831596203038E-2</v>
      </c>
      <c r="AD247" s="13">
        <v>4.6983515989447472E-2</v>
      </c>
      <c r="AF247" s="13">
        <v>4.0802940402154028E-2</v>
      </c>
      <c r="AG247" s="13">
        <v>7.9221250585978925E-3</v>
      </c>
      <c r="AH247" s="13">
        <v>5.6150203623768123E-2</v>
      </c>
      <c r="AI247" s="13">
        <v>5.3719599476191801E-2</v>
      </c>
      <c r="AJ247" s="13">
        <v>4.8542315799591507E-2</v>
      </c>
      <c r="AK247" s="13">
        <v>4.0802940402154028E-2</v>
      </c>
      <c r="AM247" s="13">
        <v>0.10813554487757721</v>
      </c>
      <c r="AN247" s="13">
        <v>5.2919368440075748E-2</v>
      </c>
      <c r="AO247" s="13">
        <v>4.5918784999920297E-2</v>
      </c>
      <c r="AP247" s="13">
        <v>4.4193981862996022E-2</v>
      </c>
      <c r="AQ247" s="13">
        <v>3.7194001175437898E-2</v>
      </c>
      <c r="AR247" s="13">
        <v>8.2056306072748105E-3</v>
      </c>
      <c r="AS247" s="13">
        <v>7.691124529967365E-2</v>
      </c>
      <c r="AT247" s="13">
        <v>2.3457544927335389E-2</v>
      </c>
      <c r="AU247" s="13">
        <v>2.8708263653737031E-2</v>
      </c>
      <c r="AV247" s="13">
        <v>3.3982483756262512E-2</v>
      </c>
      <c r="AW247" s="13">
        <v>5.8422806875031437E-2</v>
      </c>
      <c r="AX247" s="13">
        <v>3.843034263634084E-2</v>
      </c>
      <c r="AY247" s="13">
        <v>1.1273220303741069E-2</v>
      </c>
    </row>
    <row r="248" spans="2:53" hidden="1">
      <c r="B248" s="12" t="s">
        <v>75</v>
      </c>
      <c r="C248" s="13">
        <v>2.979799755337267E-2</v>
      </c>
      <c r="D248" s="13">
        <v>4.2418962682518199E-2</v>
      </c>
      <c r="E248" s="13">
        <v>3.4718271281014998E-2</v>
      </c>
      <c r="F248" s="13">
        <v>4.6641891105906837E-2</v>
      </c>
      <c r="G248" s="13">
        <v>2.3147497295213121E-2</v>
      </c>
      <c r="H248" s="13">
        <v>2.0077103815388998E-2</v>
      </c>
      <c r="I248" s="13">
        <v>1.5807190065554321E-2</v>
      </c>
      <c r="K248" s="13">
        <v>2.362457834714286E-2</v>
      </c>
      <c r="L248" s="13">
        <v>3.5843717254880628E-2</v>
      </c>
      <c r="N248" s="13">
        <v>2.4662493750262061E-2</v>
      </c>
      <c r="O248" s="13">
        <v>0</v>
      </c>
      <c r="P248" s="13">
        <v>1.402335226273157E-2</v>
      </c>
      <c r="Q248" s="13">
        <v>2.329625790007726E-2</v>
      </c>
      <c r="R248" s="13">
        <v>3.5871981165724029E-2</v>
      </c>
      <c r="S248" s="13">
        <v>3.1136232687629939E-2</v>
      </c>
      <c r="T248" s="13">
        <v>2.1234951417046899E-2</v>
      </c>
      <c r="U248" s="13">
        <v>3.8359815088823801E-2</v>
      </c>
      <c r="V248" s="13">
        <v>4.2261812188053013E-2</v>
      </c>
      <c r="W248" s="13">
        <v>3.4025601859136917E-2</v>
      </c>
      <c r="X248" s="13">
        <v>4.5436651641568293E-2</v>
      </c>
      <c r="Y248" s="13">
        <v>6.7453816169292897E-3</v>
      </c>
      <c r="AA248" s="13">
        <v>1.5997284915990291E-2</v>
      </c>
      <c r="AB248" s="13">
        <v>2.9539218865753902E-2</v>
      </c>
      <c r="AC248" s="13">
        <v>2.7232074018627879E-2</v>
      </c>
      <c r="AD248" s="13">
        <v>4.6421133737989853E-2</v>
      </c>
      <c r="AF248" s="13">
        <v>4.402893365652967E-2</v>
      </c>
      <c r="AG248" s="13">
        <v>2.623818367619659E-2</v>
      </c>
      <c r="AH248" s="13">
        <v>2.1378594451274421E-2</v>
      </c>
      <c r="AI248" s="13">
        <v>3.2854992249536773E-2</v>
      </c>
      <c r="AJ248" s="13">
        <v>1.452249304035988E-2</v>
      </c>
      <c r="AK248" s="13">
        <v>4.402893365652967E-2</v>
      </c>
      <c r="AM248" s="13">
        <v>7.00952647282162E-2</v>
      </c>
      <c r="AN248" s="13">
        <v>5.0331247212319498E-2</v>
      </c>
      <c r="AO248" s="13">
        <v>3.0799233827612779E-2</v>
      </c>
      <c r="AP248" s="13">
        <v>1.4238495953118791E-2</v>
      </c>
      <c r="AQ248" s="13">
        <v>1.810712495538588E-2</v>
      </c>
      <c r="AR248" s="13">
        <v>4.4708614270165641E-2</v>
      </c>
      <c r="AS248" s="13">
        <v>2.41794647957711E-2</v>
      </c>
      <c r="AT248" s="13">
        <v>1.399643577071601E-2</v>
      </c>
      <c r="AU248" s="13">
        <v>1.7480001687185599E-2</v>
      </c>
      <c r="AV248" s="13">
        <v>1.1180662135157249E-2</v>
      </c>
      <c r="AW248" s="13">
        <v>0</v>
      </c>
      <c r="AX248" s="13">
        <v>5.4057236281788358E-2</v>
      </c>
      <c r="AY248" s="13">
        <v>2.0702427491566072E-2</v>
      </c>
    </row>
    <row r="249" spans="2:53" hidden="1"/>
    <row r="250" spans="2:53" hidden="1">
      <c r="B250" s="37" t="s">
        <v>144</v>
      </c>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c r="AY250" s="34"/>
      <c r="AZ250" s="34"/>
      <c r="BA250" s="34"/>
    </row>
    <row r="251" spans="2:53" hidden="1">
      <c r="B251" s="36" t="s">
        <v>16</v>
      </c>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c r="AV251" s="34"/>
      <c r="AW251" s="34"/>
      <c r="AX251" s="34"/>
      <c r="AY251" s="34"/>
      <c r="AZ251" s="34"/>
      <c r="BA251" s="34"/>
    </row>
    <row r="252" spans="2:53" hidden="1">
      <c r="B252" s="12" t="s">
        <v>90</v>
      </c>
      <c r="C252" s="13">
        <v>0.30848352588529032</v>
      </c>
      <c r="D252" s="13">
        <v>0.31226049159558211</v>
      </c>
      <c r="E252" s="13">
        <v>0.28946631575447551</v>
      </c>
      <c r="F252" s="13">
        <v>0.29019738248413668</v>
      </c>
      <c r="G252" s="13">
        <v>0.30571031211733929</v>
      </c>
      <c r="H252" s="13">
        <v>0.3191399910589624</v>
      </c>
      <c r="I252" s="13">
        <v>0.3313116622752672</v>
      </c>
      <c r="K252" s="13">
        <v>0.31914026338056628</v>
      </c>
      <c r="L252" s="13">
        <v>0.29804722702452741</v>
      </c>
      <c r="N252" s="13">
        <v>0.3578823647869333</v>
      </c>
      <c r="O252" s="13">
        <v>0.50481647085557546</v>
      </c>
      <c r="P252" s="13">
        <v>0.40478884746934102</v>
      </c>
      <c r="Q252" s="13">
        <v>0.31226369824422567</v>
      </c>
      <c r="R252" s="13">
        <v>0.29544428092095087</v>
      </c>
      <c r="S252" s="13">
        <v>0.31491367610862547</v>
      </c>
      <c r="T252" s="13">
        <v>0.30758882272854637</v>
      </c>
      <c r="U252" s="13">
        <v>0.20949369485290839</v>
      </c>
      <c r="V252" s="13">
        <v>0.27760062711865058</v>
      </c>
      <c r="W252" s="13">
        <v>0.27859740700461427</v>
      </c>
      <c r="X252" s="13">
        <v>0.31089323982553441</v>
      </c>
      <c r="Y252" s="13">
        <v>0.33657499610147579</v>
      </c>
      <c r="AA252" s="13">
        <v>0.34144532131396632</v>
      </c>
      <c r="AB252" s="13">
        <v>0.29290985730286612</v>
      </c>
      <c r="AC252" s="13">
        <v>0.31185024451818549</v>
      </c>
      <c r="AD252" s="13">
        <v>0.28632070212330052</v>
      </c>
      <c r="AF252" s="13">
        <v>0.30884808855773371</v>
      </c>
      <c r="AG252" s="13">
        <v>0.3139743986784384</v>
      </c>
      <c r="AH252" s="13">
        <v>0.25670132777316063</v>
      </c>
      <c r="AI252" s="13">
        <v>0.31933910064007631</v>
      </c>
      <c r="AJ252" s="13">
        <v>0.31617301623446492</v>
      </c>
      <c r="AK252" s="13">
        <v>0.30884808855773371</v>
      </c>
      <c r="AM252" s="13">
        <v>0.13997861089824681</v>
      </c>
      <c r="AN252" s="13">
        <v>0.25239886655893418</v>
      </c>
      <c r="AO252" s="13">
        <v>0.30261610823685048</v>
      </c>
      <c r="AP252" s="13">
        <v>0.31216344352618841</v>
      </c>
      <c r="AQ252" s="13">
        <v>0.29748081014215177</v>
      </c>
      <c r="AR252" s="13">
        <v>0.26843513759109172</v>
      </c>
      <c r="AS252" s="13">
        <v>0.29527198116398767</v>
      </c>
      <c r="AT252" s="13">
        <v>0.25986874179567199</v>
      </c>
      <c r="AU252" s="13">
        <v>0.34798572729921612</v>
      </c>
      <c r="AV252" s="13">
        <v>0.44272685492404612</v>
      </c>
      <c r="AW252" s="13">
        <v>0.45135909936683932</v>
      </c>
      <c r="AX252" s="13">
        <v>0.33501122787264231</v>
      </c>
      <c r="AY252" s="13">
        <v>0.41659687676942969</v>
      </c>
    </row>
    <row r="253" spans="2:53" hidden="1">
      <c r="B253" s="12" t="s">
        <v>91</v>
      </c>
      <c r="C253" s="13">
        <v>0.3882791594132507</v>
      </c>
      <c r="D253" s="13">
        <v>0.39110253410134571</v>
      </c>
      <c r="E253" s="13">
        <v>0.3355864710626239</v>
      </c>
      <c r="F253" s="13">
        <v>0.35343764728497329</v>
      </c>
      <c r="G253" s="13">
        <v>0.39519521028560578</v>
      </c>
      <c r="H253" s="13">
        <v>0.42039633272053578</v>
      </c>
      <c r="I253" s="13">
        <v>0.43014633165430649</v>
      </c>
      <c r="K253" s="13">
        <v>0.39759454658253102</v>
      </c>
      <c r="L253" s="13">
        <v>0.37915646454107033</v>
      </c>
      <c r="N253" s="13">
        <v>0.37020454904382027</v>
      </c>
      <c r="O253" s="13">
        <v>0.34089713312489051</v>
      </c>
      <c r="P253" s="13">
        <v>0.38102959762076938</v>
      </c>
      <c r="Q253" s="13">
        <v>0.3890754299847744</v>
      </c>
      <c r="R253" s="13">
        <v>0.43071710124243001</v>
      </c>
      <c r="S253" s="13">
        <v>0.45073396337142779</v>
      </c>
      <c r="T253" s="13">
        <v>0.29757976098139383</v>
      </c>
      <c r="U253" s="13">
        <v>0.39176673856579503</v>
      </c>
      <c r="V253" s="13">
        <v>0.39573223953257269</v>
      </c>
      <c r="W253" s="13">
        <v>0.38146990289810168</v>
      </c>
      <c r="X253" s="13">
        <v>0.37182710676335562</v>
      </c>
      <c r="Y253" s="13">
        <v>0.39830571989436919</v>
      </c>
      <c r="AA253" s="13">
        <v>0.40685318551683858</v>
      </c>
      <c r="AB253" s="13">
        <v>0.43282909599863362</v>
      </c>
      <c r="AC253" s="13">
        <v>0.37296284135005009</v>
      </c>
      <c r="AD253" s="13">
        <v>0.33613014394327001</v>
      </c>
      <c r="AF253" s="13">
        <v>0.36883228298322768</v>
      </c>
      <c r="AG253" s="13">
        <v>0.39991356381628218</v>
      </c>
      <c r="AH253" s="13">
        <v>0.4654206143918363</v>
      </c>
      <c r="AI253" s="13">
        <v>0.3373799552318148</v>
      </c>
      <c r="AJ253" s="13">
        <v>0.40678133924537008</v>
      </c>
      <c r="AK253" s="13">
        <v>0.36883228298322768</v>
      </c>
      <c r="AM253" s="13">
        <v>0.2163577347541546</v>
      </c>
      <c r="AN253" s="13">
        <v>0.46313907013383698</v>
      </c>
      <c r="AO253" s="13">
        <v>0.37605824075068262</v>
      </c>
      <c r="AP253" s="13">
        <v>0.34923110297873949</v>
      </c>
      <c r="AQ253" s="13">
        <v>0.41798667895251629</v>
      </c>
      <c r="AR253" s="13">
        <v>0.43217091075760639</v>
      </c>
      <c r="AS253" s="13">
        <v>0.38546208183396291</v>
      </c>
      <c r="AT253" s="13">
        <v>0.41714232092269599</v>
      </c>
      <c r="AU253" s="13">
        <v>0.40526435337778782</v>
      </c>
      <c r="AV253" s="13">
        <v>0.35746845175900932</v>
      </c>
      <c r="AW253" s="13">
        <v>0.35988879586213812</v>
      </c>
      <c r="AX253" s="13">
        <v>0.36663062795757462</v>
      </c>
      <c r="AY253" s="13">
        <v>0.34590249115856769</v>
      </c>
    </row>
    <row r="254" spans="2:53" hidden="1">
      <c r="B254" s="12" t="s">
        <v>92</v>
      </c>
      <c r="C254" s="13">
        <v>0.18998688370650749</v>
      </c>
      <c r="D254" s="13">
        <v>0.1770411464383202</v>
      </c>
      <c r="E254" s="13">
        <v>0.2262216349059552</v>
      </c>
      <c r="F254" s="13">
        <v>0.2161931919695903</v>
      </c>
      <c r="G254" s="13">
        <v>0.19921148123908319</v>
      </c>
      <c r="H254" s="13">
        <v>0.1915985571579181</v>
      </c>
      <c r="I254" s="13">
        <v>0.1393203628204551</v>
      </c>
      <c r="K254" s="13">
        <v>0.1816694790925778</v>
      </c>
      <c r="L254" s="13">
        <v>0.19813223966890589</v>
      </c>
      <c r="N254" s="13">
        <v>0.1943624827020406</v>
      </c>
      <c r="O254" s="13">
        <v>9.4748737930788599E-2</v>
      </c>
      <c r="P254" s="13">
        <v>0.16098473563554541</v>
      </c>
      <c r="Q254" s="13">
        <v>0.18068304174947339</v>
      </c>
      <c r="R254" s="13">
        <v>0.16939874386959711</v>
      </c>
      <c r="S254" s="13">
        <v>0.1528388707953455</v>
      </c>
      <c r="T254" s="13">
        <v>0.24724712558521941</v>
      </c>
      <c r="U254" s="13">
        <v>0.23485114844246521</v>
      </c>
      <c r="V254" s="13">
        <v>0.19005625192649539</v>
      </c>
      <c r="W254" s="13">
        <v>0.19694887896782651</v>
      </c>
      <c r="X254" s="13">
        <v>0.21794499979759599</v>
      </c>
      <c r="Y254" s="13">
        <v>0.1716014655333569</v>
      </c>
      <c r="AA254" s="13">
        <v>0.174068811297278</v>
      </c>
      <c r="AB254" s="13">
        <v>0.1720894936248907</v>
      </c>
      <c r="AC254" s="13">
        <v>0.19934175839640239</v>
      </c>
      <c r="AD254" s="13">
        <v>0.2168100184929839</v>
      </c>
      <c r="AF254" s="13">
        <v>0.1970354605449442</v>
      </c>
      <c r="AG254" s="13">
        <v>0.20363913989464641</v>
      </c>
      <c r="AH254" s="13">
        <v>0.19218352468526029</v>
      </c>
      <c r="AI254" s="13">
        <v>0.21869189032887179</v>
      </c>
      <c r="AJ254" s="13">
        <v>0.15066284184611081</v>
      </c>
      <c r="AK254" s="13">
        <v>0.1970354605449442</v>
      </c>
      <c r="AM254" s="13">
        <v>0.35589915266449151</v>
      </c>
      <c r="AN254" s="13">
        <v>0.16443734240352489</v>
      </c>
      <c r="AO254" s="13">
        <v>0.20749493167412991</v>
      </c>
      <c r="AP254" s="13">
        <v>0.1696071923749998</v>
      </c>
      <c r="AQ254" s="13">
        <v>0.15191317347467681</v>
      </c>
      <c r="AR254" s="13">
        <v>0.19274720560480649</v>
      </c>
      <c r="AS254" s="13">
        <v>0.22853962429588159</v>
      </c>
      <c r="AT254" s="13">
        <v>0.23321336813287849</v>
      </c>
      <c r="AU254" s="13">
        <v>0.18625299704975051</v>
      </c>
      <c r="AV254" s="13">
        <v>9.0350150541568822E-2</v>
      </c>
      <c r="AW254" s="13">
        <v>0.1625630982565443</v>
      </c>
      <c r="AX254" s="13">
        <v>0.1288653219883098</v>
      </c>
      <c r="AY254" s="13">
        <v>0.14428288669455019</v>
      </c>
    </row>
    <row r="255" spans="2:53" hidden="1">
      <c r="B255" s="12" t="s">
        <v>93</v>
      </c>
      <c r="C255" s="13">
        <v>6.5430179779337891E-2</v>
      </c>
      <c r="D255" s="13">
        <v>8.8133534269577929E-2</v>
      </c>
      <c r="E255" s="13">
        <v>8.4192026754241228E-2</v>
      </c>
      <c r="F255" s="13">
        <v>7.0698718934046639E-2</v>
      </c>
      <c r="G255" s="13">
        <v>4.7830105792315253E-2</v>
      </c>
      <c r="H255" s="13">
        <v>4.4271329006230271E-2</v>
      </c>
      <c r="I255" s="13">
        <v>5.9556033054670332E-2</v>
      </c>
      <c r="K255" s="13">
        <v>5.7879361205044687E-2</v>
      </c>
      <c r="L255" s="13">
        <v>7.2824806823464344E-2</v>
      </c>
      <c r="N255" s="13">
        <v>3.3973620478425587E-2</v>
      </c>
      <c r="O255" s="13">
        <v>5.9537658088745678E-2</v>
      </c>
      <c r="P255" s="13">
        <v>3.0277335001313861E-2</v>
      </c>
      <c r="Q255" s="13">
        <v>5.9281382577522773E-2</v>
      </c>
      <c r="R255" s="13">
        <v>7.3568706596199643E-2</v>
      </c>
      <c r="S255" s="13">
        <v>4.3061002625627467E-2</v>
      </c>
      <c r="T255" s="13">
        <v>7.7772287441689916E-2</v>
      </c>
      <c r="U255" s="13">
        <v>0.10091880234750469</v>
      </c>
      <c r="V255" s="13">
        <v>7.8246768015732257E-2</v>
      </c>
      <c r="W255" s="13">
        <v>7.7898611873936194E-2</v>
      </c>
      <c r="X255" s="13">
        <v>4.7090216896598792E-2</v>
      </c>
      <c r="Y255" s="13">
        <v>6.4842141676825726E-2</v>
      </c>
      <c r="AA255" s="13">
        <v>4.8604878864883287E-2</v>
      </c>
      <c r="AB255" s="13">
        <v>6.3117966149977403E-2</v>
      </c>
      <c r="AC255" s="13">
        <v>5.4207113136599309E-2</v>
      </c>
      <c r="AD255" s="13">
        <v>9.6317003134805124E-2</v>
      </c>
      <c r="AF255" s="13">
        <v>7.0315837301509629E-2</v>
      </c>
      <c r="AG255" s="13">
        <v>4.5081567369708447E-2</v>
      </c>
      <c r="AH255" s="13">
        <v>5.0707276853057107E-2</v>
      </c>
      <c r="AI255" s="13">
        <v>6.5173685201640796E-2</v>
      </c>
      <c r="AJ255" s="13">
        <v>8.167476458251359E-2</v>
      </c>
      <c r="AK255" s="13">
        <v>7.0315837301509629E-2</v>
      </c>
      <c r="AM255" s="13">
        <v>0.1390877556546537</v>
      </c>
      <c r="AN255" s="13">
        <v>5.2107017448424463E-2</v>
      </c>
      <c r="AO255" s="13">
        <v>7.3264924041823581E-2</v>
      </c>
      <c r="AP255" s="13">
        <v>9.7713726241195176E-2</v>
      </c>
      <c r="AQ255" s="13">
        <v>9.6223087844688748E-2</v>
      </c>
      <c r="AR255" s="13">
        <v>5.1804636860659892E-2</v>
      </c>
      <c r="AS255" s="13">
        <v>1.5067684852817551E-2</v>
      </c>
      <c r="AT255" s="13">
        <v>6.3189730099373717E-2</v>
      </c>
      <c r="AU255" s="13">
        <v>5.2000805708744803E-2</v>
      </c>
      <c r="AV255" s="13">
        <v>8.7593088497472688E-2</v>
      </c>
      <c r="AW255" s="13">
        <v>2.6189006514478249E-2</v>
      </c>
      <c r="AX255" s="13">
        <v>8.2625926649934511E-2</v>
      </c>
      <c r="AY255" s="13">
        <v>6.3683067047930475E-2</v>
      </c>
    </row>
    <row r="256" spans="2:53" hidden="1">
      <c r="B256" s="12" t="s">
        <v>94</v>
      </c>
      <c r="C256" s="13">
        <v>2.081622279608308E-2</v>
      </c>
      <c r="D256" s="13">
        <v>1.0835118568536591E-2</v>
      </c>
      <c r="E256" s="13">
        <v>3.00879308759321E-2</v>
      </c>
      <c r="F256" s="13">
        <v>2.0023925930054351E-2</v>
      </c>
      <c r="G256" s="13">
        <v>3.1944573392198569E-2</v>
      </c>
      <c r="H256" s="13">
        <v>1.051466990079864E-2</v>
      </c>
      <c r="I256" s="13">
        <v>1.840994344897556E-2</v>
      </c>
      <c r="K256" s="13">
        <v>1.9502284095589049E-2</v>
      </c>
      <c r="L256" s="13">
        <v>2.2102982178976469E-2</v>
      </c>
      <c r="N256" s="13">
        <v>1.923743935639818E-2</v>
      </c>
      <c r="O256" s="13">
        <v>0</v>
      </c>
      <c r="P256" s="13">
        <v>8.8961320102988201E-3</v>
      </c>
      <c r="Q256" s="13">
        <v>2.356522094835586E-2</v>
      </c>
      <c r="R256" s="13">
        <v>8.7560579626960334E-3</v>
      </c>
      <c r="S256" s="13">
        <v>2.6187424653357761E-2</v>
      </c>
      <c r="T256" s="13">
        <v>4.07183123154852E-2</v>
      </c>
      <c r="U256" s="13">
        <v>2.8823505568873909E-2</v>
      </c>
      <c r="V256" s="13">
        <v>2.5827342997403611E-2</v>
      </c>
      <c r="W256" s="13">
        <v>2.7168287386634109E-2</v>
      </c>
      <c r="X256" s="13">
        <v>1.2416395013158211E-2</v>
      </c>
      <c r="Y256" s="13">
        <v>1.179075946543127E-2</v>
      </c>
      <c r="AA256" s="13">
        <v>1.497835887584234E-2</v>
      </c>
      <c r="AB256" s="13">
        <v>1.2890615678231991E-2</v>
      </c>
      <c r="AC256" s="13">
        <v>2.944825771179635E-2</v>
      </c>
      <c r="AD256" s="13">
        <v>2.7928287596108631E-2</v>
      </c>
      <c r="AF256" s="13">
        <v>1.8918927954576371E-2</v>
      </c>
      <c r="AG256" s="13">
        <v>1.768860555389459E-2</v>
      </c>
      <c r="AH256" s="13">
        <v>7.0773038448644059E-3</v>
      </c>
      <c r="AI256" s="13">
        <v>1.998775558866166E-2</v>
      </c>
      <c r="AJ256" s="13">
        <v>3.1726665096217403E-2</v>
      </c>
      <c r="AK256" s="13">
        <v>1.8918927954576371E-2</v>
      </c>
      <c r="AM256" s="13">
        <v>3.9025135733233261E-2</v>
      </c>
      <c r="AN256" s="13">
        <v>3.3329410917356132E-2</v>
      </c>
      <c r="AO256" s="13">
        <v>1.4548031515971531E-2</v>
      </c>
      <c r="AP256" s="13">
        <v>5.6231687284918508E-2</v>
      </c>
      <c r="AQ256" s="13">
        <v>5.962037585027005E-3</v>
      </c>
      <c r="AR256" s="13">
        <v>1.0086073767448739E-2</v>
      </c>
      <c r="AS256" s="13">
        <v>5.1479163057579401E-2</v>
      </c>
      <c r="AT256" s="13">
        <v>1.3800632484491831E-2</v>
      </c>
      <c r="AU256" s="13">
        <v>0</v>
      </c>
      <c r="AV256" s="13">
        <v>1.068079214274566E-2</v>
      </c>
      <c r="AW256" s="13">
        <v>0</v>
      </c>
      <c r="AX256" s="13">
        <v>6.9385254621772141E-2</v>
      </c>
      <c r="AY256" s="13">
        <v>0</v>
      </c>
    </row>
    <row r="257" spans="2:53" hidden="1">
      <c r="B257" s="12" t="s">
        <v>75</v>
      </c>
      <c r="C257" s="13">
        <v>2.7004028419530521E-2</v>
      </c>
      <c r="D257" s="13">
        <v>2.0627175026637589E-2</v>
      </c>
      <c r="E257" s="13">
        <v>3.4445620646771979E-2</v>
      </c>
      <c r="F257" s="13">
        <v>4.9449133397198863E-2</v>
      </c>
      <c r="G257" s="13">
        <v>2.0108317173457738E-2</v>
      </c>
      <c r="H257" s="13">
        <v>1.407912015555475E-2</v>
      </c>
      <c r="I257" s="13">
        <v>2.1255666746325171E-2</v>
      </c>
      <c r="K257" s="13">
        <v>2.4214065643691211E-2</v>
      </c>
      <c r="L257" s="13">
        <v>2.9736279763055689E-2</v>
      </c>
      <c r="N257" s="13">
        <v>2.4339543632381961E-2</v>
      </c>
      <c r="O257" s="13">
        <v>0</v>
      </c>
      <c r="P257" s="13">
        <v>1.402335226273157E-2</v>
      </c>
      <c r="Q257" s="13">
        <v>3.5131226495647823E-2</v>
      </c>
      <c r="R257" s="13">
        <v>2.2115109408126301E-2</v>
      </c>
      <c r="S257" s="13">
        <v>1.226506244561585E-2</v>
      </c>
      <c r="T257" s="13">
        <v>2.9093690947665569E-2</v>
      </c>
      <c r="U257" s="13">
        <v>3.4146110222452862E-2</v>
      </c>
      <c r="V257" s="13">
        <v>3.2536770409145273E-2</v>
      </c>
      <c r="W257" s="13">
        <v>3.7916911868887113E-2</v>
      </c>
      <c r="X257" s="13">
        <v>3.9828041703757013E-2</v>
      </c>
      <c r="Y257" s="13">
        <v>1.6884917328541041E-2</v>
      </c>
      <c r="AA257" s="13">
        <v>1.4049444131191399E-2</v>
      </c>
      <c r="AB257" s="13">
        <v>2.6162971245400329E-2</v>
      </c>
      <c r="AC257" s="13">
        <v>3.2189784886966159E-2</v>
      </c>
      <c r="AD257" s="13">
        <v>3.6493844709531882E-2</v>
      </c>
      <c r="AF257" s="13">
        <v>3.6049402658008323E-2</v>
      </c>
      <c r="AG257" s="13">
        <v>1.970272468702992E-2</v>
      </c>
      <c r="AH257" s="13">
        <v>2.7909952451821322E-2</v>
      </c>
      <c r="AI257" s="13">
        <v>3.94276130089347E-2</v>
      </c>
      <c r="AJ257" s="13">
        <v>1.2981372995323041E-2</v>
      </c>
      <c r="AK257" s="13">
        <v>3.6049402658008323E-2</v>
      </c>
      <c r="AM257" s="13">
        <v>0.1096516102952199</v>
      </c>
      <c r="AN257" s="13">
        <v>3.4588292537923247E-2</v>
      </c>
      <c r="AO257" s="13">
        <v>2.601776378054205E-2</v>
      </c>
      <c r="AP257" s="13">
        <v>1.505284759395871E-2</v>
      </c>
      <c r="AQ257" s="13">
        <v>3.043421200093931E-2</v>
      </c>
      <c r="AR257" s="13">
        <v>4.4756035418386873E-2</v>
      </c>
      <c r="AS257" s="13">
        <v>2.41794647957711E-2</v>
      </c>
      <c r="AT257" s="13">
        <v>1.278520656488793E-2</v>
      </c>
      <c r="AU257" s="13">
        <v>8.4961165645008416E-3</v>
      </c>
      <c r="AV257" s="13">
        <v>1.1180662135157249E-2</v>
      </c>
      <c r="AW257" s="13">
        <v>0</v>
      </c>
      <c r="AX257" s="13">
        <v>1.7481640909766678E-2</v>
      </c>
      <c r="AY257" s="13">
        <v>2.9534678329521811E-2</v>
      </c>
    </row>
    <row r="258" spans="2:53" hidden="1"/>
    <row r="259" spans="2:53" hidden="1">
      <c r="B259" s="37" t="s">
        <v>145</v>
      </c>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34"/>
      <c r="AY259" s="34"/>
      <c r="AZ259" s="34"/>
      <c r="BA259" s="34"/>
    </row>
    <row r="260" spans="2:53" hidden="1">
      <c r="B260" s="36" t="s">
        <v>16</v>
      </c>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c r="AX260" s="34"/>
      <c r="AY260" s="34"/>
      <c r="AZ260" s="34"/>
      <c r="BA260" s="34"/>
    </row>
    <row r="261" spans="2:53" hidden="1">
      <c r="B261" s="12" t="s">
        <v>90</v>
      </c>
      <c r="C261" s="13">
        <v>0.1565414327283762</v>
      </c>
      <c r="D261" s="13">
        <v>0.14708859871610599</v>
      </c>
      <c r="E261" s="13">
        <v>0.1902713249025457</v>
      </c>
      <c r="F261" s="13">
        <v>0.15593692754341759</v>
      </c>
      <c r="G261" s="13">
        <v>0.15808814250156231</v>
      </c>
      <c r="H261" s="13">
        <v>0.14197152343730179</v>
      </c>
      <c r="I261" s="13">
        <v>0.14445247036608511</v>
      </c>
      <c r="K261" s="13">
        <v>0.19669526714525271</v>
      </c>
      <c r="L261" s="13">
        <v>0.1172181955213156</v>
      </c>
      <c r="N261" s="13">
        <v>0.15591744006721919</v>
      </c>
      <c r="O261" s="13">
        <v>0.22935124510059321</v>
      </c>
      <c r="P261" s="13">
        <v>0.19122899397112109</v>
      </c>
      <c r="Q261" s="13">
        <v>0.1205559450693086</v>
      </c>
      <c r="R261" s="13">
        <v>0.15368992257602801</v>
      </c>
      <c r="S261" s="13">
        <v>0.1662801174094225</v>
      </c>
      <c r="T261" s="13">
        <v>0.17736946066528059</v>
      </c>
      <c r="U261" s="13">
        <v>0.17577295384741989</v>
      </c>
      <c r="V261" s="13">
        <v>0.161995612951224</v>
      </c>
      <c r="W261" s="13">
        <v>8.5048965580196478E-2</v>
      </c>
      <c r="X261" s="13">
        <v>0.1786224019170817</v>
      </c>
      <c r="Y261" s="13">
        <v>0.16443669931355179</v>
      </c>
      <c r="AA261" s="13">
        <v>0.17750903544377319</v>
      </c>
      <c r="AB261" s="13">
        <v>0.120543463973609</v>
      </c>
      <c r="AC261" s="13">
        <v>0.17474002883485981</v>
      </c>
      <c r="AD261" s="13">
        <v>0.1554517811667305</v>
      </c>
      <c r="AF261" s="13">
        <v>0.1410361216239791</v>
      </c>
      <c r="AG261" s="13">
        <v>0.20441592890633381</v>
      </c>
      <c r="AH261" s="13">
        <v>9.4387916747323927E-2</v>
      </c>
      <c r="AI261" s="13">
        <v>0.1394647878942154</v>
      </c>
      <c r="AJ261" s="13">
        <v>0.17060268660026431</v>
      </c>
      <c r="AK261" s="13">
        <v>0.1410361216239791</v>
      </c>
      <c r="AM261" s="13">
        <v>7.1159933379677229E-2</v>
      </c>
      <c r="AN261" s="13">
        <v>0.1379433548477445</v>
      </c>
      <c r="AO261" s="13">
        <v>0.1158409143518388</v>
      </c>
      <c r="AP261" s="13">
        <v>0.12800505526209671</v>
      </c>
      <c r="AQ261" s="13">
        <v>0.15844484658054769</v>
      </c>
      <c r="AR261" s="13">
        <v>0.1731707661673324</v>
      </c>
      <c r="AS261" s="13">
        <v>0.14138096672165321</v>
      </c>
      <c r="AT261" s="13">
        <v>0.1527744965233889</v>
      </c>
      <c r="AU261" s="13">
        <v>0.17069348985092439</v>
      </c>
      <c r="AV261" s="13">
        <v>0.23538588204757069</v>
      </c>
      <c r="AW261" s="13">
        <v>0.18809978625636531</v>
      </c>
      <c r="AX261" s="13">
        <v>0.19976033703170101</v>
      </c>
      <c r="AY261" s="13">
        <v>0.27989406565149599</v>
      </c>
    </row>
    <row r="262" spans="2:53" hidden="1">
      <c r="B262" s="12" t="s">
        <v>91</v>
      </c>
      <c r="C262" s="13">
        <v>0.30207302434498018</v>
      </c>
      <c r="D262" s="13">
        <v>0.27624483474877909</v>
      </c>
      <c r="E262" s="13">
        <v>0.28978741333397551</v>
      </c>
      <c r="F262" s="13">
        <v>0.32513689109467619</v>
      </c>
      <c r="G262" s="13">
        <v>0.28397031297821279</v>
      </c>
      <c r="H262" s="13">
        <v>0.34400806235611492</v>
      </c>
      <c r="I262" s="13">
        <v>0.29674114412685271</v>
      </c>
      <c r="K262" s="13">
        <v>0.32574831906766422</v>
      </c>
      <c r="L262" s="13">
        <v>0.27888746202329379</v>
      </c>
      <c r="N262" s="13">
        <v>0.31069193834489778</v>
      </c>
      <c r="O262" s="13">
        <v>0.30992306808270692</v>
      </c>
      <c r="P262" s="13">
        <v>0.35864609914117318</v>
      </c>
      <c r="Q262" s="13">
        <v>0.32860257153301509</v>
      </c>
      <c r="R262" s="13">
        <v>0.3120313359085285</v>
      </c>
      <c r="S262" s="13">
        <v>0.31398628545020002</v>
      </c>
      <c r="T262" s="13">
        <v>0.21678201708647221</v>
      </c>
      <c r="U262" s="13">
        <v>0.24859340267519811</v>
      </c>
      <c r="V262" s="13">
        <v>0.3116864201490015</v>
      </c>
      <c r="W262" s="13">
        <v>0.30791262182842599</v>
      </c>
      <c r="X262" s="13">
        <v>0.31532269492701459</v>
      </c>
      <c r="Y262" s="13">
        <v>0.30914624601086488</v>
      </c>
      <c r="AA262" s="13">
        <v>0.33576586736840541</v>
      </c>
      <c r="AB262" s="13">
        <v>0.30373124635272403</v>
      </c>
      <c r="AC262" s="13">
        <v>0.29427017936762739</v>
      </c>
      <c r="AD262" s="13">
        <v>0.27297992327822079</v>
      </c>
      <c r="AF262" s="13">
        <v>0.26630721452211059</v>
      </c>
      <c r="AG262" s="13">
        <v>0.35225328867302502</v>
      </c>
      <c r="AH262" s="13">
        <v>0.33655460296991191</v>
      </c>
      <c r="AI262" s="13">
        <v>0.27936398131281448</v>
      </c>
      <c r="AJ262" s="13">
        <v>0.30935756979824008</v>
      </c>
      <c r="AK262" s="13">
        <v>0.26630721452211059</v>
      </c>
      <c r="AM262" s="13">
        <v>0.21494843892066509</v>
      </c>
      <c r="AN262" s="13">
        <v>0.24000186629897571</v>
      </c>
      <c r="AO262" s="13">
        <v>0.27985817856287382</v>
      </c>
      <c r="AP262" s="13">
        <v>0.30388965189696537</v>
      </c>
      <c r="AQ262" s="13">
        <v>0.37204096349976551</v>
      </c>
      <c r="AR262" s="13">
        <v>0.34203082228954801</v>
      </c>
      <c r="AS262" s="13">
        <v>0.33173725539727628</v>
      </c>
      <c r="AT262" s="13">
        <v>0.35567327089122902</v>
      </c>
      <c r="AU262" s="13">
        <v>0.31109410579948171</v>
      </c>
      <c r="AV262" s="13">
        <v>0.24615705536048829</v>
      </c>
      <c r="AW262" s="13">
        <v>0.31767213739708022</v>
      </c>
      <c r="AX262" s="13">
        <v>0.29578902734118562</v>
      </c>
      <c r="AY262" s="13">
        <v>0.28308246218780692</v>
      </c>
    </row>
    <row r="263" spans="2:53" hidden="1">
      <c r="B263" s="12" t="s">
        <v>92</v>
      </c>
      <c r="C263" s="13">
        <v>0.28173235289783399</v>
      </c>
      <c r="D263" s="13">
        <v>0.25827885031218611</v>
      </c>
      <c r="E263" s="13">
        <v>0.26855399808085417</v>
      </c>
      <c r="F263" s="13">
        <v>0.26341109796005452</v>
      </c>
      <c r="G263" s="13">
        <v>0.33947261611648177</v>
      </c>
      <c r="H263" s="13">
        <v>0.28814657471916078</v>
      </c>
      <c r="I263" s="13">
        <v>0.27154428990925328</v>
      </c>
      <c r="K263" s="13">
        <v>0.26041384405556062</v>
      </c>
      <c r="L263" s="13">
        <v>0.30260988034396002</v>
      </c>
      <c r="N263" s="13">
        <v>0.32808356793084692</v>
      </c>
      <c r="O263" s="13">
        <v>0.27076249432984639</v>
      </c>
      <c r="P263" s="13">
        <v>0.25832690875955949</v>
      </c>
      <c r="Q263" s="13">
        <v>0.29412831734720002</v>
      </c>
      <c r="R263" s="13">
        <v>0.23974380313418139</v>
      </c>
      <c r="S263" s="13">
        <v>0.27853522196073338</v>
      </c>
      <c r="T263" s="13">
        <v>0.31580303841102192</v>
      </c>
      <c r="U263" s="13">
        <v>0.28456828011895591</v>
      </c>
      <c r="V263" s="13">
        <v>0.25785305291016059</v>
      </c>
      <c r="W263" s="13">
        <v>0.29404705495461259</v>
      </c>
      <c r="X263" s="13">
        <v>0.26064978928578442</v>
      </c>
      <c r="Y263" s="13">
        <v>0.30899682195047717</v>
      </c>
      <c r="AA263" s="13">
        <v>0.25101508361644198</v>
      </c>
      <c r="AB263" s="13">
        <v>0.31467259218429611</v>
      </c>
      <c r="AC263" s="13">
        <v>0.28134495177853369</v>
      </c>
      <c r="AD263" s="13">
        <v>0.28088689272896811</v>
      </c>
      <c r="AF263" s="13">
        <v>0.28736301824581068</v>
      </c>
      <c r="AG263" s="13">
        <v>0.26686277008708448</v>
      </c>
      <c r="AH263" s="13">
        <v>0.28041266483817429</v>
      </c>
      <c r="AI263" s="13">
        <v>0.2340388434694991</v>
      </c>
      <c r="AJ263" s="13">
        <v>0.31562857930959698</v>
      </c>
      <c r="AK263" s="13">
        <v>0.28736301824581068</v>
      </c>
      <c r="AM263" s="13">
        <v>0.39377165522795049</v>
      </c>
      <c r="AN263" s="13">
        <v>0.29858881708947033</v>
      </c>
      <c r="AO263" s="13">
        <v>0.29455112154841312</v>
      </c>
      <c r="AP263" s="13">
        <v>0.29427985907705978</v>
      </c>
      <c r="AQ263" s="13">
        <v>0.27869531227783367</v>
      </c>
      <c r="AR263" s="13">
        <v>0.23754750973817521</v>
      </c>
      <c r="AS263" s="13">
        <v>0.2127568013850212</v>
      </c>
      <c r="AT263" s="13">
        <v>0.3050866616935663</v>
      </c>
      <c r="AU263" s="13">
        <v>0.30074354786275692</v>
      </c>
      <c r="AV263" s="13">
        <v>0.22391141220736879</v>
      </c>
      <c r="AW263" s="13">
        <v>0.2822135039238774</v>
      </c>
      <c r="AX263" s="13">
        <v>0.27867709513348132</v>
      </c>
      <c r="AY263" s="13">
        <v>0.21331150480272421</v>
      </c>
    </row>
    <row r="264" spans="2:53" hidden="1">
      <c r="B264" s="12" t="s">
        <v>93</v>
      </c>
      <c r="C264" s="13">
        <v>0.1472110646224985</v>
      </c>
      <c r="D264" s="13">
        <v>0.20247883449417231</v>
      </c>
      <c r="E264" s="13">
        <v>0.14291296079803689</v>
      </c>
      <c r="F264" s="13">
        <v>0.1379889907519887</v>
      </c>
      <c r="G264" s="13">
        <v>0.1178155539208897</v>
      </c>
      <c r="H264" s="13">
        <v>0.1326273283372755</v>
      </c>
      <c r="I264" s="13">
        <v>0.15552787557663039</v>
      </c>
      <c r="K264" s="13">
        <v>0.13432708917848091</v>
      </c>
      <c r="L264" s="13">
        <v>0.15982853017498169</v>
      </c>
      <c r="N264" s="13">
        <v>0.10110073712751499</v>
      </c>
      <c r="O264" s="13">
        <v>0.1585152612391667</v>
      </c>
      <c r="P264" s="13">
        <v>0.11962290098853989</v>
      </c>
      <c r="Q264" s="13">
        <v>0.14044289306270319</v>
      </c>
      <c r="R264" s="13">
        <v>0.18650980041743151</v>
      </c>
      <c r="S264" s="13">
        <v>0.13751516086100021</v>
      </c>
      <c r="T264" s="13">
        <v>0.1301548542864836</v>
      </c>
      <c r="U264" s="13">
        <v>0.13437737175331149</v>
      </c>
      <c r="V264" s="13">
        <v>0.14240691484738499</v>
      </c>
      <c r="W264" s="13">
        <v>0.19592748008399591</v>
      </c>
      <c r="X264" s="13">
        <v>0.13180256142696289</v>
      </c>
      <c r="Y264" s="13">
        <v>0.14544020766789931</v>
      </c>
      <c r="AA264" s="13">
        <v>0.13654359886690831</v>
      </c>
      <c r="AB264" s="13">
        <v>0.1416699136432627</v>
      </c>
      <c r="AC264" s="13">
        <v>0.13976330937047371</v>
      </c>
      <c r="AD264" s="13">
        <v>0.16908310658983261</v>
      </c>
      <c r="AF264" s="13">
        <v>0.1720240483891578</v>
      </c>
      <c r="AG264" s="13">
        <v>0.1137455846782687</v>
      </c>
      <c r="AH264" s="13">
        <v>0.17314450350460189</v>
      </c>
      <c r="AI264" s="13">
        <v>0.1773958637877226</v>
      </c>
      <c r="AJ264" s="13">
        <v>0.11374860822174911</v>
      </c>
      <c r="AK264" s="13">
        <v>0.1720240483891578</v>
      </c>
      <c r="AM264" s="13">
        <v>0.17596951903429511</v>
      </c>
      <c r="AN264" s="13">
        <v>0.1872930951192753</v>
      </c>
      <c r="AO264" s="13">
        <v>0.2104315126024088</v>
      </c>
      <c r="AP264" s="13">
        <v>0.1490262189491311</v>
      </c>
      <c r="AQ264" s="13">
        <v>0.11165877195209289</v>
      </c>
      <c r="AR264" s="13">
        <v>0.17559806830226349</v>
      </c>
      <c r="AS264" s="13">
        <v>0.17242412660414999</v>
      </c>
      <c r="AT264" s="13">
        <v>0.1174776912055889</v>
      </c>
      <c r="AU264" s="13">
        <v>0.1102041056145498</v>
      </c>
      <c r="AV264" s="13">
        <v>0.15958121048211499</v>
      </c>
      <c r="AW264" s="13">
        <v>0.13992661231375761</v>
      </c>
      <c r="AX264" s="13">
        <v>0.1009767377098493</v>
      </c>
      <c r="AY264" s="13">
        <v>0.16168274904357641</v>
      </c>
    </row>
    <row r="265" spans="2:53" hidden="1">
      <c r="B265" s="12" t="s">
        <v>94</v>
      </c>
      <c r="C265" s="13">
        <v>7.5187379940702931E-2</v>
      </c>
      <c r="D265" s="13">
        <v>8.1121552223696339E-2</v>
      </c>
      <c r="E265" s="13">
        <v>7.657475515943736E-2</v>
      </c>
      <c r="F265" s="13">
        <v>5.6534098748228997E-2</v>
      </c>
      <c r="G265" s="13">
        <v>6.0515245659809237E-2</v>
      </c>
      <c r="H265" s="13">
        <v>7.9720092017076277E-2</v>
      </c>
      <c r="I265" s="13">
        <v>9.4125089160735337E-2</v>
      </c>
      <c r="K265" s="13">
        <v>5.8533527828074229E-2</v>
      </c>
      <c r="L265" s="13">
        <v>9.1496740841014876E-2</v>
      </c>
      <c r="N265" s="13">
        <v>7.8761326458647321E-2</v>
      </c>
      <c r="O265" s="13">
        <v>1.5723965623843442E-2</v>
      </c>
      <c r="P265" s="13">
        <v>1.8133877946243989E-2</v>
      </c>
      <c r="Q265" s="13">
        <v>6.7429296977839392E-2</v>
      </c>
      <c r="R265" s="13">
        <v>7.6048916078767861E-2</v>
      </c>
      <c r="S265" s="13">
        <v>9.1418151873028042E-2</v>
      </c>
      <c r="T265" s="13">
        <v>0.1111660858231005</v>
      </c>
      <c r="U265" s="13">
        <v>0.1108452103848475</v>
      </c>
      <c r="V265" s="13">
        <v>7.5087562255658227E-2</v>
      </c>
      <c r="W265" s="13">
        <v>8.3838736217031612E-2</v>
      </c>
      <c r="X265" s="13">
        <v>5.4593720131370767E-2</v>
      </c>
      <c r="Y265" s="13">
        <v>5.3610563565088497E-2</v>
      </c>
      <c r="AA265" s="13">
        <v>7.3702598948830508E-2</v>
      </c>
      <c r="AB265" s="13">
        <v>8.3738918302844634E-2</v>
      </c>
      <c r="AC265" s="13">
        <v>7.748759805480071E-2</v>
      </c>
      <c r="AD265" s="13">
        <v>6.6416510762469266E-2</v>
      </c>
      <c r="AF265" s="13">
        <v>8.7033634107361563E-2</v>
      </c>
      <c r="AG265" s="13">
        <v>3.6125959647328468E-2</v>
      </c>
      <c r="AH265" s="13">
        <v>8.1564330462549239E-2</v>
      </c>
      <c r="AI265" s="13">
        <v>0.1197544011666147</v>
      </c>
      <c r="AJ265" s="13">
        <v>6.3086083616839886E-2</v>
      </c>
      <c r="AK265" s="13">
        <v>8.7033634107361563E-2</v>
      </c>
      <c r="AM265" s="13">
        <v>7.4055188709195821E-2</v>
      </c>
      <c r="AN265" s="13">
        <v>7.6619663757222914E-2</v>
      </c>
      <c r="AO265" s="13">
        <v>6.351575759288236E-2</v>
      </c>
      <c r="AP265" s="13">
        <v>9.3613153036770411E-2</v>
      </c>
      <c r="AQ265" s="13">
        <v>5.4956039166852363E-2</v>
      </c>
      <c r="AR265" s="13">
        <v>3.5774388254450867E-2</v>
      </c>
      <c r="AS265" s="13">
        <v>0.1175213850961284</v>
      </c>
      <c r="AT265" s="13">
        <v>4.8402121165758073E-2</v>
      </c>
      <c r="AU265" s="13">
        <v>9.8768634307786429E-2</v>
      </c>
      <c r="AV265" s="13">
        <v>0.11464120570170901</v>
      </c>
      <c r="AW265" s="13">
        <v>5.7982605751626858E-2</v>
      </c>
      <c r="AX265" s="13">
        <v>0.1076205911113635</v>
      </c>
      <c r="AY265" s="13">
        <v>2.3585252844270922E-2</v>
      </c>
    </row>
    <row r="266" spans="2:53" hidden="1">
      <c r="B266" s="12" t="s">
        <v>75</v>
      </c>
      <c r="C266" s="13">
        <v>3.7254745465608058E-2</v>
      </c>
      <c r="D266" s="13">
        <v>3.4787329505060263E-2</v>
      </c>
      <c r="E266" s="13">
        <v>3.1899547725150357E-2</v>
      </c>
      <c r="F266" s="13">
        <v>6.0991993901634067E-2</v>
      </c>
      <c r="G266" s="13">
        <v>4.0138128823044093E-2</v>
      </c>
      <c r="H266" s="13">
        <v>1.3526419133070681E-2</v>
      </c>
      <c r="I266" s="13">
        <v>3.7609130860443263E-2</v>
      </c>
      <c r="K266" s="13">
        <v>2.4281952724967491E-2</v>
      </c>
      <c r="L266" s="13">
        <v>4.9959191095434063E-2</v>
      </c>
      <c r="N266" s="13">
        <v>2.5444990070873599E-2</v>
      </c>
      <c r="O266" s="13">
        <v>1.5723965623843442E-2</v>
      </c>
      <c r="P266" s="13">
        <v>5.4041219193362133E-2</v>
      </c>
      <c r="Q266" s="13">
        <v>4.8840976009933507E-2</v>
      </c>
      <c r="R266" s="13">
        <v>3.1976221885062793E-2</v>
      </c>
      <c r="S266" s="13">
        <v>1.226506244561585E-2</v>
      </c>
      <c r="T266" s="13">
        <v>4.8724543727641512E-2</v>
      </c>
      <c r="U266" s="13">
        <v>4.5842781220267172E-2</v>
      </c>
      <c r="V266" s="13">
        <v>5.097043688657036E-2</v>
      </c>
      <c r="W266" s="13">
        <v>3.3225141335737417E-2</v>
      </c>
      <c r="X266" s="13">
        <v>5.9008832311785643E-2</v>
      </c>
      <c r="Y266" s="13">
        <v>1.836946149211819E-2</v>
      </c>
      <c r="AA266" s="13">
        <v>2.5463815755640599E-2</v>
      </c>
      <c r="AB266" s="13">
        <v>3.5643865543263799E-2</v>
      </c>
      <c r="AC266" s="13">
        <v>3.2393932593704503E-2</v>
      </c>
      <c r="AD266" s="13">
        <v>5.5181785473778777E-2</v>
      </c>
      <c r="AF266" s="13">
        <v>4.623596311158E-2</v>
      </c>
      <c r="AG266" s="13">
        <v>2.6596468007959478E-2</v>
      </c>
      <c r="AH266" s="13">
        <v>3.3935981477438849E-2</v>
      </c>
      <c r="AI266" s="13">
        <v>4.998212236913379E-2</v>
      </c>
      <c r="AJ266" s="13">
        <v>2.7576472453309561E-2</v>
      </c>
      <c r="AK266" s="13">
        <v>4.623596311158E-2</v>
      </c>
      <c r="AM266" s="13">
        <v>7.00952647282162E-2</v>
      </c>
      <c r="AN266" s="13">
        <v>5.9553202887311252E-2</v>
      </c>
      <c r="AO266" s="13">
        <v>3.5802515341583248E-2</v>
      </c>
      <c r="AP266" s="13">
        <v>3.118606177797666E-2</v>
      </c>
      <c r="AQ266" s="13">
        <v>2.4204066522907731E-2</v>
      </c>
      <c r="AR266" s="13">
        <v>3.5878445248230112E-2</v>
      </c>
      <c r="AS266" s="13">
        <v>2.41794647957711E-2</v>
      </c>
      <c r="AT266" s="13">
        <v>2.05857585204689E-2</v>
      </c>
      <c r="AU266" s="13">
        <v>8.4961165645008416E-3</v>
      </c>
      <c r="AV266" s="13">
        <v>2.0323234200747931E-2</v>
      </c>
      <c r="AW266" s="13">
        <v>1.4105354357292651E-2</v>
      </c>
      <c r="AX266" s="13">
        <v>1.717621167241927E-2</v>
      </c>
      <c r="AY266" s="13">
        <v>3.8443965470125463E-2</v>
      </c>
    </row>
    <row r="267" spans="2:53" hidden="1"/>
    <row r="268" spans="2:53" hidden="1">
      <c r="B268" s="37" t="s">
        <v>146</v>
      </c>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row>
    <row r="269" spans="2:53" hidden="1">
      <c r="B269" s="36" t="s">
        <v>16</v>
      </c>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c r="AX269" s="34"/>
      <c r="AY269" s="34"/>
      <c r="AZ269" s="34"/>
      <c r="BA269" s="34"/>
    </row>
    <row r="270" spans="2:53" hidden="1">
      <c r="B270" s="12" t="s">
        <v>90</v>
      </c>
      <c r="C270" s="13">
        <v>0.21163316105458541</v>
      </c>
      <c r="D270" s="13">
        <v>0.27300230568673772</v>
      </c>
      <c r="E270" s="13">
        <v>0.26762080741579058</v>
      </c>
      <c r="F270" s="13">
        <v>0.19507731733702019</v>
      </c>
      <c r="G270" s="13">
        <v>0.20398390516286161</v>
      </c>
      <c r="H270" s="13">
        <v>0.20481956353668301</v>
      </c>
      <c r="I270" s="13">
        <v>0.15017861643625349</v>
      </c>
      <c r="K270" s="13">
        <v>0.21591566835193551</v>
      </c>
      <c r="L270" s="13">
        <v>0.20743923903592279</v>
      </c>
      <c r="N270" s="13">
        <v>0.20468322952280341</v>
      </c>
      <c r="O270" s="13">
        <v>0.32642590187585291</v>
      </c>
      <c r="P270" s="13">
        <v>0.25767328796840822</v>
      </c>
      <c r="Q270" s="13">
        <v>0.1491811822716762</v>
      </c>
      <c r="R270" s="13">
        <v>0.2208699315805166</v>
      </c>
      <c r="S270" s="13">
        <v>0.1918795849985433</v>
      </c>
      <c r="T270" s="13">
        <v>0.24792260410955019</v>
      </c>
      <c r="U270" s="13">
        <v>0.14751668876723389</v>
      </c>
      <c r="V270" s="13">
        <v>0.23066139921568701</v>
      </c>
      <c r="W270" s="13">
        <v>0.20927870843860519</v>
      </c>
      <c r="X270" s="13">
        <v>0.19327962144981931</v>
      </c>
      <c r="Y270" s="13">
        <v>0.21480528220219611</v>
      </c>
      <c r="AA270" s="13">
        <v>0.26933365705730139</v>
      </c>
      <c r="AB270" s="13">
        <v>0.17533983049767859</v>
      </c>
      <c r="AC270" s="13">
        <v>0.1841890065938718</v>
      </c>
      <c r="AD270" s="13">
        <v>0.2126766873915554</v>
      </c>
      <c r="AF270" s="13">
        <v>0.21117060277829061</v>
      </c>
      <c r="AG270" s="13">
        <v>0.25476340537385112</v>
      </c>
      <c r="AH270" s="13">
        <v>0.17773058706240041</v>
      </c>
      <c r="AI270" s="13">
        <v>0.28051044858696178</v>
      </c>
      <c r="AJ270" s="13">
        <v>0.1470507653261359</v>
      </c>
      <c r="AK270" s="13">
        <v>0.21117060277829061</v>
      </c>
      <c r="AM270" s="13">
        <v>0.2438751563106831</v>
      </c>
      <c r="AN270" s="13">
        <v>0.19480764320802441</v>
      </c>
      <c r="AO270" s="13">
        <v>0.23407546558933601</v>
      </c>
      <c r="AP270" s="13">
        <v>0.18573161789670889</v>
      </c>
      <c r="AQ270" s="13">
        <v>0.14577747386058759</v>
      </c>
      <c r="AR270" s="13">
        <v>0.1861809368439388</v>
      </c>
      <c r="AS270" s="13">
        <v>0.1797850237937858</v>
      </c>
      <c r="AT270" s="13">
        <v>0.18324348727781389</v>
      </c>
      <c r="AU270" s="13">
        <v>0.24043996244672869</v>
      </c>
      <c r="AV270" s="13">
        <v>0.26120014093650001</v>
      </c>
      <c r="AW270" s="13">
        <v>0.26932527560728797</v>
      </c>
      <c r="AX270" s="13">
        <v>0.25589052431952058</v>
      </c>
      <c r="AY270" s="13">
        <v>0.38937281694905668</v>
      </c>
    </row>
    <row r="271" spans="2:53" hidden="1">
      <c r="B271" s="12" t="s">
        <v>91</v>
      </c>
      <c r="C271" s="13">
        <v>0.3007942913461859</v>
      </c>
      <c r="D271" s="13">
        <v>0.32075558126958081</v>
      </c>
      <c r="E271" s="13">
        <v>0.32358879263595031</v>
      </c>
      <c r="F271" s="13">
        <v>0.33349654176963511</v>
      </c>
      <c r="G271" s="13">
        <v>0.30572824377479829</v>
      </c>
      <c r="H271" s="13">
        <v>0.28726918207410518</v>
      </c>
      <c r="I271" s="13">
        <v>0.2478194993739942</v>
      </c>
      <c r="K271" s="13">
        <v>0.28537209905437261</v>
      </c>
      <c r="L271" s="13">
        <v>0.3158974697736236</v>
      </c>
      <c r="N271" s="13">
        <v>0.2684258604001748</v>
      </c>
      <c r="O271" s="13">
        <v>0.28552040367784343</v>
      </c>
      <c r="P271" s="13">
        <v>0.29262715464178191</v>
      </c>
      <c r="Q271" s="13">
        <v>0.23895740741231139</v>
      </c>
      <c r="R271" s="13">
        <v>0.28113653098360519</v>
      </c>
      <c r="S271" s="13">
        <v>0.36224673503956117</v>
      </c>
      <c r="T271" s="13">
        <v>0.27560124256650248</v>
      </c>
      <c r="U271" s="13">
        <v>0.34088577962840272</v>
      </c>
      <c r="V271" s="13">
        <v>0.29191410291891079</v>
      </c>
      <c r="W271" s="13">
        <v>0.2846729361433703</v>
      </c>
      <c r="X271" s="13">
        <v>0.29646905586701422</v>
      </c>
      <c r="Y271" s="13">
        <v>0.3599012349529378</v>
      </c>
      <c r="AA271" s="13">
        <v>0.2781897696739864</v>
      </c>
      <c r="AB271" s="13">
        <v>0.3041778051905179</v>
      </c>
      <c r="AC271" s="13">
        <v>0.31239530969667167</v>
      </c>
      <c r="AD271" s="13">
        <v>0.31060793474727472</v>
      </c>
      <c r="AF271" s="13">
        <v>0.24838522765950979</v>
      </c>
      <c r="AG271" s="13">
        <v>0.35289781398846171</v>
      </c>
      <c r="AH271" s="13">
        <v>0.38746472410883598</v>
      </c>
      <c r="AI271" s="13">
        <v>0.35007675366866048</v>
      </c>
      <c r="AJ271" s="13">
        <v>0.26685525808000699</v>
      </c>
      <c r="AK271" s="13">
        <v>0.24838522765950979</v>
      </c>
      <c r="AM271" s="13">
        <v>0.18809971582469789</v>
      </c>
      <c r="AN271" s="13">
        <v>0.30087657511126281</v>
      </c>
      <c r="AO271" s="13">
        <v>0.32353912714803262</v>
      </c>
      <c r="AP271" s="13">
        <v>0.25495994048641107</v>
      </c>
      <c r="AQ271" s="13">
        <v>0.37954809033906761</v>
      </c>
      <c r="AR271" s="13">
        <v>0.27353318674203791</v>
      </c>
      <c r="AS271" s="13">
        <v>0.28971138317495732</v>
      </c>
      <c r="AT271" s="13">
        <v>0.28760955038167091</v>
      </c>
      <c r="AU271" s="13">
        <v>0.31776238652902422</v>
      </c>
      <c r="AV271" s="13">
        <v>0.31197998142420141</v>
      </c>
      <c r="AW271" s="13">
        <v>0.30391545411662979</v>
      </c>
      <c r="AX271" s="13">
        <v>0.36911764265164099</v>
      </c>
      <c r="AY271" s="13">
        <v>0.25955961435641689</v>
      </c>
    </row>
    <row r="272" spans="2:53" hidden="1">
      <c r="B272" s="12" t="s">
        <v>92</v>
      </c>
      <c r="C272" s="13">
        <v>0.23441157087479381</v>
      </c>
      <c r="D272" s="13">
        <v>0.22715934609379321</v>
      </c>
      <c r="E272" s="13">
        <v>0.2257901830413255</v>
      </c>
      <c r="F272" s="13">
        <v>0.25724108212997782</v>
      </c>
      <c r="G272" s="13">
        <v>0.23994832273817979</v>
      </c>
      <c r="H272" s="13">
        <v>0.22154209765001739</v>
      </c>
      <c r="I272" s="13">
        <v>0.2318311779926743</v>
      </c>
      <c r="K272" s="13">
        <v>0.22547028220810239</v>
      </c>
      <c r="L272" s="13">
        <v>0.2431679056130108</v>
      </c>
      <c r="N272" s="13">
        <v>0.26128932253909931</v>
      </c>
      <c r="O272" s="13">
        <v>0.1886534900422594</v>
      </c>
      <c r="P272" s="13">
        <v>0.31169454708729472</v>
      </c>
      <c r="Q272" s="13">
        <v>0.28027281197222192</v>
      </c>
      <c r="R272" s="13">
        <v>0.2406895820897797</v>
      </c>
      <c r="S272" s="13">
        <v>0.18874793535613921</v>
      </c>
      <c r="T272" s="13">
        <v>0.25565070600152201</v>
      </c>
      <c r="U272" s="13">
        <v>0.25193413848570168</v>
      </c>
      <c r="V272" s="13">
        <v>0.22037742086488191</v>
      </c>
      <c r="W272" s="13">
        <v>0.20924606819537561</v>
      </c>
      <c r="X272" s="13">
        <v>0.17780014045887479</v>
      </c>
      <c r="Y272" s="13">
        <v>0.2672100698225035</v>
      </c>
      <c r="AA272" s="13">
        <v>0.20067733324743081</v>
      </c>
      <c r="AB272" s="13">
        <v>0.25340085078858032</v>
      </c>
      <c r="AC272" s="13">
        <v>0.24598872845784281</v>
      </c>
      <c r="AD272" s="13">
        <v>0.24152046095386179</v>
      </c>
      <c r="AF272" s="13">
        <v>0.26955863876725372</v>
      </c>
      <c r="AG272" s="13">
        <v>0.22532032589375409</v>
      </c>
      <c r="AH272" s="13">
        <v>0.202464613746312</v>
      </c>
      <c r="AI272" s="13">
        <v>0.1926592634122119</v>
      </c>
      <c r="AJ272" s="13">
        <v>0.23057784733358869</v>
      </c>
      <c r="AK272" s="13">
        <v>0.26955863876725372</v>
      </c>
      <c r="AM272" s="13">
        <v>0.28162328094782202</v>
      </c>
      <c r="AN272" s="13">
        <v>0.24996136266671001</v>
      </c>
      <c r="AO272" s="13">
        <v>0.20898940312282729</v>
      </c>
      <c r="AP272" s="13">
        <v>0.3159961150202345</v>
      </c>
      <c r="AQ272" s="13">
        <v>0.19465914637005141</v>
      </c>
      <c r="AR272" s="13">
        <v>0.2015114641504889</v>
      </c>
      <c r="AS272" s="13">
        <v>0.16560923191568819</v>
      </c>
      <c r="AT272" s="13">
        <v>0.27446138161455308</v>
      </c>
      <c r="AU272" s="13">
        <v>0.23973505930460859</v>
      </c>
      <c r="AV272" s="13">
        <v>0.1985294100117421</v>
      </c>
      <c r="AW272" s="13">
        <v>0.21845522714824159</v>
      </c>
      <c r="AX272" s="13">
        <v>0.10588821441025401</v>
      </c>
      <c r="AY272" s="13">
        <v>0.13618601266773819</v>
      </c>
    </row>
    <row r="273" spans="2:53" hidden="1">
      <c r="B273" s="12" t="s">
        <v>93</v>
      </c>
      <c r="C273" s="13">
        <v>0.13187734617044711</v>
      </c>
      <c r="D273" s="13">
        <v>0.1178501082029635</v>
      </c>
      <c r="E273" s="13">
        <v>9.232997192927192E-2</v>
      </c>
      <c r="F273" s="13">
        <v>0.1155607140852473</v>
      </c>
      <c r="G273" s="13">
        <v>0.1353252341205271</v>
      </c>
      <c r="H273" s="13">
        <v>0.14145752873836151</v>
      </c>
      <c r="I273" s="13">
        <v>0.17711670310414701</v>
      </c>
      <c r="K273" s="13">
        <v>0.14243596378655171</v>
      </c>
      <c r="L273" s="13">
        <v>0.12153713754214659</v>
      </c>
      <c r="N273" s="13">
        <v>0.15006451214838221</v>
      </c>
      <c r="O273" s="13">
        <v>7.5639166944740377E-2</v>
      </c>
      <c r="P273" s="13">
        <v>9.4390254623465453E-2</v>
      </c>
      <c r="Q273" s="13">
        <v>0.14020217444462979</v>
      </c>
      <c r="R273" s="13">
        <v>0.13289309379440439</v>
      </c>
      <c r="S273" s="13">
        <v>0.13273319063039241</v>
      </c>
      <c r="T273" s="13">
        <v>0.13687373170495359</v>
      </c>
      <c r="U273" s="13">
        <v>0.1464570308765864</v>
      </c>
      <c r="V273" s="13">
        <v>0.1206210636102244</v>
      </c>
      <c r="W273" s="13">
        <v>0.14194257229677951</v>
      </c>
      <c r="X273" s="13">
        <v>0.17987117739722711</v>
      </c>
      <c r="Y273" s="13">
        <v>8.9217458187444684E-2</v>
      </c>
      <c r="AA273" s="13">
        <v>0.13404272567291181</v>
      </c>
      <c r="AB273" s="13">
        <v>0.14311353211009789</v>
      </c>
      <c r="AC273" s="13">
        <v>0.12287270898626761</v>
      </c>
      <c r="AD273" s="13">
        <v>0.1257245247339483</v>
      </c>
      <c r="AF273" s="13">
        <v>0.1180083394797343</v>
      </c>
      <c r="AG273" s="13">
        <v>0.10100501591067571</v>
      </c>
      <c r="AH273" s="13">
        <v>0.1460783771880948</v>
      </c>
      <c r="AI273" s="13">
        <v>9.6616007000230555E-2</v>
      </c>
      <c r="AJ273" s="13">
        <v>0.19305922213897389</v>
      </c>
      <c r="AK273" s="13">
        <v>0.1180083394797343</v>
      </c>
      <c r="AM273" s="13">
        <v>0.14351038741929359</v>
      </c>
      <c r="AN273" s="13">
        <v>0.1149605881773922</v>
      </c>
      <c r="AO273" s="13">
        <v>0.14280052316175179</v>
      </c>
      <c r="AP273" s="13">
        <v>0.14380379677019051</v>
      </c>
      <c r="AQ273" s="13">
        <v>0.15697936582145131</v>
      </c>
      <c r="AR273" s="13">
        <v>0.17821560070112771</v>
      </c>
      <c r="AS273" s="13">
        <v>0.19649064934022381</v>
      </c>
      <c r="AT273" s="13">
        <v>0.18027854670386109</v>
      </c>
      <c r="AU273" s="13">
        <v>0.10000465604220229</v>
      </c>
      <c r="AV273" s="13">
        <v>0.1094393793767082</v>
      </c>
      <c r="AW273" s="13">
        <v>8.0739517787959014E-2</v>
      </c>
      <c r="AX273" s="13">
        <v>8.6170241040694415E-2</v>
      </c>
      <c r="AY273" s="13">
        <v>9.2122738208545593E-2</v>
      </c>
    </row>
    <row r="274" spans="2:53" hidden="1">
      <c r="B274" s="12" t="s">
        <v>94</v>
      </c>
      <c r="C274" s="13">
        <v>9.0716244816751668E-2</v>
      </c>
      <c r="D274" s="13">
        <v>2.852537595551401E-2</v>
      </c>
      <c r="E274" s="13">
        <v>5.8795284010132093E-2</v>
      </c>
      <c r="F274" s="13">
        <v>4.9977048352164502E-2</v>
      </c>
      <c r="G274" s="13">
        <v>8.6150619443247353E-2</v>
      </c>
      <c r="H274" s="13">
        <v>0.131761586224071</v>
      </c>
      <c r="I274" s="13">
        <v>0.16650098164071911</v>
      </c>
      <c r="K274" s="13">
        <v>0.1024099063262626</v>
      </c>
      <c r="L274" s="13">
        <v>7.9264471106086948E-2</v>
      </c>
      <c r="N274" s="13">
        <v>9.5913725351296997E-2</v>
      </c>
      <c r="O274" s="13">
        <v>0.1237610374593042</v>
      </c>
      <c r="P274" s="13">
        <v>1.9387363734017189E-2</v>
      </c>
      <c r="Q274" s="13">
        <v>0.16809016599908319</v>
      </c>
      <c r="R274" s="13">
        <v>8.8539411283220251E-2</v>
      </c>
      <c r="S274" s="13">
        <v>0.1065810991283923</v>
      </c>
      <c r="T274" s="13">
        <v>5.5892587774086719E-2</v>
      </c>
      <c r="U274" s="13">
        <v>6.762381880312153E-2</v>
      </c>
      <c r="V274" s="13">
        <v>0.1069036207154333</v>
      </c>
      <c r="W274" s="13">
        <v>0.10987574396158289</v>
      </c>
      <c r="X274" s="13">
        <v>9.4529250895231287E-2</v>
      </c>
      <c r="Y274" s="13">
        <v>6.2158614111699782E-2</v>
      </c>
      <c r="AA274" s="13">
        <v>0.103759857463919</v>
      </c>
      <c r="AB274" s="13">
        <v>9.6006078812201093E-2</v>
      </c>
      <c r="AC274" s="13">
        <v>9.680258941392951E-2</v>
      </c>
      <c r="AD274" s="13">
        <v>6.5404192843427134E-2</v>
      </c>
      <c r="AF274" s="13">
        <v>0.1075119150838974</v>
      </c>
      <c r="AG274" s="13">
        <v>3.8643592846552471E-2</v>
      </c>
      <c r="AH274" s="13">
        <v>6.5252753045234743E-2</v>
      </c>
      <c r="AI274" s="13">
        <v>5.4862814590569117E-2</v>
      </c>
      <c r="AJ274" s="13">
        <v>0.1428388060122221</v>
      </c>
      <c r="AK274" s="13">
        <v>0.1075119150838974</v>
      </c>
      <c r="AM274" s="13">
        <v>3.9025135733233261E-2</v>
      </c>
      <c r="AN274" s="13">
        <v>0.1048055382986873</v>
      </c>
      <c r="AO274" s="13">
        <v>7.0044230999778773E-2</v>
      </c>
      <c r="AP274" s="13">
        <v>8.4255445873360479E-2</v>
      </c>
      <c r="AQ274" s="13">
        <v>8.6246601714066576E-2</v>
      </c>
      <c r="AR274" s="13">
        <v>0.11603422822955881</v>
      </c>
      <c r="AS274" s="13">
        <v>0.14422424697957409</v>
      </c>
      <c r="AT274" s="13">
        <v>5.4251667040161877E-2</v>
      </c>
      <c r="AU274" s="13">
        <v>6.6228712222040728E-2</v>
      </c>
      <c r="AV274" s="13">
        <v>0.10686516845432879</v>
      </c>
      <c r="AW274" s="13">
        <v>0.12756452533988141</v>
      </c>
      <c r="AX274" s="13">
        <v>0.18293337757788991</v>
      </c>
      <c r="AY274" s="13">
        <v>9.3224139488720839E-2</v>
      </c>
    </row>
    <row r="275" spans="2:53" hidden="1">
      <c r="B275" s="12" t="s">
        <v>75</v>
      </c>
      <c r="C275" s="13">
        <v>3.0567385737236181E-2</v>
      </c>
      <c r="D275" s="13">
        <v>3.2707282791410913E-2</v>
      </c>
      <c r="E275" s="13">
        <v>3.1874960967529467E-2</v>
      </c>
      <c r="F275" s="13">
        <v>4.8647296325955228E-2</v>
      </c>
      <c r="G275" s="13">
        <v>2.8863674760385771E-2</v>
      </c>
      <c r="H275" s="13">
        <v>1.315004177676188E-2</v>
      </c>
      <c r="I275" s="13">
        <v>2.655302145221192E-2</v>
      </c>
      <c r="K275" s="13">
        <v>2.839608027277522E-2</v>
      </c>
      <c r="L275" s="13">
        <v>3.2693776929209092E-2</v>
      </c>
      <c r="N275" s="13">
        <v>1.9623350038243129E-2</v>
      </c>
      <c r="O275" s="13">
        <v>0</v>
      </c>
      <c r="P275" s="13">
        <v>2.4227391945032629E-2</v>
      </c>
      <c r="Q275" s="13">
        <v>2.329625790007726E-2</v>
      </c>
      <c r="R275" s="13">
        <v>3.5871450268473652E-2</v>
      </c>
      <c r="S275" s="13">
        <v>1.7811454846971459E-2</v>
      </c>
      <c r="T275" s="13">
        <v>2.8059127843385281E-2</v>
      </c>
      <c r="U275" s="13">
        <v>4.55825434389538E-2</v>
      </c>
      <c r="V275" s="13">
        <v>2.9522392674862379E-2</v>
      </c>
      <c r="W275" s="13">
        <v>4.498397096428644E-2</v>
      </c>
      <c r="X275" s="13">
        <v>5.8050753931833232E-2</v>
      </c>
      <c r="Y275" s="13">
        <v>6.7073407232180896E-3</v>
      </c>
      <c r="AA275" s="13">
        <v>1.399665688445065E-2</v>
      </c>
      <c r="AB275" s="13">
        <v>2.7961902600924279E-2</v>
      </c>
      <c r="AC275" s="13">
        <v>3.7751656851416522E-2</v>
      </c>
      <c r="AD275" s="13">
        <v>4.4066199329932547E-2</v>
      </c>
      <c r="AF275" s="13">
        <v>4.5365276231314242E-2</v>
      </c>
      <c r="AG275" s="13">
        <v>2.7369845986704951E-2</v>
      </c>
      <c r="AH275" s="13">
        <v>2.1008944849122049E-2</v>
      </c>
      <c r="AI275" s="13">
        <v>2.5274712741366029E-2</v>
      </c>
      <c r="AJ275" s="13">
        <v>1.9618101109072531E-2</v>
      </c>
      <c r="AK275" s="13">
        <v>4.5365276231314242E-2</v>
      </c>
      <c r="AM275" s="13">
        <v>0.1038663237642701</v>
      </c>
      <c r="AN275" s="13">
        <v>3.4588292537923247E-2</v>
      </c>
      <c r="AO275" s="13">
        <v>2.0551249978273751E-2</v>
      </c>
      <c r="AP275" s="13">
        <v>1.5253083953094489E-2</v>
      </c>
      <c r="AQ275" s="13">
        <v>3.6789321894775517E-2</v>
      </c>
      <c r="AR275" s="13">
        <v>4.4524583332847818E-2</v>
      </c>
      <c r="AS275" s="13">
        <v>2.41794647957711E-2</v>
      </c>
      <c r="AT275" s="13">
        <v>2.0155366981939132E-2</v>
      </c>
      <c r="AU275" s="13">
        <v>3.5829223455395583E-2</v>
      </c>
      <c r="AV275" s="13">
        <v>1.198591979651949E-2</v>
      </c>
      <c r="AW275" s="13">
        <v>0</v>
      </c>
      <c r="AX275" s="13">
        <v>0</v>
      </c>
      <c r="AY275" s="13">
        <v>2.9534678329521811E-2</v>
      </c>
    </row>
    <row r="276" spans="2:53" hidden="1"/>
    <row r="277" spans="2:53" hidden="1">
      <c r="B277" s="37" t="s">
        <v>147</v>
      </c>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c r="AX277" s="34"/>
      <c r="AY277" s="34"/>
      <c r="AZ277" s="34"/>
      <c r="BA277" s="34"/>
    </row>
    <row r="278" spans="2:53" hidden="1">
      <c r="B278" s="36" t="s">
        <v>16</v>
      </c>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row>
    <row r="279" spans="2:53" ht="29" hidden="1">
      <c r="B279" s="12" t="s">
        <v>148</v>
      </c>
      <c r="C279" s="13">
        <v>0.33818495897909678</v>
      </c>
      <c r="D279" s="13">
        <v>0.3183112792527778</v>
      </c>
      <c r="E279" s="13">
        <v>0.32008274166896078</v>
      </c>
      <c r="F279" s="13">
        <v>0.32123926194637192</v>
      </c>
      <c r="G279" s="13">
        <v>0.432997391897745</v>
      </c>
      <c r="H279" s="13">
        <v>0.3725931217224373</v>
      </c>
      <c r="I279" s="13">
        <v>0.27880926330512612</v>
      </c>
      <c r="K279" s="13">
        <v>0.34454864767214188</v>
      </c>
      <c r="L279" s="13">
        <v>0.33192209792378641</v>
      </c>
      <c r="N279" s="13">
        <v>0.36725705345050591</v>
      </c>
      <c r="O279" s="13">
        <v>0.33681138345216571</v>
      </c>
      <c r="P279" s="13">
        <v>0.35014122415711441</v>
      </c>
      <c r="Q279" s="13">
        <v>0.2751823192858649</v>
      </c>
      <c r="R279" s="13">
        <v>0.34905824476703518</v>
      </c>
      <c r="S279" s="13">
        <v>0.25537740280956289</v>
      </c>
      <c r="T279" s="13">
        <v>0.37681576767223479</v>
      </c>
      <c r="U279" s="13">
        <v>0.34144055961908132</v>
      </c>
      <c r="V279" s="13">
        <v>0.32402645438957001</v>
      </c>
      <c r="W279" s="13">
        <v>0.39717936259013381</v>
      </c>
      <c r="X279" s="13">
        <v>0.39008556904610608</v>
      </c>
      <c r="Y279" s="13">
        <v>0.24774824675778109</v>
      </c>
      <c r="AA279" s="13">
        <v>0.32799128173521308</v>
      </c>
      <c r="AB279" s="13">
        <v>0.3683171189488787</v>
      </c>
      <c r="AC279" s="13">
        <v>0.35911469537517599</v>
      </c>
      <c r="AD279" s="13">
        <v>0.29905001573787537</v>
      </c>
      <c r="AF279" s="13">
        <v>0.35009150921715099</v>
      </c>
      <c r="AG279" s="13">
        <v>0.32501640735775039</v>
      </c>
      <c r="AH279" s="13">
        <v>0.34551954628131232</v>
      </c>
      <c r="AI279" s="13">
        <v>0.27526494941612201</v>
      </c>
      <c r="AJ279" s="13">
        <v>0.36817263343588069</v>
      </c>
      <c r="AK279" s="13">
        <v>0.35009150921715099</v>
      </c>
      <c r="AM279" s="13">
        <v>0.1350555436474111</v>
      </c>
      <c r="AN279" s="13">
        <v>0.33973748282541377</v>
      </c>
      <c r="AO279" s="13">
        <v>0.33078764219140289</v>
      </c>
      <c r="AP279" s="13">
        <v>0.34821307014529751</v>
      </c>
      <c r="AQ279" s="13">
        <v>0.38387687259824071</v>
      </c>
      <c r="AR279" s="13">
        <v>0.34152986937825558</v>
      </c>
      <c r="AS279" s="13">
        <v>0.37982238100575849</v>
      </c>
      <c r="AT279" s="13">
        <v>0.29983616995865431</v>
      </c>
      <c r="AU279" s="13">
        <v>0.32573251182108193</v>
      </c>
      <c r="AV279" s="13">
        <v>0.40108085486823958</v>
      </c>
      <c r="AW279" s="13">
        <v>0.33269111650438021</v>
      </c>
      <c r="AX279" s="13">
        <v>0.44783623756549462</v>
      </c>
      <c r="AY279" s="13">
        <v>0.33044097599350197</v>
      </c>
    </row>
    <row r="280" spans="2:53" ht="29" hidden="1">
      <c r="B280" s="12" t="s">
        <v>149</v>
      </c>
      <c r="C280" s="13">
        <v>0.1972059391166236</v>
      </c>
      <c r="D280" s="13">
        <v>0.26926496684662188</v>
      </c>
      <c r="E280" s="13">
        <v>0.27090007559784612</v>
      </c>
      <c r="F280" s="13">
        <v>0.2059446297508821</v>
      </c>
      <c r="G280" s="13">
        <v>0.16728078214893219</v>
      </c>
      <c r="H280" s="13">
        <v>0.14493142992764149</v>
      </c>
      <c r="I280" s="13">
        <v>0.144636619576964</v>
      </c>
      <c r="K280" s="13">
        <v>0.19997389945350039</v>
      </c>
      <c r="L280" s="13">
        <v>0.19448183493229801</v>
      </c>
      <c r="N280" s="13">
        <v>0.2169916477386056</v>
      </c>
      <c r="O280" s="13">
        <v>0.12748972037864181</v>
      </c>
      <c r="P280" s="13">
        <v>0.35134708430016542</v>
      </c>
      <c r="Q280" s="13">
        <v>0.1412948216276568</v>
      </c>
      <c r="R280" s="13">
        <v>0.19723320890012691</v>
      </c>
      <c r="S280" s="13">
        <v>0.24342132240139569</v>
      </c>
      <c r="T280" s="13">
        <v>0.13180844743690551</v>
      </c>
      <c r="U280" s="13">
        <v>0.2013925131199191</v>
      </c>
      <c r="V280" s="13">
        <v>0.22547900773310101</v>
      </c>
      <c r="W280" s="13">
        <v>0.13158839940082889</v>
      </c>
      <c r="X280" s="13">
        <v>0.21082268886197311</v>
      </c>
      <c r="Y280" s="13">
        <v>0.18410067312510001</v>
      </c>
      <c r="AA280" s="13">
        <v>0.19828950755953501</v>
      </c>
      <c r="AB280" s="13">
        <v>0.17841515550483619</v>
      </c>
      <c r="AC280" s="13">
        <v>0.20074898941494199</v>
      </c>
      <c r="AD280" s="13">
        <v>0.21167786769015651</v>
      </c>
      <c r="AF280" s="13">
        <v>0.20877268976765631</v>
      </c>
      <c r="AG280" s="13">
        <v>0.2256568861982465</v>
      </c>
      <c r="AH280" s="13">
        <v>0.1150488180287898</v>
      </c>
      <c r="AI280" s="13">
        <v>0.2049071545005689</v>
      </c>
      <c r="AJ280" s="13">
        <v>0.18408424080072469</v>
      </c>
      <c r="AK280" s="13">
        <v>0.20877268976765631</v>
      </c>
      <c r="AM280" s="13">
        <v>0.22443681140170649</v>
      </c>
      <c r="AN280" s="13">
        <v>0.14580480548353911</v>
      </c>
      <c r="AO280" s="13">
        <v>0.16005494232878961</v>
      </c>
      <c r="AP280" s="13">
        <v>0.15875985565470449</v>
      </c>
      <c r="AQ280" s="13">
        <v>0.2193305105039422</v>
      </c>
      <c r="AR280" s="13">
        <v>0.1604245377837529</v>
      </c>
      <c r="AS280" s="13">
        <v>0.1785599950926833</v>
      </c>
      <c r="AT280" s="13">
        <v>0.24066560480664601</v>
      </c>
      <c r="AU280" s="13">
        <v>0.15555413789071321</v>
      </c>
      <c r="AV280" s="13">
        <v>0.25824414400938328</v>
      </c>
      <c r="AW280" s="13">
        <v>0.28614664196154321</v>
      </c>
      <c r="AX280" s="13">
        <v>0.1095058954584668</v>
      </c>
      <c r="AY280" s="13">
        <v>0.24106579368815831</v>
      </c>
    </row>
    <row r="281" spans="2:53" ht="29" hidden="1">
      <c r="B281" s="12" t="s">
        <v>150</v>
      </c>
      <c r="C281" s="13">
        <v>0.23578078332583541</v>
      </c>
      <c r="D281" s="13">
        <v>0.33683295924532602</v>
      </c>
      <c r="E281" s="13">
        <v>0.287870430488192</v>
      </c>
      <c r="F281" s="13">
        <v>0.23080524091518409</v>
      </c>
      <c r="G281" s="13">
        <v>0.19856514140705089</v>
      </c>
      <c r="H281" s="13">
        <v>0.20431500412486739</v>
      </c>
      <c r="I281" s="13">
        <v>0.1838685286911757</v>
      </c>
      <c r="K281" s="13">
        <v>0.23675597280910021</v>
      </c>
      <c r="L281" s="13">
        <v>0.2348210449522467</v>
      </c>
      <c r="N281" s="13">
        <v>0.19867537109031491</v>
      </c>
      <c r="O281" s="13">
        <v>0.23547025728164539</v>
      </c>
      <c r="P281" s="13">
        <v>0.29035086657093712</v>
      </c>
      <c r="Q281" s="13">
        <v>0.22520901192683671</v>
      </c>
      <c r="R281" s="13">
        <v>0.29242290358417111</v>
      </c>
      <c r="S281" s="13">
        <v>0.2319676484977925</v>
      </c>
      <c r="T281" s="13">
        <v>0.22438009702769671</v>
      </c>
      <c r="U281" s="13">
        <v>0.25654569274329708</v>
      </c>
      <c r="V281" s="13">
        <v>0.2607892059117457</v>
      </c>
      <c r="W281" s="13">
        <v>0.18991689826168431</v>
      </c>
      <c r="X281" s="13">
        <v>0.24591572224819569</v>
      </c>
      <c r="Y281" s="13">
        <v>0.18769500068460951</v>
      </c>
      <c r="AA281" s="13">
        <v>0.25922039402049218</v>
      </c>
      <c r="AB281" s="13">
        <v>0.21471049081006749</v>
      </c>
      <c r="AC281" s="13">
        <v>0.22901590815032191</v>
      </c>
      <c r="AD281" s="13">
        <v>0.23819003143926579</v>
      </c>
      <c r="AF281" s="13">
        <v>0.22001250799091959</v>
      </c>
      <c r="AG281" s="13">
        <v>0.25141385579529868</v>
      </c>
      <c r="AH281" s="13">
        <v>0.2363127629212704</v>
      </c>
      <c r="AI281" s="13">
        <v>0.29149075876086439</v>
      </c>
      <c r="AJ281" s="13">
        <v>0.2102020107301934</v>
      </c>
      <c r="AK281" s="13">
        <v>0.22001250799091959</v>
      </c>
      <c r="AM281" s="13">
        <v>0.1262051157893313</v>
      </c>
      <c r="AN281" s="13">
        <v>0.28337774824512069</v>
      </c>
      <c r="AO281" s="13">
        <v>0.25502655883195052</v>
      </c>
      <c r="AP281" s="13">
        <v>0.19901118037151511</v>
      </c>
      <c r="AQ281" s="13">
        <v>0.16074440122703679</v>
      </c>
      <c r="AR281" s="13">
        <v>0.20963447213599881</v>
      </c>
      <c r="AS281" s="13">
        <v>0.21718487065205919</v>
      </c>
      <c r="AT281" s="13">
        <v>0.25408594766800757</v>
      </c>
      <c r="AU281" s="13">
        <v>0.30827005248742329</v>
      </c>
      <c r="AV281" s="13">
        <v>0.19231902539176951</v>
      </c>
      <c r="AW281" s="13">
        <v>0.29444807640141257</v>
      </c>
      <c r="AX281" s="13">
        <v>0.29650480079676839</v>
      </c>
      <c r="AY281" s="13">
        <v>0.21973580609733609</v>
      </c>
    </row>
    <row r="282" spans="2:53" ht="29" hidden="1">
      <c r="B282" s="12" t="s">
        <v>151</v>
      </c>
      <c r="C282" s="13">
        <v>0.43255711682154391</v>
      </c>
      <c r="D282" s="13">
        <v>0.39984841092687251</v>
      </c>
      <c r="E282" s="13">
        <v>0.32067284008126362</v>
      </c>
      <c r="F282" s="13">
        <v>0.41930482243681511</v>
      </c>
      <c r="G282" s="13">
        <v>0.38992091828665248</v>
      </c>
      <c r="H282" s="13">
        <v>0.50012527670166851</v>
      </c>
      <c r="I282" s="13">
        <v>0.54135541660808884</v>
      </c>
      <c r="K282" s="13">
        <v>0.40010954855208819</v>
      </c>
      <c r="L282" s="13">
        <v>0.46449057891506151</v>
      </c>
      <c r="N282" s="13">
        <v>0.44974914738005689</v>
      </c>
      <c r="O282" s="13">
        <v>0.41987508547175251</v>
      </c>
      <c r="P282" s="13">
        <v>0.39057178965366612</v>
      </c>
      <c r="Q282" s="13">
        <v>0.3701926701954189</v>
      </c>
      <c r="R282" s="13">
        <v>0.48689939262346349</v>
      </c>
      <c r="S282" s="13">
        <v>0.44855203548764061</v>
      </c>
      <c r="T282" s="13">
        <v>0.4286568632483635</v>
      </c>
      <c r="U282" s="13">
        <v>0.38363480154890278</v>
      </c>
      <c r="V282" s="13">
        <v>0.3337170508295928</v>
      </c>
      <c r="W282" s="13">
        <v>0.51359261191965266</v>
      </c>
      <c r="X282" s="13">
        <v>0.39845291227240698</v>
      </c>
      <c r="Y282" s="13">
        <v>0.50371776338268182</v>
      </c>
      <c r="AA282" s="13">
        <v>0.47027160707409738</v>
      </c>
      <c r="AB282" s="13">
        <v>0.43221632731371812</v>
      </c>
      <c r="AC282" s="13">
        <v>0.40959324126746821</v>
      </c>
      <c r="AD282" s="13">
        <v>0.40978652724649128</v>
      </c>
      <c r="AF282" s="13">
        <v>0.43201414429923862</v>
      </c>
      <c r="AG282" s="13">
        <v>0.3310728210959713</v>
      </c>
      <c r="AH282" s="13">
        <v>0.50255747709788534</v>
      </c>
      <c r="AI282" s="13">
        <v>0.52977398126983277</v>
      </c>
      <c r="AJ282" s="13">
        <v>0.43473189431623271</v>
      </c>
      <c r="AK282" s="13">
        <v>0.43201414429923862</v>
      </c>
      <c r="AM282" s="13">
        <v>0.38686417758676062</v>
      </c>
      <c r="AN282" s="13">
        <v>0.44130018839394991</v>
      </c>
      <c r="AO282" s="13">
        <v>0.45315379736676659</v>
      </c>
      <c r="AP282" s="13">
        <v>0.43823984034193542</v>
      </c>
      <c r="AQ282" s="13">
        <v>0.33099553192486569</v>
      </c>
      <c r="AR282" s="13">
        <v>0.48848712299724012</v>
      </c>
      <c r="AS282" s="13">
        <v>0.48105517222079419</v>
      </c>
      <c r="AT282" s="13">
        <v>0.42209845711962612</v>
      </c>
      <c r="AU282" s="13">
        <v>0.42994701400390861</v>
      </c>
      <c r="AV282" s="13">
        <v>0.42200213093749589</v>
      </c>
      <c r="AW282" s="13">
        <v>0.41133466011681352</v>
      </c>
      <c r="AX282" s="13">
        <v>0.43656591407547329</v>
      </c>
      <c r="AY282" s="13">
        <v>0.37949892062758062</v>
      </c>
    </row>
    <row r="283" spans="2:53" ht="29" hidden="1">
      <c r="B283" s="12" t="s">
        <v>152</v>
      </c>
      <c r="C283" s="13">
        <v>0.2224319624091699</v>
      </c>
      <c r="D283" s="13">
        <v>0.17279485399555961</v>
      </c>
      <c r="E283" s="13">
        <v>0.28049726268104991</v>
      </c>
      <c r="F283" s="13">
        <v>0.25146892637600748</v>
      </c>
      <c r="G283" s="13">
        <v>0.20889489194813179</v>
      </c>
      <c r="H283" s="13">
        <v>0.20120826497475081</v>
      </c>
      <c r="I283" s="13">
        <v>0.21166272971907019</v>
      </c>
      <c r="K283" s="13">
        <v>0.2468097503640336</v>
      </c>
      <c r="L283" s="13">
        <v>0.1984404213138313</v>
      </c>
      <c r="N283" s="13">
        <v>0.19028730670602881</v>
      </c>
      <c r="O283" s="13">
        <v>0.1402557838989171</v>
      </c>
      <c r="P283" s="13">
        <v>0.21495674097738571</v>
      </c>
      <c r="Q283" s="13">
        <v>0.2605362150632794</v>
      </c>
      <c r="R283" s="13">
        <v>0.22977976096107339</v>
      </c>
      <c r="S283" s="13">
        <v>0.301167370371972</v>
      </c>
      <c r="T283" s="13">
        <v>0.19280054316897999</v>
      </c>
      <c r="U283" s="13">
        <v>0.24445133790830251</v>
      </c>
      <c r="V283" s="13">
        <v>0.2219469967661139</v>
      </c>
      <c r="W283" s="13">
        <v>0.20674562761097251</v>
      </c>
      <c r="X283" s="13">
        <v>0.22792757064483199</v>
      </c>
      <c r="Y283" s="13">
        <v>0.20929303154952869</v>
      </c>
      <c r="AA283" s="13">
        <v>0.20165882948833591</v>
      </c>
      <c r="AB283" s="13">
        <v>0.25569748475201393</v>
      </c>
      <c r="AC283" s="13">
        <v>0.21120868864763381</v>
      </c>
      <c r="AD283" s="13">
        <v>0.22121901069209299</v>
      </c>
      <c r="AF283" s="13">
        <v>0.22602886387010279</v>
      </c>
      <c r="AG283" s="13">
        <v>0.24871171067161471</v>
      </c>
      <c r="AH283" s="13">
        <v>0.16596495626736821</v>
      </c>
      <c r="AI283" s="13">
        <v>0.21575455120298831</v>
      </c>
      <c r="AJ283" s="13">
        <v>0.22068203242437731</v>
      </c>
      <c r="AK283" s="13">
        <v>0.22602886387010279</v>
      </c>
      <c r="AM283" s="13">
        <v>0.17613391555125521</v>
      </c>
      <c r="AN283" s="13">
        <v>0.24418559126674019</v>
      </c>
      <c r="AO283" s="13">
        <v>0.21939457362763751</v>
      </c>
      <c r="AP283" s="13">
        <v>0.21223394887443839</v>
      </c>
      <c r="AQ283" s="13">
        <v>0.1824051217441936</v>
      </c>
      <c r="AR283" s="13">
        <v>0.25208106118744961</v>
      </c>
      <c r="AS283" s="13">
        <v>0.2180478640750915</v>
      </c>
      <c r="AT283" s="13">
        <v>0.23226993003412941</v>
      </c>
      <c r="AU283" s="13">
        <v>0.2024435665940566</v>
      </c>
      <c r="AV283" s="13">
        <v>0.23353251794001889</v>
      </c>
      <c r="AW283" s="13">
        <v>0.26825392058645547</v>
      </c>
      <c r="AX283" s="13">
        <v>0.37470460134448658</v>
      </c>
      <c r="AY283" s="13">
        <v>0.24985018514414811</v>
      </c>
    </row>
    <row r="284" spans="2:53" ht="43.5" hidden="1">
      <c r="B284" s="12" t="s">
        <v>153</v>
      </c>
      <c r="C284" s="13">
        <v>0.32535865219555182</v>
      </c>
      <c r="D284" s="13">
        <v>0.2439766236090955</v>
      </c>
      <c r="E284" s="13">
        <v>0.2545301463043031</v>
      </c>
      <c r="F284" s="13">
        <v>0.28903943893970729</v>
      </c>
      <c r="G284" s="13">
        <v>0.37763897684428471</v>
      </c>
      <c r="H284" s="13">
        <v>0.3419832220520716</v>
      </c>
      <c r="I284" s="13">
        <v>0.40958624288361473</v>
      </c>
      <c r="K284" s="13">
        <v>0.32278951495794589</v>
      </c>
      <c r="L284" s="13">
        <v>0.32788708347609741</v>
      </c>
      <c r="N284" s="13">
        <v>0.34569993986364989</v>
      </c>
      <c r="O284" s="13">
        <v>0.3404323367185153</v>
      </c>
      <c r="P284" s="13">
        <v>0.2122876516022652</v>
      </c>
      <c r="Q284" s="13">
        <v>0.33113602774105783</v>
      </c>
      <c r="R284" s="13">
        <v>0.28275435903319812</v>
      </c>
      <c r="S284" s="13">
        <v>0.30175924246046171</v>
      </c>
      <c r="T284" s="13">
        <v>0.38926956571852073</v>
      </c>
      <c r="U284" s="13">
        <v>0.31945099385964559</v>
      </c>
      <c r="V284" s="13">
        <v>0.27962785786260552</v>
      </c>
      <c r="W284" s="13">
        <v>0.38608009990048731</v>
      </c>
      <c r="X284" s="13">
        <v>0.32209026481580721</v>
      </c>
      <c r="Y284" s="13">
        <v>0.37552147426164922</v>
      </c>
      <c r="AA284" s="13">
        <v>0.37028019750094082</v>
      </c>
      <c r="AB284" s="13">
        <v>0.34227405922714688</v>
      </c>
      <c r="AC284" s="13">
        <v>0.28425872231909449</v>
      </c>
      <c r="AD284" s="13">
        <v>0.29409883942556703</v>
      </c>
      <c r="AF284" s="13">
        <v>0.36312435134605792</v>
      </c>
      <c r="AG284" s="13">
        <v>0.28784011312801427</v>
      </c>
      <c r="AH284" s="13">
        <v>0.418351513207329</v>
      </c>
      <c r="AI284" s="13">
        <v>0.27528796121494009</v>
      </c>
      <c r="AJ284" s="13">
        <v>0.3014016319656988</v>
      </c>
      <c r="AK284" s="13">
        <v>0.36312435134605792</v>
      </c>
      <c r="AM284" s="13">
        <v>0.21028392035683841</v>
      </c>
      <c r="AN284" s="13">
        <v>0.24924747286054291</v>
      </c>
      <c r="AO284" s="13">
        <v>0.34740539588202951</v>
      </c>
      <c r="AP284" s="13">
        <v>0.31594719011200478</v>
      </c>
      <c r="AQ284" s="13">
        <v>0.29221837603094403</v>
      </c>
      <c r="AR284" s="13">
        <v>0.33211498749170199</v>
      </c>
      <c r="AS284" s="13">
        <v>0.44287800330567761</v>
      </c>
      <c r="AT284" s="13">
        <v>0.32714765696416331</v>
      </c>
      <c r="AU284" s="13">
        <v>0.38647520966529358</v>
      </c>
      <c r="AV284" s="13">
        <v>0.34779116541910648</v>
      </c>
      <c r="AW284" s="13">
        <v>0.29138545145750189</v>
      </c>
      <c r="AX284" s="13">
        <v>0.28951479400065211</v>
      </c>
      <c r="AY284" s="13">
        <v>0.30626008231823371</v>
      </c>
    </row>
    <row r="285" spans="2:53" ht="29" hidden="1">
      <c r="B285" s="12" t="s">
        <v>154</v>
      </c>
      <c r="C285" s="13">
        <v>0.41215916462770141</v>
      </c>
      <c r="D285" s="13">
        <v>0.34363414603427822</v>
      </c>
      <c r="E285" s="13">
        <v>0.31243071328015992</v>
      </c>
      <c r="F285" s="13">
        <v>0.3775511605609399</v>
      </c>
      <c r="G285" s="13">
        <v>0.37901078644522612</v>
      </c>
      <c r="H285" s="13">
        <v>0.47364708697160451</v>
      </c>
      <c r="I285" s="13">
        <v>0.54818792999587429</v>
      </c>
      <c r="K285" s="13">
        <v>0.37237849008230828</v>
      </c>
      <c r="L285" s="13">
        <v>0.45130954570096299</v>
      </c>
      <c r="N285" s="13">
        <v>0.39312968339737792</v>
      </c>
      <c r="O285" s="13">
        <v>0.39476803063070509</v>
      </c>
      <c r="P285" s="13">
        <v>0.37811382695505319</v>
      </c>
      <c r="Q285" s="13">
        <v>0.3481090172859671</v>
      </c>
      <c r="R285" s="13">
        <v>0.35330628687128041</v>
      </c>
      <c r="S285" s="13">
        <v>0.42122205284430758</v>
      </c>
      <c r="T285" s="13">
        <v>0.39546939283853361</v>
      </c>
      <c r="U285" s="13">
        <v>0.40184777345915418</v>
      </c>
      <c r="V285" s="13">
        <v>0.35301720299177219</v>
      </c>
      <c r="W285" s="13">
        <v>0.43830663065134817</v>
      </c>
      <c r="X285" s="13">
        <v>0.52828503553074291</v>
      </c>
      <c r="Y285" s="13">
        <v>0.52190586917562309</v>
      </c>
      <c r="AA285" s="13">
        <v>0.37631168934702808</v>
      </c>
      <c r="AB285" s="13">
        <v>0.46096119175217631</v>
      </c>
      <c r="AC285" s="13">
        <v>0.41220817043778912</v>
      </c>
      <c r="AD285" s="13">
        <v>0.40049613880671392</v>
      </c>
      <c r="AF285" s="13">
        <v>0.38504296413630468</v>
      </c>
      <c r="AG285" s="13">
        <v>0.39959525641634291</v>
      </c>
      <c r="AH285" s="13">
        <v>0.4704550143434989</v>
      </c>
      <c r="AI285" s="13">
        <v>0.3299136134053704</v>
      </c>
      <c r="AJ285" s="13">
        <v>0.4860883744853749</v>
      </c>
      <c r="AK285" s="13">
        <v>0.38504296413630468</v>
      </c>
      <c r="AM285" s="13">
        <v>0.4293061832075713</v>
      </c>
      <c r="AN285" s="13">
        <v>0.41366788944730593</v>
      </c>
      <c r="AO285" s="13">
        <v>0.39943504581688322</v>
      </c>
      <c r="AP285" s="13">
        <v>0.41745991555358231</v>
      </c>
      <c r="AQ285" s="13">
        <v>0.48895939779507708</v>
      </c>
      <c r="AR285" s="13">
        <v>0.48917146155727648</v>
      </c>
      <c r="AS285" s="13">
        <v>0.41045174756390379</v>
      </c>
      <c r="AT285" s="13">
        <v>0.46121963513701852</v>
      </c>
      <c r="AU285" s="13">
        <v>0.37607877955427232</v>
      </c>
      <c r="AV285" s="13">
        <v>0.4787457056683258</v>
      </c>
      <c r="AW285" s="13">
        <v>0.30609166714863012</v>
      </c>
      <c r="AX285" s="13">
        <v>0.2326083890553523</v>
      </c>
      <c r="AY285" s="13">
        <v>0.36330430583877388</v>
      </c>
    </row>
    <row r="286" spans="2:53" ht="29" hidden="1">
      <c r="B286" s="12" t="s">
        <v>155</v>
      </c>
      <c r="C286" s="13">
        <v>0.16501788399974779</v>
      </c>
      <c r="D286" s="13">
        <v>0.14798914324249951</v>
      </c>
      <c r="E286" s="13">
        <v>0.15546691793514761</v>
      </c>
      <c r="F286" s="13">
        <v>0.16020829443292781</v>
      </c>
      <c r="G286" s="13">
        <v>0.19402566913605679</v>
      </c>
      <c r="H286" s="13">
        <v>0.15999054418887951</v>
      </c>
      <c r="I286" s="13">
        <v>0.16741024010842331</v>
      </c>
      <c r="K286" s="13">
        <v>0.16552404195284259</v>
      </c>
      <c r="L286" s="13">
        <v>0.16451974572096331</v>
      </c>
      <c r="N286" s="13">
        <v>0.1638235742875645</v>
      </c>
      <c r="O286" s="13">
        <v>0.19424702436837649</v>
      </c>
      <c r="P286" s="13">
        <v>0.122308885638461</v>
      </c>
      <c r="Q286" s="13">
        <v>0.20782505822097269</v>
      </c>
      <c r="R286" s="13">
        <v>0.1212436582614707</v>
      </c>
      <c r="S286" s="13">
        <v>0.14060882119005669</v>
      </c>
      <c r="T286" s="13">
        <v>0.17042458856256029</v>
      </c>
      <c r="U286" s="13">
        <v>0.15927660393809329</v>
      </c>
      <c r="V286" s="13">
        <v>0.18274651379172949</v>
      </c>
      <c r="W286" s="13">
        <v>0.17713811018345119</v>
      </c>
      <c r="X286" s="13">
        <v>0.18206751623411949</v>
      </c>
      <c r="Y286" s="13">
        <v>0.17979734740410139</v>
      </c>
      <c r="AA286" s="13">
        <v>0.1615554676079779</v>
      </c>
      <c r="AB286" s="13">
        <v>0.1674371715058709</v>
      </c>
      <c r="AC286" s="13">
        <v>0.1739238591612586</v>
      </c>
      <c r="AD286" s="13">
        <v>0.15940097618182161</v>
      </c>
      <c r="AF286" s="13">
        <v>0.17963906495101661</v>
      </c>
      <c r="AG286" s="13">
        <v>0.1588484308594664</v>
      </c>
      <c r="AH286" s="13">
        <v>0.20554104055194641</v>
      </c>
      <c r="AI286" s="13">
        <v>0.1262638392440818</v>
      </c>
      <c r="AJ286" s="13">
        <v>0.1585216117331249</v>
      </c>
      <c r="AK286" s="13">
        <v>0.17963906495101661</v>
      </c>
      <c r="AM286" s="13">
        <v>0.17299325744211189</v>
      </c>
      <c r="AN286" s="13">
        <v>0.16311326040299581</v>
      </c>
      <c r="AO286" s="13">
        <v>0.16862387692044459</v>
      </c>
      <c r="AP286" s="13">
        <v>0.18485293747069029</v>
      </c>
      <c r="AQ286" s="13">
        <v>0.18973857018106499</v>
      </c>
      <c r="AR286" s="13">
        <v>5.6979056984437802E-2</v>
      </c>
      <c r="AS286" s="13">
        <v>0.14234879539771489</v>
      </c>
      <c r="AT286" s="13">
        <v>0.18586025393928551</v>
      </c>
      <c r="AU286" s="13">
        <v>0.18445628338997949</v>
      </c>
      <c r="AV286" s="13">
        <v>7.6042202030402711E-2</v>
      </c>
      <c r="AW286" s="13">
        <v>0.2169004366857947</v>
      </c>
      <c r="AX286" s="13">
        <v>0.2208671367619694</v>
      </c>
      <c r="AY286" s="13">
        <v>0.19415894413885801</v>
      </c>
    </row>
    <row r="287" spans="2:53" ht="29" hidden="1">
      <c r="B287" s="12" t="s">
        <v>156</v>
      </c>
      <c r="C287" s="13">
        <v>0.15543121444051511</v>
      </c>
      <c r="D287" s="13">
        <v>0.20590577206507851</v>
      </c>
      <c r="E287" s="13">
        <v>0.24289226083779991</v>
      </c>
      <c r="F287" s="13">
        <v>0.19376338910672941</v>
      </c>
      <c r="G287" s="13">
        <v>0.15414043649094589</v>
      </c>
      <c r="H287" s="13">
        <v>7.0641741806136346E-2</v>
      </c>
      <c r="I287" s="13">
        <v>8.1593828172465466E-2</v>
      </c>
      <c r="K287" s="13">
        <v>0.16822181252936241</v>
      </c>
      <c r="L287" s="13">
        <v>0.14284327330940369</v>
      </c>
      <c r="N287" s="13">
        <v>0.1560455981803634</v>
      </c>
      <c r="O287" s="13">
        <v>0.2101849127510737</v>
      </c>
      <c r="P287" s="13">
        <v>0.1745939832548602</v>
      </c>
      <c r="Q287" s="13">
        <v>0.180005130040084</v>
      </c>
      <c r="R287" s="13">
        <v>0.1504552225905639</v>
      </c>
      <c r="S287" s="13">
        <v>0.13205053723668911</v>
      </c>
      <c r="T287" s="13">
        <v>0.14336607889355521</v>
      </c>
      <c r="U287" s="13">
        <v>0.16475279237013449</v>
      </c>
      <c r="V287" s="13">
        <v>0.24454271795267771</v>
      </c>
      <c r="W287" s="13">
        <v>0.112516617430779</v>
      </c>
      <c r="X287" s="13">
        <v>9.5953551896952677E-2</v>
      </c>
      <c r="Y287" s="13">
        <v>0.1220490220807826</v>
      </c>
      <c r="AA287" s="13">
        <v>0.16540022810411381</v>
      </c>
      <c r="AB287" s="13">
        <v>0.1206004962204606</v>
      </c>
      <c r="AC287" s="13">
        <v>0.17528596525782461</v>
      </c>
      <c r="AD287" s="13">
        <v>0.1640124202134414</v>
      </c>
      <c r="AF287" s="13">
        <v>0.1437779512512887</v>
      </c>
      <c r="AG287" s="13">
        <v>0.20983736010784679</v>
      </c>
      <c r="AH287" s="13">
        <v>0.1147439400931675</v>
      </c>
      <c r="AI287" s="13">
        <v>0.1930485221590354</v>
      </c>
      <c r="AJ287" s="13">
        <v>0.1178979655202561</v>
      </c>
      <c r="AK287" s="13">
        <v>0.1437779512512887</v>
      </c>
      <c r="AM287" s="13">
        <v>0.12522259428843491</v>
      </c>
      <c r="AN287" s="13">
        <v>0.17327426570522661</v>
      </c>
      <c r="AO287" s="13">
        <v>0.12668549998107939</v>
      </c>
      <c r="AP287" s="13">
        <v>0.18475899079048411</v>
      </c>
      <c r="AQ287" s="13">
        <v>0.20821974508451971</v>
      </c>
      <c r="AR287" s="13">
        <v>0.1149802411616121</v>
      </c>
      <c r="AS287" s="13">
        <v>6.239574188676511E-2</v>
      </c>
      <c r="AT287" s="13">
        <v>0.1358114591797073</v>
      </c>
      <c r="AU287" s="13">
        <v>0.1775950405669473</v>
      </c>
      <c r="AV287" s="13">
        <v>0.1551276865470643</v>
      </c>
      <c r="AW287" s="13">
        <v>0.1385213017099699</v>
      </c>
      <c r="AX287" s="13">
        <v>9.0502362132350356E-2</v>
      </c>
      <c r="AY287" s="13">
        <v>0.2470344458112492</v>
      </c>
    </row>
    <row r="288" spans="2:53" ht="43.5" hidden="1">
      <c r="B288" s="12" t="s">
        <v>157</v>
      </c>
      <c r="C288" s="13">
        <v>0.2672624542735596</v>
      </c>
      <c r="D288" s="13">
        <v>0.24643583232767591</v>
      </c>
      <c r="E288" s="13">
        <v>0.25469904782384162</v>
      </c>
      <c r="F288" s="13">
        <v>0.24570389689502009</v>
      </c>
      <c r="G288" s="13">
        <v>0.24798266209969799</v>
      </c>
      <c r="H288" s="13">
        <v>0.30557259584742541</v>
      </c>
      <c r="I288" s="13">
        <v>0.29755384488653752</v>
      </c>
      <c r="K288" s="13">
        <v>0.26117796307462388</v>
      </c>
      <c r="L288" s="13">
        <v>0.27325054149926559</v>
      </c>
      <c r="N288" s="13">
        <v>0.28555500384298022</v>
      </c>
      <c r="O288" s="13">
        <v>0.37390688157483892</v>
      </c>
      <c r="P288" s="13">
        <v>0.26223569053315587</v>
      </c>
      <c r="Q288" s="13">
        <v>0.33836225184429969</v>
      </c>
      <c r="R288" s="13">
        <v>0.28278215880000102</v>
      </c>
      <c r="S288" s="13">
        <v>0.25502648465279992</v>
      </c>
      <c r="T288" s="13">
        <v>0.23780155295420169</v>
      </c>
      <c r="U288" s="13">
        <v>0.25730655636515448</v>
      </c>
      <c r="V288" s="13">
        <v>0.28754771240873961</v>
      </c>
      <c r="W288" s="13">
        <v>0.27070638540913761</v>
      </c>
      <c r="X288" s="13">
        <v>0.21841704493428701</v>
      </c>
      <c r="Y288" s="13">
        <v>0.21684298109455619</v>
      </c>
      <c r="AA288" s="13">
        <v>0.24948057242681529</v>
      </c>
      <c r="AB288" s="13">
        <v>0.26744722406260291</v>
      </c>
      <c r="AC288" s="13">
        <v>0.27142983691811767</v>
      </c>
      <c r="AD288" s="13">
        <v>0.2828154367337129</v>
      </c>
      <c r="AF288" s="13">
        <v>0.26109790456466958</v>
      </c>
      <c r="AG288" s="13">
        <v>0.27201341595268008</v>
      </c>
      <c r="AH288" s="13">
        <v>0.2518616625530698</v>
      </c>
      <c r="AI288" s="13">
        <v>0.29078515890209311</v>
      </c>
      <c r="AJ288" s="13">
        <v>0.26326286822833989</v>
      </c>
      <c r="AK288" s="13">
        <v>0.26109790456466958</v>
      </c>
      <c r="AM288" s="13">
        <v>0.29636808946106857</v>
      </c>
      <c r="AN288" s="13">
        <v>0.27296647884875219</v>
      </c>
      <c r="AO288" s="13">
        <v>0.26043119272619869</v>
      </c>
      <c r="AP288" s="13">
        <v>0.28776462314248841</v>
      </c>
      <c r="AQ288" s="13">
        <v>0.31527252725363353</v>
      </c>
      <c r="AR288" s="13">
        <v>0.25295868094168139</v>
      </c>
      <c r="AS288" s="13">
        <v>0.29398431212347498</v>
      </c>
      <c r="AT288" s="13">
        <v>0.22926086472577389</v>
      </c>
      <c r="AU288" s="13">
        <v>0.2256429142951549</v>
      </c>
      <c r="AV288" s="13">
        <v>0.21332043213956181</v>
      </c>
      <c r="AW288" s="13">
        <v>0.24112179765823041</v>
      </c>
      <c r="AX288" s="13">
        <v>0.27039497742667779</v>
      </c>
      <c r="AY288" s="13">
        <v>0.24383756596701539</v>
      </c>
    </row>
    <row r="289" spans="2:53" hidden="1">
      <c r="B289" s="12" t="s">
        <v>158</v>
      </c>
      <c r="C289" s="13">
        <v>5.1314164163595083E-3</v>
      </c>
      <c r="D289" s="13">
        <v>1.5329164627184141E-2</v>
      </c>
      <c r="E289" s="13">
        <v>0</v>
      </c>
      <c r="F289" s="13">
        <v>5.9430908661742606E-3</v>
      </c>
      <c r="G289" s="13">
        <v>5.5753743418136851E-3</v>
      </c>
      <c r="H289" s="13">
        <v>3.241549306766713E-3</v>
      </c>
      <c r="I289" s="13">
        <v>2.757806312346235E-3</v>
      </c>
      <c r="K289" s="13">
        <v>6.3413031020955893E-3</v>
      </c>
      <c r="L289" s="13">
        <v>3.9406994327150276E-3</v>
      </c>
      <c r="N289" s="13">
        <v>6.3104044844895816E-3</v>
      </c>
      <c r="O289" s="13">
        <v>0</v>
      </c>
      <c r="P289" s="13">
        <v>0</v>
      </c>
      <c r="Q289" s="13">
        <v>0</v>
      </c>
      <c r="R289" s="13">
        <v>4.6515881055417471E-3</v>
      </c>
      <c r="S289" s="13">
        <v>6.3281075706682786E-3</v>
      </c>
      <c r="T289" s="13">
        <v>6.7482063561153461E-3</v>
      </c>
      <c r="U289" s="13">
        <v>5.7705901070989269E-3</v>
      </c>
      <c r="V289" s="13">
        <v>3.4966188203050291E-3</v>
      </c>
      <c r="W289" s="13">
        <v>1.1696815411263439E-2</v>
      </c>
      <c r="X289" s="13">
        <v>0</v>
      </c>
      <c r="Y289" s="13">
        <v>5.9652120705925866E-3</v>
      </c>
      <c r="AA289" s="13">
        <v>7.2268944076267693E-3</v>
      </c>
      <c r="AB289" s="13">
        <v>1.8488192765779669E-3</v>
      </c>
      <c r="AC289" s="13">
        <v>4.9975548686842543E-3</v>
      </c>
      <c r="AD289" s="13">
        <v>6.3878204464485368E-3</v>
      </c>
      <c r="AF289" s="13">
        <v>6.6346945242756342E-3</v>
      </c>
      <c r="AG289" s="13">
        <v>0</v>
      </c>
      <c r="AH289" s="13">
        <v>5.8956931229402426E-3</v>
      </c>
      <c r="AI289" s="13">
        <v>1.383916456272492E-2</v>
      </c>
      <c r="AJ289" s="13">
        <v>1.980820104017453E-3</v>
      </c>
      <c r="AK289" s="13">
        <v>6.6346945242756342E-3</v>
      </c>
      <c r="AM289" s="13">
        <v>0</v>
      </c>
      <c r="AN289" s="13">
        <v>1.7870888741022849E-2</v>
      </c>
      <c r="AO289" s="13">
        <v>4.8800610056488622E-3</v>
      </c>
      <c r="AP289" s="13">
        <v>0</v>
      </c>
      <c r="AQ289" s="13">
        <v>5.9709738013326349E-3</v>
      </c>
      <c r="AR289" s="13">
        <v>9.1643663733709801E-3</v>
      </c>
      <c r="AS289" s="13">
        <v>0</v>
      </c>
      <c r="AT289" s="13">
        <v>6.6014230837510698E-3</v>
      </c>
      <c r="AU289" s="13">
        <v>0</v>
      </c>
      <c r="AV289" s="13">
        <v>1.0272560371897671E-2</v>
      </c>
      <c r="AW289" s="13">
        <v>0</v>
      </c>
      <c r="AX289" s="13">
        <v>0</v>
      </c>
      <c r="AY289" s="13">
        <v>9.0390833429233666E-3</v>
      </c>
    </row>
    <row r="290" spans="2:53" hidden="1"/>
    <row r="291" spans="2:53" hidden="1">
      <c r="B291" s="37" t="s">
        <v>159</v>
      </c>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c r="AV291" s="34"/>
      <c r="AW291" s="34"/>
      <c r="AX291" s="34"/>
      <c r="AY291" s="34"/>
      <c r="AZ291" s="34"/>
      <c r="BA291" s="34"/>
    </row>
    <row r="292" spans="2:53" hidden="1">
      <c r="B292" s="36" t="s">
        <v>16</v>
      </c>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c r="AV292" s="34"/>
      <c r="AW292" s="34"/>
      <c r="AX292" s="34"/>
      <c r="AY292" s="34"/>
      <c r="AZ292" s="34"/>
      <c r="BA292" s="34"/>
    </row>
    <row r="293" spans="2:53" ht="43.5" hidden="1">
      <c r="B293" s="12" t="s">
        <v>160</v>
      </c>
      <c r="C293" s="13">
        <v>0.20066267789067621</v>
      </c>
      <c r="D293" s="13">
        <v>0.21291139112400029</v>
      </c>
      <c r="E293" s="13">
        <v>0.21730641583229929</v>
      </c>
      <c r="F293" s="13">
        <v>0.1670816951694723</v>
      </c>
      <c r="G293" s="13">
        <v>0.21437345985129869</v>
      </c>
      <c r="H293" s="13">
        <v>0.16854954502902841</v>
      </c>
      <c r="I293" s="13">
        <v>0.2168488484376947</v>
      </c>
      <c r="K293" s="13">
        <v>0.2096642795810304</v>
      </c>
      <c r="L293" s="13">
        <v>0.19184727772643931</v>
      </c>
      <c r="N293" s="13">
        <v>0.22088685162487509</v>
      </c>
      <c r="O293" s="13">
        <v>0.1716456102100353</v>
      </c>
      <c r="P293" s="13">
        <v>0.25761793839395131</v>
      </c>
      <c r="Q293" s="13">
        <v>0.2185991568177007</v>
      </c>
      <c r="R293" s="13">
        <v>0.19174541965329919</v>
      </c>
      <c r="S293" s="13">
        <v>0.16712276460338421</v>
      </c>
      <c r="T293" s="13">
        <v>0.1695368305625968</v>
      </c>
      <c r="U293" s="13">
        <v>0.23025533007932861</v>
      </c>
      <c r="V293" s="13">
        <v>0.19451040545116099</v>
      </c>
      <c r="W293" s="13">
        <v>0.23030466529392091</v>
      </c>
      <c r="X293" s="13">
        <v>0.1798612174922333</v>
      </c>
      <c r="Y293" s="13">
        <v>0.17138267280412281</v>
      </c>
      <c r="AA293" s="13">
        <v>0.1982943878941964</v>
      </c>
      <c r="AB293" s="13">
        <v>0.19414787056144189</v>
      </c>
      <c r="AC293" s="13">
        <v>0.23303620524892529</v>
      </c>
      <c r="AD293" s="13">
        <v>0.18300158884488671</v>
      </c>
      <c r="AF293" s="13">
        <v>0.18941444708395899</v>
      </c>
      <c r="AG293" s="13">
        <v>0.20319895287948839</v>
      </c>
      <c r="AH293" s="13">
        <v>0.2083871816412208</v>
      </c>
      <c r="AI293" s="13">
        <v>0.22924419244040181</v>
      </c>
      <c r="AJ293" s="13">
        <v>0.19404469560194779</v>
      </c>
      <c r="AK293" s="13">
        <v>0.18941444708395899</v>
      </c>
      <c r="AM293" s="13">
        <v>0.13975057273786079</v>
      </c>
      <c r="AN293" s="13">
        <v>0.18279071015027501</v>
      </c>
      <c r="AO293" s="13">
        <v>0.13392320478203651</v>
      </c>
      <c r="AP293" s="13">
        <v>0.2484537125776119</v>
      </c>
      <c r="AQ293" s="13">
        <v>0.124967443726465</v>
      </c>
      <c r="AR293" s="13">
        <v>0.12938212761551501</v>
      </c>
      <c r="AS293" s="13">
        <v>0.17935065051496821</v>
      </c>
      <c r="AT293" s="13">
        <v>0.249772179593482</v>
      </c>
      <c r="AU293" s="13">
        <v>0.22592020814259081</v>
      </c>
      <c r="AV293" s="13">
        <v>0.24758543181134871</v>
      </c>
      <c r="AW293" s="13">
        <v>0.27900435326908218</v>
      </c>
      <c r="AX293" s="13">
        <v>0.15700285565692751</v>
      </c>
      <c r="AY293" s="13">
        <v>0.24750816638168721</v>
      </c>
    </row>
    <row r="294" spans="2:53" ht="43.5" hidden="1">
      <c r="B294" s="12" t="s">
        <v>161</v>
      </c>
      <c r="C294" s="13">
        <v>0.31394546729658551</v>
      </c>
      <c r="D294" s="13">
        <v>0.3479464880723534</v>
      </c>
      <c r="E294" s="13">
        <v>0.3263169469936697</v>
      </c>
      <c r="F294" s="13">
        <v>0.32774896548025928</v>
      </c>
      <c r="G294" s="13">
        <v>0.27685133710919718</v>
      </c>
      <c r="H294" s="13">
        <v>0.34002304514031279</v>
      </c>
      <c r="I294" s="13">
        <v>0.28292679401745491</v>
      </c>
      <c r="K294" s="13">
        <v>0.29018828345995579</v>
      </c>
      <c r="L294" s="13">
        <v>0.33721122482500959</v>
      </c>
      <c r="N294" s="13">
        <v>0.29626802072207781</v>
      </c>
      <c r="O294" s="13">
        <v>0.3638684317703913</v>
      </c>
      <c r="P294" s="13">
        <v>0.30717855118755533</v>
      </c>
      <c r="Q294" s="13">
        <v>0.35851430623055802</v>
      </c>
      <c r="R294" s="13">
        <v>0.32258070347124967</v>
      </c>
      <c r="S294" s="13">
        <v>0.30972777691268621</v>
      </c>
      <c r="T294" s="13">
        <v>0.34379410975124791</v>
      </c>
      <c r="U294" s="13">
        <v>0.31772504350444658</v>
      </c>
      <c r="V294" s="13">
        <v>0.30817062692113628</v>
      </c>
      <c r="W294" s="13">
        <v>0.27727619772446499</v>
      </c>
      <c r="X294" s="13">
        <v>0.36221901064017048</v>
      </c>
      <c r="Y294" s="13">
        <v>0.28435432975049002</v>
      </c>
      <c r="AA294" s="13">
        <v>0.30427649169129528</v>
      </c>
      <c r="AB294" s="13">
        <v>0.30666292063867251</v>
      </c>
      <c r="AC294" s="13">
        <v>0.29971096792087221</v>
      </c>
      <c r="AD294" s="13">
        <v>0.34461938090439231</v>
      </c>
      <c r="AF294" s="13">
        <v>0.30775536526817882</v>
      </c>
      <c r="AG294" s="13">
        <v>0.36061529148702792</v>
      </c>
      <c r="AH294" s="13">
        <v>0.28084011610329518</v>
      </c>
      <c r="AI294" s="13">
        <v>0.33458492403449841</v>
      </c>
      <c r="AJ294" s="13">
        <v>0.28278338672482478</v>
      </c>
      <c r="AK294" s="13">
        <v>0.30775536526817882</v>
      </c>
      <c r="AM294" s="13">
        <v>0.1404377457063869</v>
      </c>
      <c r="AN294" s="13">
        <v>0.28777938857323421</v>
      </c>
      <c r="AO294" s="13">
        <v>0.37724978411347532</v>
      </c>
      <c r="AP294" s="13">
        <v>0.31271342588169843</v>
      </c>
      <c r="AQ294" s="13">
        <v>0.36041033206492962</v>
      </c>
      <c r="AR294" s="13">
        <v>0.2549497163660544</v>
      </c>
      <c r="AS294" s="13">
        <v>0.27286384551363407</v>
      </c>
      <c r="AT294" s="13">
        <v>0.36741708982507959</v>
      </c>
      <c r="AU294" s="13">
        <v>0.33493984817028621</v>
      </c>
      <c r="AV294" s="13">
        <v>0.26559709627666922</v>
      </c>
      <c r="AW294" s="13">
        <v>0.31526176372100562</v>
      </c>
      <c r="AX294" s="13">
        <v>0.37544168181643689</v>
      </c>
      <c r="AY294" s="13">
        <v>0.28936875791199662</v>
      </c>
    </row>
    <row r="295" spans="2:53" ht="58" hidden="1">
      <c r="B295" s="12" t="s">
        <v>162</v>
      </c>
      <c r="C295" s="13">
        <v>0.28843937735325548</v>
      </c>
      <c r="D295" s="13">
        <v>0.32829285165491828</v>
      </c>
      <c r="E295" s="13">
        <v>0.3081585485751332</v>
      </c>
      <c r="F295" s="13">
        <v>0.29960449930904581</v>
      </c>
      <c r="G295" s="13">
        <v>0.30633619553714692</v>
      </c>
      <c r="H295" s="13">
        <v>0.28711435325957613</v>
      </c>
      <c r="I295" s="13">
        <v>0.2236379456829902</v>
      </c>
      <c r="K295" s="13">
        <v>0.29215503893429801</v>
      </c>
      <c r="L295" s="13">
        <v>0.28480057563346028</v>
      </c>
      <c r="N295" s="13">
        <v>0.28985214875310322</v>
      </c>
      <c r="O295" s="13">
        <v>0.34391311072983849</v>
      </c>
      <c r="P295" s="13">
        <v>0.22103011786386531</v>
      </c>
      <c r="Q295" s="13">
        <v>0.25468568550654669</v>
      </c>
      <c r="R295" s="13">
        <v>0.28768554206709829</v>
      </c>
      <c r="S295" s="13">
        <v>0.28993021057929852</v>
      </c>
      <c r="T295" s="13">
        <v>0.32098900829956079</v>
      </c>
      <c r="U295" s="13">
        <v>0.2801921303185439</v>
      </c>
      <c r="V295" s="13">
        <v>0.30357722598231968</v>
      </c>
      <c r="W295" s="13">
        <v>0.29800175470198648</v>
      </c>
      <c r="X295" s="13">
        <v>0.25284284744667318</v>
      </c>
      <c r="Y295" s="13">
        <v>0.29787509062979589</v>
      </c>
      <c r="AA295" s="13">
        <v>0.31191001851892342</v>
      </c>
      <c r="AB295" s="13">
        <v>0.31326857382974338</v>
      </c>
      <c r="AC295" s="13">
        <v>0.27853742690880329</v>
      </c>
      <c r="AD295" s="13">
        <v>0.24803817622863461</v>
      </c>
      <c r="AF295" s="13">
        <v>0.30677495653747527</v>
      </c>
      <c r="AG295" s="13">
        <v>0.27516049974777551</v>
      </c>
      <c r="AH295" s="13">
        <v>0.28369131650059809</v>
      </c>
      <c r="AI295" s="13">
        <v>0.2737889378571482</v>
      </c>
      <c r="AJ295" s="13">
        <v>0.28499016797969329</v>
      </c>
      <c r="AK295" s="13">
        <v>0.30677495653747527</v>
      </c>
      <c r="AM295" s="13">
        <v>0.1746446613325757</v>
      </c>
      <c r="AN295" s="13">
        <v>0.16629765189290421</v>
      </c>
      <c r="AO295" s="13">
        <v>0.28992637424394802</v>
      </c>
      <c r="AP295" s="13">
        <v>0.25717226423275669</v>
      </c>
      <c r="AQ295" s="13">
        <v>0.30668695639629662</v>
      </c>
      <c r="AR295" s="13">
        <v>0.31633985746271798</v>
      </c>
      <c r="AS295" s="13">
        <v>0.32447311049816829</v>
      </c>
      <c r="AT295" s="13">
        <v>0.33660970453768829</v>
      </c>
      <c r="AU295" s="13">
        <v>0.27516278908618569</v>
      </c>
      <c r="AV295" s="13">
        <v>0.33034848473424028</v>
      </c>
      <c r="AW295" s="13">
        <v>0.33496165473497952</v>
      </c>
      <c r="AX295" s="13">
        <v>0.32749404676867649</v>
      </c>
      <c r="AY295" s="13">
        <v>0.29970233400327889</v>
      </c>
    </row>
    <row r="296" spans="2:53" ht="43.5" hidden="1">
      <c r="B296" s="12" t="s">
        <v>163</v>
      </c>
      <c r="C296" s="13">
        <v>0.33409038990215723</v>
      </c>
      <c r="D296" s="13">
        <v>0.34155112237913321</v>
      </c>
      <c r="E296" s="13">
        <v>0.31104734080873547</v>
      </c>
      <c r="F296" s="13">
        <v>0.32506989778888967</v>
      </c>
      <c r="G296" s="13">
        <v>0.36151536668412859</v>
      </c>
      <c r="H296" s="13">
        <v>0.33835251777413272</v>
      </c>
      <c r="I296" s="13">
        <v>0.33008392557683852</v>
      </c>
      <c r="K296" s="13">
        <v>0.33688879893167878</v>
      </c>
      <c r="L296" s="13">
        <v>0.3313498670188928</v>
      </c>
      <c r="N296" s="13">
        <v>0.31747923343212903</v>
      </c>
      <c r="O296" s="13">
        <v>0.3804917459588108</v>
      </c>
      <c r="P296" s="13">
        <v>0.30353637623704061</v>
      </c>
      <c r="Q296" s="13">
        <v>0.34341323118745792</v>
      </c>
      <c r="R296" s="13">
        <v>0.40279956320914412</v>
      </c>
      <c r="S296" s="13">
        <v>0.31712619473373621</v>
      </c>
      <c r="T296" s="13">
        <v>0.32768985905526832</v>
      </c>
      <c r="U296" s="13">
        <v>0.2883217251747856</v>
      </c>
      <c r="V296" s="13">
        <v>0.34755114069779669</v>
      </c>
      <c r="W296" s="13">
        <v>0.29469014543823557</v>
      </c>
      <c r="X296" s="13">
        <v>0.37908933616076002</v>
      </c>
      <c r="Y296" s="13">
        <v>0.32594658572041441</v>
      </c>
      <c r="AA296" s="13">
        <v>0.38202861318044162</v>
      </c>
      <c r="AB296" s="13">
        <v>0.34892161932065158</v>
      </c>
      <c r="AC296" s="13">
        <v>0.29561082319448789</v>
      </c>
      <c r="AD296" s="13">
        <v>0.29997399836689831</v>
      </c>
      <c r="AF296" s="13">
        <v>0.32068339276403102</v>
      </c>
      <c r="AG296" s="13">
        <v>0.36398293928394759</v>
      </c>
      <c r="AH296" s="13">
        <v>0.36447999982568091</v>
      </c>
      <c r="AI296" s="13">
        <v>0.34266583656541949</v>
      </c>
      <c r="AJ296" s="13">
        <v>0.31064305291307492</v>
      </c>
      <c r="AK296" s="13">
        <v>0.32068339276403102</v>
      </c>
      <c r="AM296" s="13">
        <v>0.17049688239671831</v>
      </c>
      <c r="AN296" s="13">
        <v>0.38042873341256872</v>
      </c>
      <c r="AO296" s="13">
        <v>0.30611730634214401</v>
      </c>
      <c r="AP296" s="13">
        <v>0.306253797007488</v>
      </c>
      <c r="AQ296" s="13">
        <v>0.32560128918653081</v>
      </c>
      <c r="AR296" s="13">
        <v>0.33528215649049048</v>
      </c>
      <c r="AS296" s="13">
        <v>0.41466206689753338</v>
      </c>
      <c r="AT296" s="13">
        <v>0.34034653268451059</v>
      </c>
      <c r="AU296" s="13">
        <v>0.31202884798501213</v>
      </c>
      <c r="AV296" s="13">
        <v>0.35510628577201542</v>
      </c>
      <c r="AW296" s="13">
        <v>0.39146262272036908</v>
      </c>
      <c r="AX296" s="13">
        <v>0.26192056127432273</v>
      </c>
      <c r="AY296" s="13">
        <v>0.46835668495428839</v>
      </c>
    </row>
    <row r="297" spans="2:53" ht="43.5" hidden="1">
      <c r="B297" s="12" t="s">
        <v>164</v>
      </c>
      <c r="C297" s="13">
        <v>0</v>
      </c>
      <c r="D297" s="13">
        <v>0</v>
      </c>
      <c r="E297" s="13">
        <v>0</v>
      </c>
      <c r="F297" s="13">
        <v>0</v>
      </c>
      <c r="G297" s="13">
        <v>0</v>
      </c>
      <c r="H297" s="13">
        <v>0</v>
      </c>
      <c r="I297" s="13">
        <v>0</v>
      </c>
      <c r="K297" s="13">
        <v>0</v>
      </c>
      <c r="L297" s="13">
        <v>0</v>
      </c>
      <c r="N297" s="13">
        <v>0</v>
      </c>
      <c r="O297" s="13">
        <v>0</v>
      </c>
      <c r="P297" s="13">
        <v>0</v>
      </c>
      <c r="Q297" s="13">
        <v>0</v>
      </c>
      <c r="R297" s="13">
        <v>0</v>
      </c>
      <c r="S297" s="13">
        <v>0</v>
      </c>
      <c r="T297" s="13">
        <v>0</v>
      </c>
      <c r="U297" s="13">
        <v>0</v>
      </c>
      <c r="V297" s="13">
        <v>0</v>
      </c>
      <c r="W297" s="13">
        <v>0</v>
      </c>
      <c r="X297" s="13">
        <v>0</v>
      </c>
      <c r="Y297" s="13">
        <v>0</v>
      </c>
      <c r="AA297" s="13">
        <v>0</v>
      </c>
      <c r="AB297" s="13">
        <v>0</v>
      </c>
      <c r="AC297" s="13">
        <v>0</v>
      </c>
      <c r="AD297" s="13">
        <v>0</v>
      </c>
      <c r="AF297" s="13">
        <v>0</v>
      </c>
      <c r="AG297" s="13">
        <v>0</v>
      </c>
      <c r="AH297" s="13">
        <v>0</v>
      </c>
      <c r="AI297" s="13">
        <v>0</v>
      </c>
      <c r="AJ297" s="13">
        <v>0</v>
      </c>
      <c r="AK297" s="13">
        <v>0</v>
      </c>
      <c r="AM297" s="13">
        <v>0</v>
      </c>
      <c r="AN297" s="13">
        <v>0</v>
      </c>
      <c r="AO297" s="13">
        <v>0</v>
      </c>
      <c r="AP297" s="13">
        <v>0</v>
      </c>
      <c r="AQ297" s="13">
        <v>0</v>
      </c>
      <c r="AR297" s="13">
        <v>0</v>
      </c>
      <c r="AS297" s="13">
        <v>0</v>
      </c>
      <c r="AT297" s="13">
        <v>0</v>
      </c>
      <c r="AU297" s="13">
        <v>0</v>
      </c>
      <c r="AV297" s="13">
        <v>0</v>
      </c>
      <c r="AW297" s="13">
        <v>0</v>
      </c>
      <c r="AX297" s="13">
        <v>0</v>
      </c>
      <c r="AY297" s="13">
        <v>0</v>
      </c>
    </row>
    <row r="298" spans="2:53" ht="43.5" hidden="1">
      <c r="B298" s="12" t="s">
        <v>165</v>
      </c>
      <c r="C298" s="13">
        <v>0.31797315513341101</v>
      </c>
      <c r="D298" s="13">
        <v>0.29492576288229538</v>
      </c>
      <c r="E298" s="13">
        <v>0.24472127206361871</v>
      </c>
      <c r="F298" s="13">
        <v>0.2951888912674191</v>
      </c>
      <c r="G298" s="13">
        <v>0.31705323720358042</v>
      </c>
      <c r="H298" s="13">
        <v>0.32430345657958132</v>
      </c>
      <c r="I298" s="13">
        <v>0.40741663862532829</v>
      </c>
      <c r="K298" s="13">
        <v>0.3065185236315926</v>
      </c>
      <c r="L298" s="13">
        <v>0.3291908432622479</v>
      </c>
      <c r="N298" s="13">
        <v>0.33726492566585758</v>
      </c>
      <c r="O298" s="13">
        <v>0.3624011256290996</v>
      </c>
      <c r="P298" s="13">
        <v>0.29191858194693687</v>
      </c>
      <c r="Q298" s="13">
        <v>0.2586238982620685</v>
      </c>
      <c r="R298" s="13">
        <v>0.34576637892761258</v>
      </c>
      <c r="S298" s="13">
        <v>0.30307272771968968</v>
      </c>
      <c r="T298" s="13">
        <v>0.35583525969047319</v>
      </c>
      <c r="U298" s="13">
        <v>0.28030924408579461</v>
      </c>
      <c r="V298" s="13">
        <v>0.2775436896846607</v>
      </c>
      <c r="W298" s="13">
        <v>0.35037686040662608</v>
      </c>
      <c r="X298" s="13">
        <v>0.3153055178661876</v>
      </c>
      <c r="Y298" s="13">
        <v>0.33003342700832577</v>
      </c>
      <c r="AA298" s="13">
        <v>0.3129796964813068</v>
      </c>
      <c r="AB298" s="13">
        <v>0.3273727484304304</v>
      </c>
      <c r="AC298" s="13">
        <v>0.33529211157340211</v>
      </c>
      <c r="AD298" s="13">
        <v>0.2986406915071273</v>
      </c>
      <c r="AF298" s="13">
        <v>0.31820286587236513</v>
      </c>
      <c r="AG298" s="13">
        <v>0.24224835445059251</v>
      </c>
      <c r="AH298" s="13">
        <v>0.42450941032276152</v>
      </c>
      <c r="AI298" s="13">
        <v>0.30339662850559168</v>
      </c>
      <c r="AJ298" s="13">
        <v>0.35102195861282037</v>
      </c>
      <c r="AK298" s="13">
        <v>0.31820286587236513</v>
      </c>
      <c r="AM298" s="13">
        <v>0.25404699800384167</v>
      </c>
      <c r="AN298" s="13">
        <v>0.39923769821478111</v>
      </c>
      <c r="AO298" s="13">
        <v>0.30756614789945141</v>
      </c>
      <c r="AP298" s="13">
        <v>0.30912718516455168</v>
      </c>
      <c r="AQ298" s="13">
        <v>0.32896404667992479</v>
      </c>
      <c r="AR298" s="13">
        <v>0.26245062593470558</v>
      </c>
      <c r="AS298" s="13">
        <v>0.3403207443692996</v>
      </c>
      <c r="AT298" s="13">
        <v>0.30958510112086129</v>
      </c>
      <c r="AU298" s="13">
        <v>0.36460226803362827</v>
      </c>
      <c r="AV298" s="13">
        <v>0.25665846919015861</v>
      </c>
      <c r="AW298" s="13">
        <v>0.30225994343008128</v>
      </c>
      <c r="AX298" s="13">
        <v>0.33500725841635448</v>
      </c>
      <c r="AY298" s="13">
        <v>0.29798250059720699</v>
      </c>
    </row>
    <row r="299" spans="2:53" ht="43.5" hidden="1">
      <c r="B299" s="12" t="s">
        <v>166</v>
      </c>
      <c r="C299" s="13">
        <v>0.37980367372631108</v>
      </c>
      <c r="D299" s="13">
        <v>0.32735467946268981</v>
      </c>
      <c r="E299" s="13">
        <v>0.33260495307005777</v>
      </c>
      <c r="F299" s="13">
        <v>0.35078026459226802</v>
      </c>
      <c r="G299" s="13">
        <v>0.42208146406823599</v>
      </c>
      <c r="H299" s="13">
        <v>0.45339555309067497</v>
      </c>
      <c r="I299" s="13">
        <v>0.39221423304629549</v>
      </c>
      <c r="K299" s="13">
        <v>0.36467487152871247</v>
      </c>
      <c r="L299" s="13">
        <v>0.39461953094429147</v>
      </c>
      <c r="N299" s="13">
        <v>0.38638133964361349</v>
      </c>
      <c r="O299" s="13">
        <v>0.41088172138998491</v>
      </c>
      <c r="P299" s="13">
        <v>0.42522822730518067</v>
      </c>
      <c r="Q299" s="13">
        <v>0.42494939462184672</v>
      </c>
      <c r="R299" s="13">
        <v>0.35597759867449408</v>
      </c>
      <c r="S299" s="13">
        <v>0.43075777132344101</v>
      </c>
      <c r="T299" s="13">
        <v>0.37358624028613241</v>
      </c>
      <c r="U299" s="13">
        <v>0.40428279892463681</v>
      </c>
      <c r="V299" s="13">
        <v>0.32057898314812178</v>
      </c>
      <c r="W299" s="13">
        <v>0.38823935721006592</v>
      </c>
      <c r="X299" s="13">
        <v>0.35450787980344939</v>
      </c>
      <c r="Y299" s="13">
        <v>0.3837759526017272</v>
      </c>
      <c r="AA299" s="13">
        <v>0.40048927258292749</v>
      </c>
      <c r="AB299" s="13">
        <v>0.40289846630150461</v>
      </c>
      <c r="AC299" s="13">
        <v>0.36277486263793152</v>
      </c>
      <c r="AD299" s="13">
        <v>0.34910694467648018</v>
      </c>
      <c r="AF299" s="13">
        <v>0.33260235498247881</v>
      </c>
      <c r="AG299" s="13">
        <v>0.40122160075776808</v>
      </c>
      <c r="AH299" s="13">
        <v>0.37705694649596599</v>
      </c>
      <c r="AI299" s="13">
        <v>0.36957981219838038</v>
      </c>
      <c r="AJ299" s="13">
        <v>0.43380230469917708</v>
      </c>
      <c r="AK299" s="13">
        <v>0.33260235498247881</v>
      </c>
      <c r="AM299" s="13">
        <v>0.5106651814208969</v>
      </c>
      <c r="AN299" s="13">
        <v>0.45448739129615551</v>
      </c>
      <c r="AO299" s="13">
        <v>0.35013402607355493</v>
      </c>
      <c r="AP299" s="13">
        <v>0.38344184338330251</v>
      </c>
      <c r="AQ299" s="13">
        <v>0.41033811445643359</v>
      </c>
      <c r="AR299" s="13">
        <v>0.4356148358104181</v>
      </c>
      <c r="AS299" s="13">
        <v>0.36440001213331918</v>
      </c>
      <c r="AT299" s="13">
        <v>0.3715337847403441</v>
      </c>
      <c r="AU299" s="13">
        <v>0.42641616041133651</v>
      </c>
      <c r="AV299" s="13">
        <v>0.38742341262846169</v>
      </c>
      <c r="AW299" s="13">
        <v>0.27921919801372053</v>
      </c>
      <c r="AX299" s="13">
        <v>0.32823450850001262</v>
      </c>
      <c r="AY299" s="13">
        <v>0.39042187060214079</v>
      </c>
    </row>
    <row r="300" spans="2:53" ht="43.5" hidden="1">
      <c r="B300" s="12" t="s">
        <v>167</v>
      </c>
      <c r="C300" s="13">
        <v>0.26541791090522748</v>
      </c>
      <c r="D300" s="13">
        <v>0.28872435050143769</v>
      </c>
      <c r="E300" s="13">
        <v>0.29563088160808132</v>
      </c>
      <c r="F300" s="13">
        <v>0.27972478865482159</v>
      </c>
      <c r="G300" s="13">
        <v>0.23241879470439211</v>
      </c>
      <c r="H300" s="13">
        <v>0.26663817964577319</v>
      </c>
      <c r="I300" s="13">
        <v>0.23996184697464479</v>
      </c>
      <c r="K300" s="13">
        <v>0.27532970820883929</v>
      </c>
      <c r="L300" s="13">
        <v>0.25571114286729352</v>
      </c>
      <c r="N300" s="13">
        <v>0.24136617382914621</v>
      </c>
      <c r="O300" s="13">
        <v>0.31842639915135501</v>
      </c>
      <c r="P300" s="13">
        <v>0.32465786342512598</v>
      </c>
      <c r="Q300" s="13">
        <v>0.21096348096265791</v>
      </c>
      <c r="R300" s="13">
        <v>0.28871626584757831</v>
      </c>
      <c r="S300" s="13">
        <v>0.26948883562274251</v>
      </c>
      <c r="T300" s="13">
        <v>0.21829278589004339</v>
      </c>
      <c r="U300" s="13">
        <v>0.27366366148198662</v>
      </c>
      <c r="V300" s="13">
        <v>0.28838332969286218</v>
      </c>
      <c r="W300" s="13">
        <v>0.22623219434929651</v>
      </c>
      <c r="X300" s="13">
        <v>0.28547099583931002</v>
      </c>
      <c r="Y300" s="13">
        <v>0.26286263853190178</v>
      </c>
      <c r="AA300" s="13">
        <v>0.28491655916017661</v>
      </c>
      <c r="AB300" s="13">
        <v>0.2554197002282223</v>
      </c>
      <c r="AC300" s="13">
        <v>0.25477865989480403</v>
      </c>
      <c r="AD300" s="13">
        <v>0.26599515323947681</v>
      </c>
      <c r="AF300" s="13">
        <v>0.26808391599219511</v>
      </c>
      <c r="AG300" s="13">
        <v>0.28232275238188159</v>
      </c>
      <c r="AH300" s="13">
        <v>0.23723174961581611</v>
      </c>
      <c r="AI300" s="13">
        <v>0.243399902702542</v>
      </c>
      <c r="AJ300" s="13">
        <v>0.27104417402520709</v>
      </c>
      <c r="AK300" s="13">
        <v>0.26808391599219511</v>
      </c>
      <c r="AM300" s="13">
        <v>0.2818765889591654</v>
      </c>
      <c r="AN300" s="13">
        <v>0.24905051994414859</v>
      </c>
      <c r="AO300" s="13">
        <v>0.28796338721635062</v>
      </c>
      <c r="AP300" s="13">
        <v>0.24746834678679189</v>
      </c>
      <c r="AQ300" s="13">
        <v>0.27802768306095488</v>
      </c>
      <c r="AR300" s="13">
        <v>0.20628888039727711</v>
      </c>
      <c r="AS300" s="13">
        <v>0.27393163648471608</v>
      </c>
      <c r="AT300" s="13">
        <v>0.19981735281776461</v>
      </c>
      <c r="AU300" s="13">
        <v>0.28872909326174678</v>
      </c>
      <c r="AV300" s="13">
        <v>0.31160625491190391</v>
      </c>
      <c r="AW300" s="13">
        <v>0.32034296857168848</v>
      </c>
      <c r="AX300" s="13">
        <v>0.27747344126747098</v>
      </c>
      <c r="AY300" s="13">
        <v>0.31164653043046547</v>
      </c>
    </row>
    <row r="301" spans="2:53" ht="58" hidden="1">
      <c r="B301" s="12" t="s">
        <v>168</v>
      </c>
      <c r="C301" s="13">
        <v>0.25164236282061597</v>
      </c>
      <c r="D301" s="13">
        <v>0.25376020935555982</v>
      </c>
      <c r="E301" s="13">
        <v>0.24999501711767061</v>
      </c>
      <c r="F301" s="13">
        <v>0.2225124048659278</v>
      </c>
      <c r="G301" s="13">
        <v>0.2432911214072592</v>
      </c>
      <c r="H301" s="13">
        <v>0.24122857752008689</v>
      </c>
      <c r="I301" s="13">
        <v>0.28897112377690232</v>
      </c>
      <c r="K301" s="13">
        <v>0.22176047758539569</v>
      </c>
      <c r="L301" s="13">
        <v>0.28090612998913478</v>
      </c>
      <c r="N301" s="13">
        <v>0.30077824107488732</v>
      </c>
      <c r="O301" s="13">
        <v>0.1528502201818073</v>
      </c>
      <c r="P301" s="13">
        <v>0.21419558437347</v>
      </c>
      <c r="Q301" s="13">
        <v>0.2283101551157691</v>
      </c>
      <c r="R301" s="13">
        <v>0.19122773238116961</v>
      </c>
      <c r="S301" s="13">
        <v>0.26364077944879938</v>
      </c>
      <c r="T301" s="13">
        <v>0.19335485415617379</v>
      </c>
      <c r="U301" s="13">
        <v>0.23303331663848709</v>
      </c>
      <c r="V301" s="13">
        <v>0.25880184073720208</v>
      </c>
      <c r="W301" s="13">
        <v>0.34100734640464692</v>
      </c>
      <c r="X301" s="13">
        <v>0.24405449213941921</v>
      </c>
      <c r="Y301" s="13">
        <v>0.25944331924739572</v>
      </c>
      <c r="AA301" s="13">
        <v>0.26750338668536211</v>
      </c>
      <c r="AB301" s="13">
        <v>0.24680483618277471</v>
      </c>
      <c r="AC301" s="13">
        <v>0.25354196373847138</v>
      </c>
      <c r="AD301" s="13">
        <v>0.2365655086977683</v>
      </c>
      <c r="AF301" s="13">
        <v>0.23059759586989839</v>
      </c>
      <c r="AG301" s="13">
        <v>0.26641851039617409</v>
      </c>
      <c r="AH301" s="13">
        <v>0.35755328748668519</v>
      </c>
      <c r="AI301" s="13">
        <v>0.27343637459406311</v>
      </c>
      <c r="AJ301" s="13">
        <v>0.2154685583065461</v>
      </c>
      <c r="AK301" s="13">
        <v>0.23059759586989839</v>
      </c>
      <c r="AM301" s="13">
        <v>0.10914649145891341</v>
      </c>
      <c r="AN301" s="13">
        <v>0.27102796339797769</v>
      </c>
      <c r="AO301" s="13">
        <v>0.29917505439303488</v>
      </c>
      <c r="AP301" s="13">
        <v>0.29417534731977579</v>
      </c>
      <c r="AQ301" s="13">
        <v>0.26526598550034353</v>
      </c>
      <c r="AR301" s="13">
        <v>0.1952108429975731</v>
      </c>
      <c r="AS301" s="13">
        <v>0.26297735743182321</v>
      </c>
      <c r="AT301" s="13">
        <v>0.2712441954897179</v>
      </c>
      <c r="AU301" s="13">
        <v>0.24688440511440091</v>
      </c>
      <c r="AV301" s="13">
        <v>0.30113468452712472</v>
      </c>
      <c r="AW301" s="13">
        <v>0.2421979710785529</v>
      </c>
      <c r="AX301" s="13">
        <v>0.2109648657809462</v>
      </c>
      <c r="AY301" s="13">
        <v>0.20597191186265121</v>
      </c>
    </row>
    <row r="302" spans="2:53" ht="58" hidden="1">
      <c r="B302" s="12" t="s">
        <v>169</v>
      </c>
      <c r="C302" s="13">
        <v>0.1453232978488003</v>
      </c>
      <c r="D302" s="13">
        <v>0.17477708886097171</v>
      </c>
      <c r="E302" s="13">
        <v>0.21571925566925501</v>
      </c>
      <c r="F302" s="13">
        <v>0.15408462449612001</v>
      </c>
      <c r="G302" s="13">
        <v>0.12002768256706869</v>
      </c>
      <c r="H302" s="13">
        <v>0.10517690581119279</v>
      </c>
      <c r="I302" s="13">
        <v>0.1093570049351982</v>
      </c>
      <c r="K302" s="13">
        <v>0.169993315946672</v>
      </c>
      <c r="L302" s="13">
        <v>0.1211635883801237</v>
      </c>
      <c r="N302" s="13">
        <v>0.18402446578299789</v>
      </c>
      <c r="O302" s="13">
        <v>0.1571325430519073</v>
      </c>
      <c r="P302" s="13">
        <v>0.1776363977086457</v>
      </c>
      <c r="Q302" s="13">
        <v>9.4056390873351131E-2</v>
      </c>
      <c r="R302" s="13">
        <v>0.12066915277889299</v>
      </c>
      <c r="S302" s="13">
        <v>0.15010229204570141</v>
      </c>
      <c r="T302" s="13">
        <v>0.1172485665979615</v>
      </c>
      <c r="U302" s="13">
        <v>0.13901261925645689</v>
      </c>
      <c r="V302" s="13">
        <v>0.20727341827762549</v>
      </c>
      <c r="W302" s="13">
        <v>0.1063948557188964</v>
      </c>
      <c r="X302" s="13">
        <v>0.1290158996007047</v>
      </c>
      <c r="Y302" s="13">
        <v>0.13631165148744051</v>
      </c>
      <c r="AA302" s="13">
        <v>0.15252158725654461</v>
      </c>
      <c r="AB302" s="13">
        <v>0.13977492247360351</v>
      </c>
      <c r="AC302" s="13">
        <v>0.15991177330950829</v>
      </c>
      <c r="AD302" s="13">
        <v>0.13154920451081259</v>
      </c>
      <c r="AF302" s="13">
        <v>0.1265356921634205</v>
      </c>
      <c r="AG302" s="13">
        <v>0.1774592139671895</v>
      </c>
      <c r="AH302" s="13">
        <v>0.11750790914027549</v>
      </c>
      <c r="AI302" s="13">
        <v>0.15010385758624609</v>
      </c>
      <c r="AJ302" s="13">
        <v>0.1514117381701508</v>
      </c>
      <c r="AK302" s="13">
        <v>0.1265356921634205</v>
      </c>
      <c r="AM302" s="13">
        <v>3.4819580322129701E-2</v>
      </c>
      <c r="AN302" s="13">
        <v>6.7525192993777461E-2</v>
      </c>
      <c r="AO302" s="13">
        <v>0.1379269007018685</v>
      </c>
      <c r="AP302" s="13">
        <v>0.19092614693455101</v>
      </c>
      <c r="AQ302" s="13">
        <v>0.1281167581105791</v>
      </c>
      <c r="AR302" s="13">
        <v>0.12587640510507711</v>
      </c>
      <c r="AS302" s="13">
        <v>7.4932353543306809E-2</v>
      </c>
      <c r="AT302" s="13">
        <v>0.1844861366980925</v>
      </c>
      <c r="AU302" s="13">
        <v>0.1297533001755877</v>
      </c>
      <c r="AV302" s="13">
        <v>0.24655450983698651</v>
      </c>
      <c r="AW302" s="13">
        <v>0.1901582816157987</v>
      </c>
      <c r="AX302" s="13">
        <v>0.2069314397004966</v>
      </c>
      <c r="AY302" s="13">
        <v>0.19062385463886261</v>
      </c>
    </row>
    <row r="303" spans="2:53" hidden="1">
      <c r="B303" s="12" t="s">
        <v>158</v>
      </c>
      <c r="C303" s="13">
        <v>9.6862370960353467E-3</v>
      </c>
      <c r="D303" s="13">
        <v>7.7349554625146507E-3</v>
      </c>
      <c r="E303" s="13">
        <v>5.653461354878507E-3</v>
      </c>
      <c r="F303" s="13">
        <v>8.0413612737179618E-3</v>
      </c>
      <c r="G303" s="13">
        <v>1.751117130792551E-2</v>
      </c>
      <c r="H303" s="13">
        <v>9.1163821551059013E-3</v>
      </c>
      <c r="I303" s="13">
        <v>9.6103209444285843E-3</v>
      </c>
      <c r="K303" s="13">
        <v>9.9632256641436403E-3</v>
      </c>
      <c r="L303" s="13">
        <v>9.4149781409307107E-3</v>
      </c>
      <c r="N303" s="13">
        <v>1.1624940581047259E-2</v>
      </c>
      <c r="O303" s="13">
        <v>0</v>
      </c>
      <c r="P303" s="13">
        <v>1.9681352274465571E-2</v>
      </c>
      <c r="Q303" s="13">
        <v>1.1869883977900659E-2</v>
      </c>
      <c r="R303" s="13">
        <v>1.3781255129065721E-2</v>
      </c>
      <c r="S303" s="13">
        <v>5.0028200214766328E-3</v>
      </c>
      <c r="T303" s="13">
        <v>1.447940924507826E-2</v>
      </c>
      <c r="U303" s="13">
        <v>2.7335807429316821E-3</v>
      </c>
      <c r="V303" s="13">
        <v>3.8327883597563499E-3</v>
      </c>
      <c r="W303" s="13">
        <v>7.3420754342262773E-3</v>
      </c>
      <c r="X303" s="13">
        <v>6.004094017452194E-3</v>
      </c>
      <c r="Y303" s="13">
        <v>2.2516780506311881E-2</v>
      </c>
      <c r="AA303" s="13">
        <v>1.437427857304715E-2</v>
      </c>
      <c r="AB303" s="13">
        <v>5.6794203881332123E-3</v>
      </c>
      <c r="AC303" s="13">
        <v>9.6036239678465567E-3</v>
      </c>
      <c r="AD303" s="13">
        <v>7.9531730759407858E-3</v>
      </c>
      <c r="AF303" s="13">
        <v>1.640793856250744E-2</v>
      </c>
      <c r="AG303" s="13">
        <v>2.4764494374749681E-3</v>
      </c>
      <c r="AH303" s="13">
        <v>0</v>
      </c>
      <c r="AI303" s="13">
        <v>1.6828296877857789E-2</v>
      </c>
      <c r="AJ303" s="13">
        <v>5.9065756945836318E-3</v>
      </c>
      <c r="AK303" s="13">
        <v>1.640793856250744E-2</v>
      </c>
      <c r="AM303" s="13">
        <v>0</v>
      </c>
      <c r="AN303" s="13">
        <v>8.1304438865385104E-3</v>
      </c>
      <c r="AO303" s="13">
        <v>9.5656652829004367E-3</v>
      </c>
      <c r="AP303" s="13">
        <v>1.094895118076546E-2</v>
      </c>
      <c r="AQ303" s="13">
        <v>1.232410179643474E-2</v>
      </c>
      <c r="AR303" s="13">
        <v>2.2543044791790479E-2</v>
      </c>
      <c r="AS303" s="13">
        <v>0</v>
      </c>
      <c r="AT303" s="13">
        <v>0</v>
      </c>
      <c r="AU303" s="13">
        <v>2.760982903528993E-2</v>
      </c>
      <c r="AV303" s="13">
        <v>1.068079214274566E-2</v>
      </c>
      <c r="AW303" s="13">
        <v>2.5424215917896731E-2</v>
      </c>
      <c r="AX303" s="13">
        <v>0</v>
      </c>
      <c r="AY303" s="13">
        <v>0</v>
      </c>
    </row>
    <row r="304" spans="2:53" hidden="1">
      <c r="B304" s="12" t="s">
        <v>82</v>
      </c>
      <c r="C304" s="13">
        <v>5.773607812277478E-2</v>
      </c>
      <c r="D304" s="13">
        <v>3.0925041542356611E-2</v>
      </c>
      <c r="E304" s="13">
        <v>5.4931739864996609E-2</v>
      </c>
      <c r="F304" s="13">
        <v>5.5826242377876797E-2</v>
      </c>
      <c r="G304" s="13">
        <v>4.4533280092505657E-2</v>
      </c>
      <c r="H304" s="13">
        <v>5.9239531377332413E-2</v>
      </c>
      <c r="I304" s="13">
        <v>8.8843385454213539E-2</v>
      </c>
      <c r="K304" s="13">
        <v>5.4156386179117583E-2</v>
      </c>
      <c r="L304" s="13">
        <v>6.1241722788417767E-2</v>
      </c>
      <c r="N304" s="13">
        <v>3.1292444738987679E-2</v>
      </c>
      <c r="O304" s="13">
        <v>1.4830159192877191E-2</v>
      </c>
      <c r="P304" s="13">
        <v>4.1085756294554972E-2</v>
      </c>
      <c r="Q304" s="13">
        <v>6.4974555417559365E-2</v>
      </c>
      <c r="R304" s="13">
        <v>3.9227022928645758E-2</v>
      </c>
      <c r="S304" s="13">
        <v>6.3651306390412846E-2</v>
      </c>
      <c r="T304" s="13">
        <v>8.4295399961641496E-2</v>
      </c>
      <c r="U304" s="13">
        <v>7.3282494873421825E-2</v>
      </c>
      <c r="V304" s="13">
        <v>4.5599745138571339E-2</v>
      </c>
      <c r="W304" s="13">
        <v>6.9028327579176124E-2</v>
      </c>
      <c r="X304" s="13">
        <v>8.9898208628905893E-2</v>
      </c>
      <c r="Y304" s="13">
        <v>5.9507599405453478E-2</v>
      </c>
      <c r="AA304" s="13">
        <v>3.8210556611805779E-2</v>
      </c>
      <c r="AB304" s="13">
        <v>5.0664065723182543E-2</v>
      </c>
      <c r="AC304" s="13">
        <v>5.0369147395728647E-2</v>
      </c>
      <c r="AD304" s="13">
        <v>9.1001731940168432E-2</v>
      </c>
      <c r="AF304" s="13">
        <v>8.6582635470680763E-2</v>
      </c>
      <c r="AG304" s="13">
        <v>4.1603323442861287E-2</v>
      </c>
      <c r="AH304" s="13">
        <v>3.178114601737049E-2</v>
      </c>
      <c r="AI304" s="13">
        <v>4.133399919424624E-2</v>
      </c>
      <c r="AJ304" s="13">
        <v>5.1194824586186807E-2</v>
      </c>
      <c r="AK304" s="13">
        <v>8.6582635470680763E-2</v>
      </c>
      <c r="AM304" s="13">
        <v>0.21223047452138499</v>
      </c>
      <c r="AN304" s="13">
        <v>6.0731044945885562E-2</v>
      </c>
      <c r="AO304" s="13">
        <v>4.7297146832383258E-2</v>
      </c>
      <c r="AP304" s="13">
        <v>3.7673283669848109E-2</v>
      </c>
      <c r="AQ304" s="13">
        <v>3.7905730197620738E-2</v>
      </c>
      <c r="AR304" s="13">
        <v>0.1208485423934228</v>
      </c>
      <c r="AS304" s="13">
        <v>5.2217596375792999E-2</v>
      </c>
      <c r="AT304" s="13">
        <v>5.1055052160277767E-2</v>
      </c>
      <c r="AU304" s="13">
        <v>3.7041682007740953E-2</v>
      </c>
      <c r="AV304" s="13">
        <v>1.1729248440653541E-2</v>
      </c>
      <c r="AW304" s="13">
        <v>3.7503487283516178E-2</v>
      </c>
      <c r="AX304" s="13">
        <v>4.9938943225943437E-2</v>
      </c>
      <c r="AY304" s="13">
        <v>3.6481975210983009E-2</v>
      </c>
    </row>
    <row r="305" spans="2:53" hidden="1"/>
    <row r="306" spans="2:53" hidden="1">
      <c r="B306" s="37" t="s">
        <v>170</v>
      </c>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c r="AX306" s="34"/>
      <c r="AY306" s="34"/>
      <c r="AZ306" s="34"/>
      <c r="BA306" s="34"/>
    </row>
    <row r="307" spans="2:53" hidden="1">
      <c r="B307" s="36" t="s">
        <v>16</v>
      </c>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c r="AX307" s="34"/>
      <c r="AY307" s="34"/>
      <c r="AZ307" s="34"/>
      <c r="BA307" s="34"/>
    </row>
    <row r="308" spans="2:53" hidden="1">
      <c r="B308" s="12" t="s">
        <v>109</v>
      </c>
      <c r="C308" s="13">
        <v>0.22520024781931069</v>
      </c>
      <c r="D308" s="13">
        <v>0.1939305340803546</v>
      </c>
      <c r="E308" s="13">
        <v>0.1934743012228177</v>
      </c>
      <c r="F308" s="13">
        <v>0.2003602295452582</v>
      </c>
      <c r="G308" s="13">
        <v>0.22716222642422609</v>
      </c>
      <c r="H308" s="13">
        <v>0.26745049619091282</v>
      </c>
      <c r="I308" s="13">
        <v>0.26154428232788979</v>
      </c>
      <c r="K308" s="13">
        <v>0.22411590158617131</v>
      </c>
      <c r="L308" s="13">
        <v>0.22626216394163259</v>
      </c>
      <c r="N308" s="13">
        <v>0.18398728099983569</v>
      </c>
      <c r="O308" s="13">
        <v>0.2343622113984071</v>
      </c>
      <c r="P308" s="13">
        <v>0.1898502823239433</v>
      </c>
      <c r="Q308" s="13">
        <v>0.1220395603272484</v>
      </c>
      <c r="R308" s="13">
        <v>0.23257627690196331</v>
      </c>
      <c r="S308" s="13">
        <v>0.22516179328795041</v>
      </c>
      <c r="T308" s="13">
        <v>0.27734231234061912</v>
      </c>
      <c r="U308" s="13">
        <v>0.18674492912253851</v>
      </c>
      <c r="V308" s="13">
        <v>0.25496744863544779</v>
      </c>
      <c r="W308" s="13">
        <v>0.25945927581919359</v>
      </c>
      <c r="X308" s="13">
        <v>0.23114796189496681</v>
      </c>
      <c r="Y308" s="13">
        <v>0.21666892380984201</v>
      </c>
      <c r="AA308" s="13">
        <v>0.25354933867852453</v>
      </c>
      <c r="AB308" s="13">
        <v>0.24097080844072949</v>
      </c>
      <c r="AC308" s="13">
        <v>0.20534970701247621</v>
      </c>
      <c r="AD308" s="13">
        <v>0.19523637463052121</v>
      </c>
      <c r="AF308" s="13">
        <v>0.2139467424878515</v>
      </c>
      <c r="AG308" s="13">
        <v>0.1997499384067013</v>
      </c>
      <c r="AH308" s="13">
        <v>0.25759914844235238</v>
      </c>
      <c r="AI308" s="13">
        <v>0.29239664229801082</v>
      </c>
      <c r="AJ308" s="13">
        <v>0.2101143626606721</v>
      </c>
      <c r="AK308" s="13">
        <v>0.2139467424878515</v>
      </c>
      <c r="AM308" s="13">
        <v>0.20807902217495669</v>
      </c>
      <c r="AN308" s="13">
        <v>0.24877221224916291</v>
      </c>
      <c r="AO308" s="13">
        <v>0.21727750000037291</v>
      </c>
      <c r="AP308" s="13">
        <v>0.18239074727823409</v>
      </c>
      <c r="AQ308" s="13">
        <v>0.26039773714302789</v>
      </c>
      <c r="AR308" s="13">
        <v>0.28357325923624138</v>
      </c>
      <c r="AS308" s="13">
        <v>0.23198198948941021</v>
      </c>
      <c r="AT308" s="13">
        <v>0.26536672077171092</v>
      </c>
      <c r="AU308" s="13">
        <v>0.21699911539551281</v>
      </c>
      <c r="AV308" s="13">
        <v>0.28983033767473382</v>
      </c>
      <c r="AW308" s="13">
        <v>0.22850819239680209</v>
      </c>
      <c r="AX308" s="13">
        <v>0.19005083735239101</v>
      </c>
      <c r="AY308" s="13">
        <v>0.20613104307224059</v>
      </c>
    </row>
    <row r="309" spans="2:53" hidden="1">
      <c r="B309" s="12" t="s">
        <v>110</v>
      </c>
      <c r="C309" s="13">
        <v>0.3595227614012394</v>
      </c>
      <c r="D309" s="13">
        <v>0.37426802290524203</v>
      </c>
      <c r="E309" s="13">
        <v>0.38352986629582669</v>
      </c>
      <c r="F309" s="13">
        <v>0.37112606186115149</v>
      </c>
      <c r="G309" s="13">
        <v>0.31895908576991178</v>
      </c>
      <c r="H309" s="13">
        <v>0.35342799803348401</v>
      </c>
      <c r="I309" s="13">
        <v>0.3579600565587418</v>
      </c>
      <c r="K309" s="13">
        <v>0.36441986603553278</v>
      </c>
      <c r="L309" s="13">
        <v>0.35472695522335712</v>
      </c>
      <c r="N309" s="13">
        <v>0.40550589415473021</v>
      </c>
      <c r="O309" s="13">
        <v>0.3323531605539517</v>
      </c>
      <c r="P309" s="13">
        <v>0.36755880821025932</v>
      </c>
      <c r="Q309" s="13">
        <v>0.39164618137256041</v>
      </c>
      <c r="R309" s="13">
        <v>0.35987341197563782</v>
      </c>
      <c r="S309" s="13">
        <v>0.35118355358722508</v>
      </c>
      <c r="T309" s="13">
        <v>0.32956598330306019</v>
      </c>
      <c r="U309" s="13">
        <v>0.39819614661674319</v>
      </c>
      <c r="V309" s="13">
        <v>0.32767897077700242</v>
      </c>
      <c r="W309" s="13">
        <v>0.34063341763113653</v>
      </c>
      <c r="X309" s="13">
        <v>0.3286469360405791</v>
      </c>
      <c r="Y309" s="13">
        <v>0.39961686221598042</v>
      </c>
      <c r="AA309" s="13">
        <v>0.41051563617599302</v>
      </c>
      <c r="AB309" s="13">
        <v>0.3489317732237498</v>
      </c>
      <c r="AC309" s="13">
        <v>0.38274787198880778</v>
      </c>
      <c r="AD309" s="13">
        <v>0.29666201717636193</v>
      </c>
      <c r="AF309" s="13">
        <v>0.33196125722187841</v>
      </c>
      <c r="AG309" s="13">
        <v>0.37046939401213952</v>
      </c>
      <c r="AH309" s="13">
        <v>0.43484101568600447</v>
      </c>
      <c r="AI309" s="13">
        <v>0.33647877318500768</v>
      </c>
      <c r="AJ309" s="13">
        <v>0.37383345854145911</v>
      </c>
      <c r="AK309" s="13">
        <v>0.33196125722187841</v>
      </c>
      <c r="AM309" s="13">
        <v>0.14430789865285421</v>
      </c>
      <c r="AN309" s="13">
        <v>0.31402268414566009</v>
      </c>
      <c r="AO309" s="13">
        <v>0.35702306099670178</v>
      </c>
      <c r="AP309" s="13">
        <v>0.36432229746216521</v>
      </c>
      <c r="AQ309" s="13">
        <v>0.37972456185691272</v>
      </c>
      <c r="AR309" s="13">
        <v>0.36042918512146799</v>
      </c>
      <c r="AS309" s="13">
        <v>0.42840699382297381</v>
      </c>
      <c r="AT309" s="13">
        <v>0.36601555576195682</v>
      </c>
      <c r="AU309" s="13">
        <v>0.40958692230227939</v>
      </c>
      <c r="AV309" s="13">
        <v>0.35694230509193298</v>
      </c>
      <c r="AW309" s="13">
        <v>0.45079350709775712</v>
      </c>
      <c r="AX309" s="13">
        <v>0.53852109960086725</v>
      </c>
      <c r="AY309" s="13">
        <v>0.37295525619124398</v>
      </c>
    </row>
    <row r="310" spans="2:53" hidden="1">
      <c r="B310" s="12" t="s">
        <v>111</v>
      </c>
      <c r="C310" s="13">
        <v>0.25254003535251979</v>
      </c>
      <c r="D310" s="13">
        <v>0.24135200265901441</v>
      </c>
      <c r="E310" s="13">
        <v>0.28528597511559428</v>
      </c>
      <c r="F310" s="13">
        <v>0.27347149532885318</v>
      </c>
      <c r="G310" s="13">
        <v>0.29526782722578149</v>
      </c>
      <c r="H310" s="13">
        <v>0.218877030592111</v>
      </c>
      <c r="I310" s="13">
        <v>0.20440935095286561</v>
      </c>
      <c r="K310" s="13">
        <v>0.25010107132403159</v>
      </c>
      <c r="L310" s="13">
        <v>0.25492854849016983</v>
      </c>
      <c r="N310" s="13">
        <v>0.22351662681834999</v>
      </c>
      <c r="O310" s="13">
        <v>0.2317890708140557</v>
      </c>
      <c r="P310" s="13">
        <v>0.30132682055078142</v>
      </c>
      <c r="Q310" s="13">
        <v>0.26992530423612748</v>
      </c>
      <c r="R310" s="13">
        <v>0.2402536197437439</v>
      </c>
      <c r="S310" s="13">
        <v>0.25678581260759131</v>
      </c>
      <c r="T310" s="13">
        <v>0.27704889681443529</v>
      </c>
      <c r="U310" s="13">
        <v>0.26100002476528561</v>
      </c>
      <c r="V310" s="13">
        <v>0.2671205673813013</v>
      </c>
      <c r="W310" s="13">
        <v>0.22420046077501651</v>
      </c>
      <c r="X310" s="13">
        <v>0.26268418178180808</v>
      </c>
      <c r="Y310" s="13">
        <v>0.24695931786271019</v>
      </c>
      <c r="AA310" s="13">
        <v>0.19915790311381981</v>
      </c>
      <c r="AB310" s="13">
        <v>0.23315652446475921</v>
      </c>
      <c r="AC310" s="13">
        <v>0.25639948900312082</v>
      </c>
      <c r="AD310" s="13">
        <v>0.32662270677027649</v>
      </c>
      <c r="AF310" s="13">
        <v>0.26721539531678828</v>
      </c>
      <c r="AG310" s="13">
        <v>0.27577827463455828</v>
      </c>
      <c r="AH310" s="13">
        <v>0.17149585542264259</v>
      </c>
      <c r="AI310" s="13">
        <v>0.21906332754608049</v>
      </c>
      <c r="AJ310" s="13">
        <v>0.26281860570089599</v>
      </c>
      <c r="AK310" s="13">
        <v>0.26721539531678828</v>
      </c>
      <c r="AM310" s="13">
        <v>0.35525887433299852</v>
      </c>
      <c r="AN310" s="13">
        <v>0.27067007496696782</v>
      </c>
      <c r="AO310" s="13">
        <v>0.27004609112107558</v>
      </c>
      <c r="AP310" s="13">
        <v>0.2497412074650219</v>
      </c>
      <c r="AQ310" s="13">
        <v>0.2414492376495781</v>
      </c>
      <c r="AR310" s="13">
        <v>0.2117978376540979</v>
      </c>
      <c r="AS310" s="13">
        <v>0.13369044193064589</v>
      </c>
      <c r="AT310" s="13">
        <v>0.21358404548744839</v>
      </c>
      <c r="AU310" s="13">
        <v>0.22777412280774359</v>
      </c>
      <c r="AV310" s="13">
        <v>0.26634904784773838</v>
      </c>
      <c r="AW310" s="13">
        <v>0.19705588189767259</v>
      </c>
      <c r="AX310" s="13">
        <v>0.16310036450783691</v>
      </c>
      <c r="AY310" s="13">
        <v>0.26279580103445171</v>
      </c>
    </row>
    <row r="311" spans="2:53" hidden="1">
      <c r="B311" s="12" t="s">
        <v>112</v>
      </c>
      <c r="C311" s="13">
        <v>7.0907093500441845E-2</v>
      </c>
      <c r="D311" s="13">
        <v>9.2609400933962666E-2</v>
      </c>
      <c r="E311" s="13">
        <v>6.6917089606883459E-2</v>
      </c>
      <c r="F311" s="13">
        <v>5.9487719027108733E-2</v>
      </c>
      <c r="G311" s="13">
        <v>6.4302814563369309E-2</v>
      </c>
      <c r="H311" s="13">
        <v>8.8564292723658691E-2</v>
      </c>
      <c r="I311" s="13">
        <v>6.2619120722637117E-2</v>
      </c>
      <c r="K311" s="13">
        <v>8.1878359435697323E-2</v>
      </c>
      <c r="L311" s="13">
        <v>6.0162772339111617E-2</v>
      </c>
      <c r="N311" s="13">
        <v>7.4122471081806376E-2</v>
      </c>
      <c r="O311" s="13">
        <v>8.9737932252736033E-2</v>
      </c>
      <c r="P311" s="13">
        <v>5.6592525124088577E-2</v>
      </c>
      <c r="Q311" s="13">
        <v>5.9395718200803159E-2</v>
      </c>
      <c r="R311" s="13">
        <v>6.2489836835394802E-2</v>
      </c>
      <c r="S311" s="13">
        <v>7.3996870442509854E-2</v>
      </c>
      <c r="T311" s="13">
        <v>5.7834495846063469E-2</v>
      </c>
      <c r="U311" s="13">
        <v>6.1476388383579973E-2</v>
      </c>
      <c r="V311" s="13">
        <v>8.9231765051921041E-2</v>
      </c>
      <c r="W311" s="13">
        <v>8.3415567923671968E-2</v>
      </c>
      <c r="X311" s="13">
        <v>6.8776258506688059E-2</v>
      </c>
      <c r="Y311" s="13">
        <v>5.6987198315345218E-2</v>
      </c>
      <c r="AA311" s="13">
        <v>6.8633232438757269E-2</v>
      </c>
      <c r="AB311" s="13">
        <v>7.9412935208869273E-2</v>
      </c>
      <c r="AC311" s="13">
        <v>6.7144102128157968E-2</v>
      </c>
      <c r="AD311" s="13">
        <v>6.8328048448667328E-2</v>
      </c>
      <c r="AF311" s="13">
        <v>7.3780908352583871E-2</v>
      </c>
      <c r="AG311" s="13">
        <v>7.841409589124794E-2</v>
      </c>
      <c r="AH311" s="13">
        <v>5.4553631518286017E-2</v>
      </c>
      <c r="AI311" s="13">
        <v>6.8732794396273431E-2</v>
      </c>
      <c r="AJ311" s="13">
        <v>6.796440254004403E-2</v>
      </c>
      <c r="AK311" s="13">
        <v>7.3780908352583871E-2</v>
      </c>
      <c r="AM311" s="13">
        <v>4.091927805485384E-2</v>
      </c>
      <c r="AN311" s="13">
        <v>3.9441969826234997E-2</v>
      </c>
      <c r="AO311" s="13">
        <v>6.958585860383551E-2</v>
      </c>
      <c r="AP311" s="13">
        <v>0.1202045329132866</v>
      </c>
      <c r="AQ311" s="13">
        <v>5.13177480925531E-2</v>
      </c>
      <c r="AR311" s="13">
        <v>4.340373032045626E-2</v>
      </c>
      <c r="AS311" s="13">
        <v>9.4480351329669976E-2</v>
      </c>
      <c r="AT311" s="13">
        <v>7.9855880268907914E-2</v>
      </c>
      <c r="AU311" s="13">
        <v>7.1155304752051021E-2</v>
      </c>
      <c r="AV311" s="13">
        <v>3.3033350281992432E-2</v>
      </c>
      <c r="AW311" s="13">
        <v>9.5988170744592705E-2</v>
      </c>
      <c r="AX311" s="13">
        <v>5.0774518929246178E-2</v>
      </c>
      <c r="AY311" s="13">
        <v>7.7509914093954732E-2</v>
      </c>
    </row>
    <row r="312" spans="2:53" hidden="1">
      <c r="B312" s="12" t="s">
        <v>113</v>
      </c>
      <c r="C312" s="13">
        <v>2.5061691737665811E-2</v>
      </c>
      <c r="D312" s="13">
        <v>4.6542087839386272E-2</v>
      </c>
      <c r="E312" s="13">
        <v>2.2929560336455761E-2</v>
      </c>
      <c r="F312" s="13">
        <v>1.682869323632958E-2</v>
      </c>
      <c r="G312" s="13">
        <v>1.7541553148099451E-2</v>
      </c>
      <c r="H312" s="13">
        <v>2.3597022651287901E-2</v>
      </c>
      <c r="I312" s="13">
        <v>2.6442313866798409E-2</v>
      </c>
      <c r="K312" s="13">
        <v>3.0861518337001979E-2</v>
      </c>
      <c r="L312" s="13">
        <v>1.9381836739069212E-2</v>
      </c>
      <c r="N312" s="13">
        <v>1.886654797405549E-2</v>
      </c>
      <c r="O312" s="13">
        <v>6.3895618027407189E-2</v>
      </c>
      <c r="P312" s="13">
        <v>1.851049248449415E-2</v>
      </c>
      <c r="Q312" s="13">
        <v>6.0573647689323412E-2</v>
      </c>
      <c r="R312" s="13">
        <v>3.1787322235913643E-2</v>
      </c>
      <c r="S312" s="13">
        <v>2.4814523996046129E-2</v>
      </c>
      <c r="T312" s="13">
        <v>6.9075050316068322E-3</v>
      </c>
      <c r="U312" s="13">
        <v>5.6084272768600297E-3</v>
      </c>
      <c r="V312" s="13">
        <v>4.3639026610656828E-2</v>
      </c>
      <c r="W312" s="13">
        <v>1.421598083056433E-2</v>
      </c>
      <c r="X312" s="13">
        <v>1.9446552272002132E-2</v>
      </c>
      <c r="Y312" s="13">
        <v>2.3654307071000989E-2</v>
      </c>
      <c r="AA312" s="13">
        <v>2.3745738002045959E-2</v>
      </c>
      <c r="AB312" s="13">
        <v>1.3801857191061039E-2</v>
      </c>
      <c r="AC312" s="13">
        <v>2.6926039930543828E-2</v>
      </c>
      <c r="AD312" s="13">
        <v>3.6730216279534787E-2</v>
      </c>
      <c r="AF312" s="13">
        <v>2.4593668203487139E-2</v>
      </c>
      <c r="AG312" s="13">
        <v>2.3726624543267381E-2</v>
      </c>
      <c r="AH312" s="13">
        <v>4.2705602238085442E-3</v>
      </c>
      <c r="AI312" s="13">
        <v>1.4128657847349889E-2</v>
      </c>
      <c r="AJ312" s="13">
        <v>4.1150578224156548E-2</v>
      </c>
      <c r="AK312" s="13">
        <v>2.4593668203487139E-2</v>
      </c>
      <c r="AM312" s="13">
        <v>7.3370014025195149E-2</v>
      </c>
      <c r="AN312" s="13">
        <v>1.8072298720530081E-2</v>
      </c>
      <c r="AO312" s="13">
        <v>3.910293208971477E-2</v>
      </c>
      <c r="AP312" s="13">
        <v>4.4643661781331577E-2</v>
      </c>
      <c r="AQ312" s="13">
        <v>1.257062794030266E-2</v>
      </c>
      <c r="AR312" s="13">
        <v>1.8639800076251881E-2</v>
      </c>
      <c r="AS312" s="13">
        <v>4.1790152317001637E-2</v>
      </c>
      <c r="AT312" s="13">
        <v>2.0810792850916731E-2</v>
      </c>
      <c r="AU312" s="13">
        <v>1.816741716148508E-2</v>
      </c>
      <c r="AV312" s="13">
        <v>1.6862336430505019E-2</v>
      </c>
      <c r="AW312" s="13">
        <v>0</v>
      </c>
      <c r="AX312" s="13">
        <v>3.8077601582306282E-2</v>
      </c>
      <c r="AY312" s="13">
        <v>1.74961583520034E-2</v>
      </c>
    </row>
    <row r="313" spans="2:53" hidden="1">
      <c r="B313" s="12" t="s">
        <v>75</v>
      </c>
      <c r="C313" s="13">
        <v>6.6768170188822334E-2</v>
      </c>
      <c r="D313" s="13">
        <v>5.1297951582040063E-2</v>
      </c>
      <c r="E313" s="13">
        <v>4.7863207422421991E-2</v>
      </c>
      <c r="F313" s="13">
        <v>7.8725801001298931E-2</v>
      </c>
      <c r="G313" s="13">
        <v>7.6766492868611716E-2</v>
      </c>
      <c r="H313" s="13">
        <v>4.8083159808545578E-2</v>
      </c>
      <c r="I313" s="13">
        <v>8.7024875571067251E-2</v>
      </c>
      <c r="K313" s="13">
        <v>4.8623283281564823E-2</v>
      </c>
      <c r="L313" s="13">
        <v>8.453772326665962E-2</v>
      </c>
      <c r="N313" s="13">
        <v>9.4001178971221969E-2</v>
      </c>
      <c r="O313" s="13">
        <v>4.7862006953442518E-2</v>
      </c>
      <c r="P313" s="13">
        <v>6.6161071306433214E-2</v>
      </c>
      <c r="Q313" s="13">
        <v>9.6419588173936893E-2</v>
      </c>
      <c r="R313" s="13">
        <v>7.3019532307346618E-2</v>
      </c>
      <c r="S313" s="13">
        <v>6.8057446078677128E-2</v>
      </c>
      <c r="T313" s="13">
        <v>5.1300806664215208E-2</v>
      </c>
      <c r="U313" s="13">
        <v>8.6974083834992763E-2</v>
      </c>
      <c r="V313" s="13">
        <v>1.7362221543670672E-2</v>
      </c>
      <c r="W313" s="13">
        <v>7.8075297020416823E-2</v>
      </c>
      <c r="X313" s="13">
        <v>8.9298109503955836E-2</v>
      </c>
      <c r="Y313" s="13">
        <v>5.6113390725121018E-2</v>
      </c>
      <c r="AA313" s="13">
        <v>4.4398151590859372E-2</v>
      </c>
      <c r="AB313" s="13">
        <v>8.3726101470831246E-2</v>
      </c>
      <c r="AC313" s="13">
        <v>6.1432789936893412E-2</v>
      </c>
      <c r="AD313" s="13">
        <v>7.642063669463818E-2</v>
      </c>
      <c r="AF313" s="13">
        <v>8.8502028417410714E-2</v>
      </c>
      <c r="AG313" s="13">
        <v>5.1861672512085587E-2</v>
      </c>
      <c r="AH313" s="13">
        <v>7.7239788706905954E-2</v>
      </c>
      <c r="AI313" s="13">
        <v>6.9199804727277756E-2</v>
      </c>
      <c r="AJ313" s="13">
        <v>4.4118592332772308E-2</v>
      </c>
      <c r="AK313" s="13">
        <v>8.8502028417410714E-2</v>
      </c>
      <c r="AM313" s="13">
        <v>0.17806491275914149</v>
      </c>
      <c r="AN313" s="13">
        <v>0.109020760091444</v>
      </c>
      <c r="AO313" s="13">
        <v>4.6964557188299401E-2</v>
      </c>
      <c r="AP313" s="13">
        <v>3.8697553099960702E-2</v>
      </c>
      <c r="AQ313" s="13">
        <v>5.4540087317625448E-2</v>
      </c>
      <c r="AR313" s="13">
        <v>8.2156187591484589E-2</v>
      </c>
      <c r="AS313" s="13">
        <v>6.9650071110298487E-2</v>
      </c>
      <c r="AT313" s="13">
        <v>5.4367004859059313E-2</v>
      </c>
      <c r="AU313" s="13">
        <v>5.6317117580928243E-2</v>
      </c>
      <c r="AV313" s="13">
        <v>3.6982622673097189E-2</v>
      </c>
      <c r="AW313" s="13">
        <v>2.7654247863175479E-2</v>
      </c>
      <c r="AX313" s="13">
        <v>1.9475578027352499E-2</v>
      </c>
      <c r="AY313" s="13">
        <v>6.3111827256105521E-2</v>
      </c>
    </row>
    <row r="314" spans="2:53" hidden="1"/>
    <row r="315" spans="2:53" hidden="1">
      <c r="B315" s="37" t="s">
        <v>171</v>
      </c>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c r="AX315" s="34"/>
      <c r="AY315" s="34"/>
      <c r="AZ315" s="34"/>
      <c r="BA315" s="34"/>
    </row>
    <row r="316" spans="2:53" hidden="1">
      <c r="B316" s="36" t="s">
        <v>16</v>
      </c>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34"/>
    </row>
    <row r="317" spans="2:53" hidden="1">
      <c r="B317" s="12" t="s">
        <v>109</v>
      </c>
      <c r="C317" s="13">
        <v>0.23823320076445459</v>
      </c>
      <c r="D317" s="13">
        <v>0.25291939719167078</v>
      </c>
      <c r="E317" s="13">
        <v>0.23320495454326981</v>
      </c>
      <c r="F317" s="13">
        <v>0.21383987066078189</v>
      </c>
      <c r="G317" s="13">
        <v>0.2389822409169266</v>
      </c>
      <c r="H317" s="13">
        <v>0.23536024623341389</v>
      </c>
      <c r="I317" s="13">
        <v>0.25376346128880062</v>
      </c>
      <c r="K317" s="13">
        <v>0.2420476162632425</v>
      </c>
      <c r="L317" s="13">
        <v>0.23449768788894981</v>
      </c>
      <c r="N317" s="13">
        <v>0.26092449969100501</v>
      </c>
      <c r="O317" s="13">
        <v>0.2704963167844231</v>
      </c>
      <c r="P317" s="13">
        <v>0.2207361417961958</v>
      </c>
      <c r="Q317" s="13">
        <v>0.17690679621704691</v>
      </c>
      <c r="R317" s="13">
        <v>0.25189478738597249</v>
      </c>
      <c r="S317" s="13">
        <v>0.21670555823983451</v>
      </c>
      <c r="T317" s="13">
        <v>0.34411125115246038</v>
      </c>
      <c r="U317" s="13">
        <v>0.20565569173443921</v>
      </c>
      <c r="V317" s="13">
        <v>0.26921529922290882</v>
      </c>
      <c r="W317" s="13">
        <v>0.21900754387919821</v>
      </c>
      <c r="X317" s="13">
        <v>0.20605166425480659</v>
      </c>
      <c r="Y317" s="13">
        <v>0.2029912807445749</v>
      </c>
      <c r="AA317" s="13">
        <v>0.26411891960089068</v>
      </c>
      <c r="AB317" s="13">
        <v>0.23670304356120539</v>
      </c>
      <c r="AC317" s="13">
        <v>0.2341929115822125</v>
      </c>
      <c r="AD317" s="13">
        <v>0.21512769927445741</v>
      </c>
      <c r="AF317" s="13">
        <v>0.22804034141989191</v>
      </c>
      <c r="AG317" s="13">
        <v>0.25812265052766231</v>
      </c>
      <c r="AH317" s="13">
        <v>0.1937465919307958</v>
      </c>
      <c r="AI317" s="13">
        <v>0.28303593966037899</v>
      </c>
      <c r="AJ317" s="13">
        <v>0.22520494881762371</v>
      </c>
      <c r="AK317" s="13">
        <v>0.22804034141989191</v>
      </c>
      <c r="AM317" s="13">
        <v>0.1833998380129255</v>
      </c>
      <c r="AN317" s="13">
        <v>0.2227838385145624</v>
      </c>
      <c r="AO317" s="13">
        <v>0.25990313328829662</v>
      </c>
      <c r="AP317" s="13">
        <v>0.25407590736532792</v>
      </c>
      <c r="AQ317" s="13">
        <v>0.24197857658553959</v>
      </c>
      <c r="AR317" s="13">
        <v>0.30795405036633361</v>
      </c>
      <c r="AS317" s="13">
        <v>0.16031679977003649</v>
      </c>
      <c r="AT317" s="13">
        <v>0.25942510909527861</v>
      </c>
      <c r="AU317" s="13">
        <v>0.26368877386802569</v>
      </c>
      <c r="AV317" s="13">
        <v>0.25248564443116051</v>
      </c>
      <c r="AW317" s="13">
        <v>0.28678411900355261</v>
      </c>
      <c r="AX317" s="13">
        <v>0.27222089477111439</v>
      </c>
      <c r="AY317" s="13">
        <v>0.19553144069427791</v>
      </c>
    </row>
    <row r="318" spans="2:53" hidden="1">
      <c r="B318" s="12" t="s">
        <v>110</v>
      </c>
      <c r="C318" s="13">
        <v>0.3485694892002586</v>
      </c>
      <c r="D318" s="13">
        <v>0.32311505865339418</v>
      </c>
      <c r="E318" s="13">
        <v>0.33630511653725209</v>
      </c>
      <c r="F318" s="13">
        <v>0.36806645509425512</v>
      </c>
      <c r="G318" s="13">
        <v>0.3137025016696941</v>
      </c>
      <c r="H318" s="13">
        <v>0.36690096950257117</v>
      </c>
      <c r="I318" s="13">
        <v>0.37533671921443801</v>
      </c>
      <c r="K318" s="13">
        <v>0.36649860869155237</v>
      </c>
      <c r="L318" s="13">
        <v>0.33101124030800427</v>
      </c>
      <c r="N318" s="13">
        <v>0.38247391209334869</v>
      </c>
      <c r="O318" s="13">
        <v>0.40103901252985458</v>
      </c>
      <c r="P318" s="13">
        <v>0.29686330882907858</v>
      </c>
      <c r="Q318" s="13">
        <v>0.38862015784242349</v>
      </c>
      <c r="R318" s="13">
        <v>0.36886780045269513</v>
      </c>
      <c r="S318" s="13">
        <v>0.34437976097358519</v>
      </c>
      <c r="T318" s="13">
        <v>0.31182149619754279</v>
      </c>
      <c r="U318" s="13">
        <v>0.33284970212372439</v>
      </c>
      <c r="V318" s="13">
        <v>0.34905391741797492</v>
      </c>
      <c r="W318" s="13">
        <v>0.3002466568816628</v>
      </c>
      <c r="X318" s="13">
        <v>0.31082199049170578</v>
      </c>
      <c r="Y318" s="13">
        <v>0.43372203585896429</v>
      </c>
      <c r="AA318" s="13">
        <v>0.35976399472040449</v>
      </c>
      <c r="AB318" s="13">
        <v>0.36851948333211543</v>
      </c>
      <c r="AC318" s="13">
        <v>0.36524022570684922</v>
      </c>
      <c r="AD318" s="13">
        <v>0.30154098797538947</v>
      </c>
      <c r="AF318" s="13">
        <v>0.33218093796047421</v>
      </c>
      <c r="AG318" s="13">
        <v>0.36025112668780701</v>
      </c>
      <c r="AH318" s="13">
        <v>0.43082189584799041</v>
      </c>
      <c r="AI318" s="13">
        <v>0.34268551256847501</v>
      </c>
      <c r="AJ318" s="13">
        <v>0.33399634196953731</v>
      </c>
      <c r="AK318" s="13">
        <v>0.33218093796047421</v>
      </c>
      <c r="AM318" s="13">
        <v>0.2110321498556455</v>
      </c>
      <c r="AN318" s="13">
        <v>0.34669827925905289</v>
      </c>
      <c r="AO318" s="13">
        <v>0.32526991613303358</v>
      </c>
      <c r="AP318" s="13">
        <v>0.33411337614415121</v>
      </c>
      <c r="AQ318" s="13">
        <v>0.38964280902581189</v>
      </c>
      <c r="AR318" s="13">
        <v>0.35569565440769307</v>
      </c>
      <c r="AS318" s="13">
        <v>0.454995908869608</v>
      </c>
      <c r="AT318" s="13">
        <v>0.30411158814252581</v>
      </c>
      <c r="AU318" s="13">
        <v>0.33523624347650938</v>
      </c>
      <c r="AV318" s="13">
        <v>0.34034195651543808</v>
      </c>
      <c r="AW318" s="13">
        <v>0.27296947903575619</v>
      </c>
      <c r="AX318" s="13">
        <v>0.4102572235851541</v>
      </c>
      <c r="AY318" s="13">
        <v>0.36641923448992819</v>
      </c>
    </row>
    <row r="319" spans="2:53" hidden="1">
      <c r="B319" s="12" t="s">
        <v>111</v>
      </c>
      <c r="C319" s="13">
        <v>0.22720959083364739</v>
      </c>
      <c r="D319" s="13">
        <v>0.21422105434880701</v>
      </c>
      <c r="E319" s="13">
        <v>0.2407017551178357</v>
      </c>
      <c r="F319" s="13">
        <v>0.27206710538872603</v>
      </c>
      <c r="G319" s="13">
        <v>0.25877023716620717</v>
      </c>
      <c r="H319" s="13">
        <v>0.22492420784682829</v>
      </c>
      <c r="I319" s="13">
        <v>0.16440788344084831</v>
      </c>
      <c r="K319" s="13">
        <v>0.2287159010063857</v>
      </c>
      <c r="L319" s="13">
        <v>0.2257344392549703</v>
      </c>
      <c r="N319" s="13">
        <v>0.1926231924664393</v>
      </c>
      <c r="O319" s="13">
        <v>0.23628311307202121</v>
      </c>
      <c r="P319" s="13">
        <v>0.3028788747341285</v>
      </c>
      <c r="Q319" s="13">
        <v>0.18976450115368321</v>
      </c>
      <c r="R319" s="13">
        <v>0.21970394607280791</v>
      </c>
      <c r="S319" s="13">
        <v>0.23609007489435191</v>
      </c>
      <c r="T319" s="13">
        <v>0.199279643159995</v>
      </c>
      <c r="U319" s="13">
        <v>0.25664469340216323</v>
      </c>
      <c r="V319" s="13">
        <v>0.21147041428049049</v>
      </c>
      <c r="W319" s="13">
        <v>0.27766630418137972</v>
      </c>
      <c r="X319" s="13">
        <v>0.23955850048703001</v>
      </c>
      <c r="Y319" s="13">
        <v>0.1677695995070419</v>
      </c>
      <c r="AA319" s="13">
        <v>0.2052782070639449</v>
      </c>
      <c r="AB319" s="13">
        <v>0.2151087471374524</v>
      </c>
      <c r="AC319" s="13">
        <v>0.22441178496175029</v>
      </c>
      <c r="AD319" s="13">
        <v>0.26646742130389972</v>
      </c>
      <c r="AF319" s="13">
        <v>0.2469198137308502</v>
      </c>
      <c r="AG319" s="13">
        <v>0.20072985814355621</v>
      </c>
      <c r="AH319" s="13">
        <v>0.23106836774962761</v>
      </c>
      <c r="AI319" s="13">
        <v>0.18542957746298991</v>
      </c>
      <c r="AJ319" s="13">
        <v>0.246103277537955</v>
      </c>
      <c r="AK319" s="13">
        <v>0.2469198137308502</v>
      </c>
      <c r="AM319" s="13">
        <v>0.35605116430315281</v>
      </c>
      <c r="AN319" s="13">
        <v>0.24475974336109979</v>
      </c>
      <c r="AO319" s="13">
        <v>0.23648650156158579</v>
      </c>
      <c r="AP319" s="13">
        <v>0.2112520979574227</v>
      </c>
      <c r="AQ319" s="13">
        <v>0.17220402376522859</v>
      </c>
      <c r="AR319" s="13">
        <v>0.19190677692431549</v>
      </c>
      <c r="AS319" s="13">
        <v>0.17629070845955591</v>
      </c>
      <c r="AT319" s="13">
        <v>0.25888738079057949</v>
      </c>
      <c r="AU319" s="13">
        <v>0.1754464640884067</v>
      </c>
      <c r="AV319" s="13">
        <v>0.23205692783578161</v>
      </c>
      <c r="AW319" s="13">
        <v>0.239227539404855</v>
      </c>
      <c r="AX319" s="13">
        <v>0.19510233390502801</v>
      </c>
      <c r="AY319" s="13">
        <v>0.22400104261999301</v>
      </c>
    </row>
    <row r="320" spans="2:53" hidden="1">
      <c r="B320" s="12" t="s">
        <v>112</v>
      </c>
      <c r="C320" s="13">
        <v>8.9725823650141881E-2</v>
      </c>
      <c r="D320" s="13">
        <v>0.12300485220414779</v>
      </c>
      <c r="E320" s="13">
        <v>9.3849964289078172E-2</v>
      </c>
      <c r="F320" s="13">
        <v>6.7349951280122028E-2</v>
      </c>
      <c r="G320" s="13">
        <v>8.1458836478883606E-2</v>
      </c>
      <c r="H320" s="13">
        <v>8.1141083638742686E-2</v>
      </c>
      <c r="I320" s="13">
        <v>9.5150225062456503E-2</v>
      </c>
      <c r="K320" s="13">
        <v>9.3211520307042828E-2</v>
      </c>
      <c r="L320" s="13">
        <v>8.6312229943296195E-2</v>
      </c>
      <c r="N320" s="13">
        <v>7.5483129475024419E-2</v>
      </c>
      <c r="O320" s="13">
        <v>3.0636523709255351E-2</v>
      </c>
      <c r="P320" s="13">
        <v>0.10399675259203189</v>
      </c>
      <c r="Q320" s="13">
        <v>7.6076610870085937E-2</v>
      </c>
      <c r="R320" s="13">
        <v>7.4918465489030459E-2</v>
      </c>
      <c r="S320" s="13">
        <v>0.1025960281440732</v>
      </c>
      <c r="T320" s="13">
        <v>6.0497861041992312E-2</v>
      </c>
      <c r="U320" s="13">
        <v>7.74400677655874E-2</v>
      </c>
      <c r="V320" s="13">
        <v>9.8857765074207418E-2</v>
      </c>
      <c r="W320" s="13">
        <v>0.11073918969033041</v>
      </c>
      <c r="X320" s="13">
        <v>0.1103905683954579</v>
      </c>
      <c r="Y320" s="13">
        <v>0.100292123993445</v>
      </c>
      <c r="AA320" s="13">
        <v>9.1438937811453277E-2</v>
      </c>
      <c r="AB320" s="13">
        <v>8.1806965965927195E-2</v>
      </c>
      <c r="AC320" s="13">
        <v>7.5675691737391915E-2</v>
      </c>
      <c r="AD320" s="13">
        <v>0.10808784600080749</v>
      </c>
      <c r="AF320" s="13">
        <v>6.9706141464623783E-2</v>
      </c>
      <c r="AG320" s="13">
        <v>0.1117924303364366</v>
      </c>
      <c r="AH320" s="13">
        <v>7.6259712557820242E-2</v>
      </c>
      <c r="AI320" s="13">
        <v>9.7972982855419846E-2</v>
      </c>
      <c r="AJ320" s="13">
        <v>9.8651171408385599E-2</v>
      </c>
      <c r="AK320" s="13">
        <v>6.9706141464623783E-2</v>
      </c>
      <c r="AM320" s="13">
        <v>7.0712218966574675E-2</v>
      </c>
      <c r="AN320" s="13">
        <v>6.7450036609510114E-2</v>
      </c>
      <c r="AO320" s="13">
        <v>0.1000058941064742</v>
      </c>
      <c r="AP320" s="13">
        <v>9.9308496898938586E-2</v>
      </c>
      <c r="AQ320" s="13">
        <v>0.1075563705772246</v>
      </c>
      <c r="AR320" s="13">
        <v>3.3824835638387139E-2</v>
      </c>
      <c r="AS320" s="13">
        <v>0.137945920698401</v>
      </c>
      <c r="AT320" s="13">
        <v>9.7610142910817779E-2</v>
      </c>
      <c r="AU320" s="13">
        <v>9.9731004019832203E-2</v>
      </c>
      <c r="AV320" s="13">
        <v>8.7591921773576026E-2</v>
      </c>
      <c r="AW320" s="13">
        <v>0.11324994021198211</v>
      </c>
      <c r="AX320" s="13">
        <v>9.0467327354874394E-2</v>
      </c>
      <c r="AY320" s="13">
        <v>0.1257500908478095</v>
      </c>
    </row>
    <row r="321" spans="2:53" hidden="1">
      <c r="B321" s="12" t="s">
        <v>113</v>
      </c>
      <c r="C321" s="13">
        <v>3.6742702429064848E-2</v>
      </c>
      <c r="D321" s="13">
        <v>5.8285413755526011E-2</v>
      </c>
      <c r="E321" s="13">
        <v>4.0245126861430697E-2</v>
      </c>
      <c r="F321" s="13">
        <v>2.0234457235690818E-2</v>
      </c>
      <c r="G321" s="13">
        <v>3.434747052685827E-2</v>
      </c>
      <c r="H321" s="13">
        <v>5.3707104408306311E-2</v>
      </c>
      <c r="I321" s="13">
        <v>2.3666694418400629E-2</v>
      </c>
      <c r="K321" s="13">
        <v>3.6378625845044858E-2</v>
      </c>
      <c r="L321" s="13">
        <v>3.7099247951624892E-2</v>
      </c>
      <c r="N321" s="13">
        <v>1.909927556403344E-2</v>
      </c>
      <c r="O321" s="13">
        <v>4.5821068280602589E-2</v>
      </c>
      <c r="P321" s="13">
        <v>3.8294685285252823E-2</v>
      </c>
      <c r="Q321" s="13">
        <v>8.1538167036567633E-2</v>
      </c>
      <c r="R321" s="13">
        <v>2.6765636912180861E-2</v>
      </c>
      <c r="S321" s="13">
        <v>4.4639929680718678E-2</v>
      </c>
      <c r="T321" s="13">
        <v>3.5558707925108762E-2</v>
      </c>
      <c r="U321" s="13">
        <v>4.416316905543375E-2</v>
      </c>
      <c r="V321" s="13">
        <v>3.2218354919093528E-2</v>
      </c>
      <c r="W321" s="13">
        <v>3.4233174439064262E-2</v>
      </c>
      <c r="X321" s="13">
        <v>3.7967023937805218E-2</v>
      </c>
      <c r="Y321" s="13">
        <v>3.8901599325537203E-2</v>
      </c>
      <c r="AA321" s="13">
        <v>2.7727660557455951E-2</v>
      </c>
      <c r="AB321" s="13">
        <v>3.0352667770151921E-2</v>
      </c>
      <c r="AC321" s="13">
        <v>4.4009371619185451E-2</v>
      </c>
      <c r="AD321" s="13">
        <v>4.7000468923003837E-2</v>
      </c>
      <c r="AF321" s="13">
        <v>3.367514533106198E-2</v>
      </c>
      <c r="AG321" s="13">
        <v>3.1533539240348192E-2</v>
      </c>
      <c r="AH321" s="13">
        <v>2.1149911472578269E-2</v>
      </c>
      <c r="AI321" s="13">
        <v>4.1408723640507801E-2</v>
      </c>
      <c r="AJ321" s="13">
        <v>4.8448210218200477E-2</v>
      </c>
      <c r="AK321" s="13">
        <v>3.367514533106198E-2</v>
      </c>
      <c r="AM321" s="13">
        <v>0.1087093641334853</v>
      </c>
      <c r="AN321" s="13">
        <v>1.6091066309132721E-2</v>
      </c>
      <c r="AO321" s="13">
        <v>4.3800453903552278E-2</v>
      </c>
      <c r="AP321" s="13">
        <v>4.3889015306454768E-2</v>
      </c>
      <c r="AQ321" s="13">
        <v>2.3575226426622228E-2</v>
      </c>
      <c r="AR321" s="13">
        <v>2.800636119480562E-2</v>
      </c>
      <c r="AS321" s="13">
        <v>2.5927701589978619E-2</v>
      </c>
      <c r="AT321" s="13">
        <v>4.6625884178625003E-2</v>
      </c>
      <c r="AU321" s="13">
        <v>9.099995171706711E-2</v>
      </c>
      <c r="AV321" s="13">
        <v>2.9920977709663722E-2</v>
      </c>
      <c r="AW321" s="13">
        <v>1.322146258042718E-2</v>
      </c>
      <c r="AX321" s="13">
        <v>0</v>
      </c>
      <c r="AY321" s="13">
        <v>2.6533742851895348E-2</v>
      </c>
    </row>
    <row r="322" spans="2:53" hidden="1">
      <c r="B322" s="12" t="s">
        <v>75</v>
      </c>
      <c r="C322" s="13">
        <v>5.9519193122432652E-2</v>
      </c>
      <c r="D322" s="13">
        <v>2.8454223846454262E-2</v>
      </c>
      <c r="E322" s="13">
        <v>5.5693082651133367E-2</v>
      </c>
      <c r="F322" s="13">
        <v>5.844216034042421E-2</v>
      </c>
      <c r="G322" s="13">
        <v>7.2738713241430164E-2</v>
      </c>
      <c r="H322" s="13">
        <v>3.7966388370137542E-2</v>
      </c>
      <c r="I322" s="13">
        <v>8.7675016575056164E-2</v>
      </c>
      <c r="K322" s="13">
        <v>3.3147727886731697E-2</v>
      </c>
      <c r="L322" s="13">
        <v>8.5345154653154356E-2</v>
      </c>
      <c r="N322" s="13">
        <v>6.9395990710149E-2</v>
      </c>
      <c r="O322" s="13">
        <v>1.5723965623843442E-2</v>
      </c>
      <c r="P322" s="13">
        <v>3.7230236763312233E-2</v>
      </c>
      <c r="Q322" s="13">
        <v>8.7093766880192672E-2</v>
      </c>
      <c r="R322" s="13">
        <v>5.7849363687313103E-2</v>
      </c>
      <c r="S322" s="13">
        <v>5.5588648067436443E-2</v>
      </c>
      <c r="T322" s="13">
        <v>4.8731040522900899E-2</v>
      </c>
      <c r="U322" s="13">
        <v>8.3246675918652008E-2</v>
      </c>
      <c r="V322" s="13">
        <v>3.9184249085324682E-2</v>
      </c>
      <c r="W322" s="13">
        <v>5.8107130928364552E-2</v>
      </c>
      <c r="X322" s="13">
        <v>9.5210252433194503E-2</v>
      </c>
      <c r="Y322" s="13">
        <v>5.6323360570436798E-2</v>
      </c>
      <c r="AA322" s="13">
        <v>5.1672280245850688E-2</v>
      </c>
      <c r="AB322" s="13">
        <v>6.7509092233147786E-2</v>
      </c>
      <c r="AC322" s="13">
        <v>5.6470014392610512E-2</v>
      </c>
      <c r="AD322" s="13">
        <v>6.177557652244204E-2</v>
      </c>
      <c r="AF322" s="13">
        <v>8.9477620093097926E-2</v>
      </c>
      <c r="AG322" s="13">
        <v>3.7570395064189882E-2</v>
      </c>
      <c r="AH322" s="13">
        <v>4.6953520441187648E-2</v>
      </c>
      <c r="AI322" s="13">
        <v>4.9467263812228442E-2</v>
      </c>
      <c r="AJ322" s="13">
        <v>4.7596050048297943E-2</v>
      </c>
      <c r="AK322" s="13">
        <v>8.9477620093097926E-2</v>
      </c>
      <c r="AM322" s="13">
        <v>7.00952647282162E-2</v>
      </c>
      <c r="AN322" s="13">
        <v>0.102217035946642</v>
      </c>
      <c r="AO322" s="13">
        <v>3.4534101007057713E-2</v>
      </c>
      <c r="AP322" s="13">
        <v>5.7361106327704893E-2</v>
      </c>
      <c r="AQ322" s="13">
        <v>6.5042993619573025E-2</v>
      </c>
      <c r="AR322" s="13">
        <v>8.2612321468465089E-2</v>
      </c>
      <c r="AS322" s="13">
        <v>4.452296061242008E-2</v>
      </c>
      <c r="AT322" s="13">
        <v>3.3339894882173288E-2</v>
      </c>
      <c r="AU322" s="13">
        <v>3.489756283015906E-2</v>
      </c>
      <c r="AV322" s="13">
        <v>5.7602571734379937E-2</v>
      </c>
      <c r="AW322" s="13">
        <v>7.4547459763426818E-2</v>
      </c>
      <c r="AX322" s="13">
        <v>3.1952220383829208E-2</v>
      </c>
      <c r="AY322" s="13">
        <v>6.1764448496096122E-2</v>
      </c>
    </row>
    <row r="323" spans="2:53" hidden="1"/>
    <row r="324" spans="2:53" hidden="1">
      <c r="B324" s="37" t="s">
        <v>172</v>
      </c>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c r="AX324" s="34"/>
      <c r="AY324" s="34"/>
      <c r="AZ324" s="34"/>
      <c r="BA324" s="34"/>
    </row>
    <row r="325" spans="2:53" hidden="1">
      <c r="B325" s="36" t="s">
        <v>16</v>
      </c>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row>
    <row r="326" spans="2:53" hidden="1">
      <c r="B326" s="12" t="s">
        <v>109</v>
      </c>
      <c r="C326" s="13">
        <v>0.25956958850452061</v>
      </c>
      <c r="D326" s="13">
        <v>0.2341914654478589</v>
      </c>
      <c r="E326" s="13">
        <v>0.2121893876287399</v>
      </c>
      <c r="F326" s="13">
        <v>0.2220170311853559</v>
      </c>
      <c r="G326" s="13">
        <v>0.26307279454534571</v>
      </c>
      <c r="H326" s="13">
        <v>0.30520088723336408</v>
      </c>
      <c r="I326" s="13">
        <v>0.31151102394081792</v>
      </c>
      <c r="K326" s="13">
        <v>0.26025891851682192</v>
      </c>
      <c r="L326" s="13">
        <v>0.25889451754351961</v>
      </c>
      <c r="N326" s="13">
        <v>0.26607213283854442</v>
      </c>
      <c r="O326" s="13">
        <v>0.28427374945839212</v>
      </c>
      <c r="P326" s="13">
        <v>0.26557450007863248</v>
      </c>
      <c r="Q326" s="13">
        <v>0.1771809832178623</v>
      </c>
      <c r="R326" s="13">
        <v>0.27026680109219009</v>
      </c>
      <c r="S326" s="13">
        <v>0.2237760515189208</v>
      </c>
      <c r="T326" s="13">
        <v>0.33923637438410109</v>
      </c>
      <c r="U326" s="13">
        <v>0.20604838875512799</v>
      </c>
      <c r="V326" s="13">
        <v>0.26424014632854381</v>
      </c>
      <c r="W326" s="13">
        <v>0.27148396160259419</v>
      </c>
      <c r="X326" s="13">
        <v>0.25922143252009072</v>
      </c>
      <c r="Y326" s="13">
        <v>0.26404587650402561</v>
      </c>
      <c r="AA326" s="13">
        <v>0.29355236279307162</v>
      </c>
      <c r="AB326" s="13">
        <v>0.24995432461762951</v>
      </c>
      <c r="AC326" s="13">
        <v>0.26148340498281131</v>
      </c>
      <c r="AD326" s="13">
        <v>0.2310533243904403</v>
      </c>
      <c r="AF326" s="13">
        <v>0.22738764602231881</v>
      </c>
      <c r="AG326" s="13">
        <v>0.25087886407748738</v>
      </c>
      <c r="AH326" s="13">
        <v>0.2611055261292492</v>
      </c>
      <c r="AI326" s="13">
        <v>0.34428961976251399</v>
      </c>
      <c r="AJ326" s="13">
        <v>0.26013915875636828</v>
      </c>
      <c r="AK326" s="13">
        <v>0.22738764602231881</v>
      </c>
      <c r="AM326" s="13">
        <v>0.28194190979312977</v>
      </c>
      <c r="AN326" s="13">
        <v>0.26727666508476239</v>
      </c>
      <c r="AO326" s="13">
        <v>0.25695796260936188</v>
      </c>
      <c r="AP326" s="13">
        <v>0.21034228428693391</v>
      </c>
      <c r="AQ326" s="13">
        <v>0.31757583259690919</v>
      </c>
      <c r="AR326" s="13">
        <v>0.26584875699722799</v>
      </c>
      <c r="AS326" s="13">
        <v>0.24167120635278019</v>
      </c>
      <c r="AT326" s="13">
        <v>0.26618380135321718</v>
      </c>
      <c r="AU326" s="13">
        <v>0.29446598257336148</v>
      </c>
      <c r="AV326" s="13">
        <v>0.26839605107480691</v>
      </c>
      <c r="AW326" s="13">
        <v>0.36595621744876078</v>
      </c>
      <c r="AX326" s="13">
        <v>0.33669862814761481</v>
      </c>
      <c r="AY326" s="13">
        <v>0.22071715743598361</v>
      </c>
    </row>
    <row r="327" spans="2:53" hidden="1">
      <c r="B327" s="12" t="s">
        <v>110</v>
      </c>
      <c r="C327" s="13">
        <v>0.37382500298259452</v>
      </c>
      <c r="D327" s="13">
        <v>0.35770657849713339</v>
      </c>
      <c r="E327" s="13">
        <v>0.35193471704025991</v>
      </c>
      <c r="F327" s="13">
        <v>0.36936552568982361</v>
      </c>
      <c r="G327" s="13">
        <v>0.3891492886488</v>
      </c>
      <c r="H327" s="13">
        <v>0.36849754004489488</v>
      </c>
      <c r="I327" s="13">
        <v>0.39692564370828859</v>
      </c>
      <c r="K327" s="13">
        <v>0.3876806903848769</v>
      </c>
      <c r="L327" s="13">
        <v>0.36025592570020581</v>
      </c>
      <c r="N327" s="13">
        <v>0.35299794266666928</v>
      </c>
      <c r="O327" s="13">
        <v>0.40425153199400088</v>
      </c>
      <c r="P327" s="13">
        <v>0.37582632837390911</v>
      </c>
      <c r="Q327" s="13">
        <v>0.37621221012204381</v>
      </c>
      <c r="R327" s="13">
        <v>0.32850779620784959</v>
      </c>
      <c r="S327" s="13">
        <v>0.43313843041724109</v>
      </c>
      <c r="T327" s="13">
        <v>0.36108465716086979</v>
      </c>
      <c r="U327" s="13">
        <v>0.34061640819701899</v>
      </c>
      <c r="V327" s="13">
        <v>0.38114288679909752</v>
      </c>
      <c r="W327" s="13">
        <v>0.40985456662672592</v>
      </c>
      <c r="X327" s="13">
        <v>0.34209298175028069</v>
      </c>
      <c r="Y327" s="13">
        <v>0.39247900491608451</v>
      </c>
      <c r="AA327" s="13">
        <v>0.39575586893569448</v>
      </c>
      <c r="AB327" s="13">
        <v>0.41083604381343158</v>
      </c>
      <c r="AC327" s="13">
        <v>0.37969395982826848</v>
      </c>
      <c r="AD327" s="13">
        <v>0.30918473360607301</v>
      </c>
      <c r="AF327" s="13">
        <v>0.36986181301043219</v>
      </c>
      <c r="AG327" s="13">
        <v>0.42485576444446221</v>
      </c>
      <c r="AH327" s="13">
        <v>0.41800837448666323</v>
      </c>
      <c r="AI327" s="13">
        <v>0.30475178417896381</v>
      </c>
      <c r="AJ327" s="13">
        <v>0.36061173195912311</v>
      </c>
      <c r="AK327" s="13">
        <v>0.36986181301043219</v>
      </c>
      <c r="AM327" s="13">
        <v>0.18160048721978519</v>
      </c>
      <c r="AN327" s="13">
        <v>0.35268694075870821</v>
      </c>
      <c r="AO327" s="13">
        <v>0.38699876823992341</v>
      </c>
      <c r="AP327" s="13">
        <v>0.37936359533837338</v>
      </c>
      <c r="AQ327" s="13">
        <v>0.38822564766402018</v>
      </c>
      <c r="AR327" s="13">
        <v>0.42885289239098051</v>
      </c>
      <c r="AS327" s="13">
        <v>0.36895932552092581</v>
      </c>
      <c r="AT327" s="13">
        <v>0.37636044472348912</v>
      </c>
      <c r="AU327" s="13">
        <v>0.34511520441683291</v>
      </c>
      <c r="AV327" s="13">
        <v>0.44499501707661321</v>
      </c>
      <c r="AW327" s="13">
        <v>0.36378972951372479</v>
      </c>
      <c r="AX327" s="13">
        <v>0.44342955051346122</v>
      </c>
      <c r="AY327" s="13">
        <v>0.33002733866664707</v>
      </c>
    </row>
    <row r="328" spans="2:53" hidden="1">
      <c r="B328" s="12" t="s">
        <v>111</v>
      </c>
      <c r="C328" s="13">
        <v>0.21347842641151279</v>
      </c>
      <c r="D328" s="13">
        <v>0.22443135363552999</v>
      </c>
      <c r="E328" s="13">
        <v>0.25850561367377711</v>
      </c>
      <c r="F328" s="13">
        <v>0.26133310560557538</v>
      </c>
      <c r="G328" s="13">
        <v>0.19966303400798741</v>
      </c>
      <c r="H328" s="13">
        <v>0.1904600052587071</v>
      </c>
      <c r="I328" s="13">
        <v>0.15770278054470671</v>
      </c>
      <c r="K328" s="13">
        <v>0.20869381149670779</v>
      </c>
      <c r="L328" s="13">
        <v>0.21816406976218211</v>
      </c>
      <c r="N328" s="13">
        <v>0.22198120562502499</v>
      </c>
      <c r="O328" s="13">
        <v>0.18479307603369891</v>
      </c>
      <c r="P328" s="13">
        <v>0.17947802613805211</v>
      </c>
      <c r="Q328" s="13">
        <v>0.24287388887071751</v>
      </c>
      <c r="R328" s="13">
        <v>0.23835696081619631</v>
      </c>
      <c r="S328" s="13">
        <v>0.20388647462959619</v>
      </c>
      <c r="T328" s="13">
        <v>0.1885340286674701</v>
      </c>
      <c r="U328" s="13">
        <v>0.28675019887501602</v>
      </c>
      <c r="V328" s="13">
        <v>0.2010740670046087</v>
      </c>
      <c r="W328" s="13">
        <v>0.1727391695976874</v>
      </c>
      <c r="X328" s="13">
        <v>0.24000737172283251</v>
      </c>
      <c r="Y328" s="13">
        <v>0.1995942747194662</v>
      </c>
      <c r="AA328" s="13">
        <v>0.17984007204137281</v>
      </c>
      <c r="AB328" s="13">
        <v>0.21007416695994721</v>
      </c>
      <c r="AC328" s="13">
        <v>0.21211604767237049</v>
      </c>
      <c r="AD328" s="13">
        <v>0.25294461520906453</v>
      </c>
      <c r="AF328" s="13">
        <v>0.2321335064965197</v>
      </c>
      <c r="AG328" s="13">
        <v>0.19849239897676199</v>
      </c>
      <c r="AH328" s="13">
        <v>0.1871399203621798</v>
      </c>
      <c r="AI328" s="13">
        <v>0.18511143783243639</v>
      </c>
      <c r="AJ328" s="13">
        <v>0.2273113716189408</v>
      </c>
      <c r="AK328" s="13">
        <v>0.2321335064965197</v>
      </c>
      <c r="AM328" s="13">
        <v>0.35753507447040861</v>
      </c>
      <c r="AN328" s="13">
        <v>0.1935512067622234</v>
      </c>
      <c r="AO328" s="13">
        <v>0.23860135943618829</v>
      </c>
      <c r="AP328" s="13">
        <v>0.26938323932628261</v>
      </c>
      <c r="AQ328" s="13">
        <v>0.17104970311496459</v>
      </c>
      <c r="AR328" s="13">
        <v>0.15776989146324699</v>
      </c>
      <c r="AS328" s="13">
        <v>0.18298986110452911</v>
      </c>
      <c r="AT328" s="13">
        <v>0.20152088220223929</v>
      </c>
      <c r="AU328" s="13">
        <v>0.16259917884173289</v>
      </c>
      <c r="AV328" s="13">
        <v>0.20041107492857699</v>
      </c>
      <c r="AW328" s="13">
        <v>0.17730709370543499</v>
      </c>
      <c r="AX328" s="13">
        <v>0.16813869745337059</v>
      </c>
      <c r="AY328" s="13">
        <v>0.23027918018443719</v>
      </c>
    </row>
    <row r="329" spans="2:53" hidden="1">
      <c r="B329" s="12" t="s">
        <v>112</v>
      </c>
      <c r="C329" s="13">
        <v>6.5829841822274929E-2</v>
      </c>
      <c r="D329" s="13">
        <v>9.7980496769265971E-2</v>
      </c>
      <c r="E329" s="13">
        <v>0.1038307178443566</v>
      </c>
      <c r="F329" s="13">
        <v>5.2939093579480213E-2</v>
      </c>
      <c r="G329" s="13">
        <v>5.1640983901290481E-2</v>
      </c>
      <c r="H329" s="13">
        <v>6.6994164492417241E-2</v>
      </c>
      <c r="I329" s="13">
        <v>3.5091782431260543E-2</v>
      </c>
      <c r="K329" s="13">
        <v>7.3745884160376834E-2</v>
      </c>
      <c r="L329" s="13">
        <v>5.8077545805646308E-2</v>
      </c>
      <c r="N329" s="13">
        <v>5.6487222162144329E-2</v>
      </c>
      <c r="O329" s="13">
        <v>7.788552754452524E-2</v>
      </c>
      <c r="P329" s="13">
        <v>8.5446399489952321E-2</v>
      </c>
      <c r="Q329" s="13">
        <v>8.2038571107481806E-2</v>
      </c>
      <c r="R329" s="13">
        <v>4.1200398819857438E-2</v>
      </c>
      <c r="S329" s="13">
        <v>8.243252280472109E-2</v>
      </c>
      <c r="T329" s="13">
        <v>6.8798833961917522E-2</v>
      </c>
      <c r="U329" s="13">
        <v>4.5171155673047712E-2</v>
      </c>
      <c r="V329" s="13">
        <v>9.3327315117963772E-2</v>
      </c>
      <c r="W329" s="13">
        <v>6.6869445551682005E-2</v>
      </c>
      <c r="X329" s="13">
        <v>4.9020998707212063E-2</v>
      </c>
      <c r="Y329" s="13">
        <v>5.7548735340757627E-2</v>
      </c>
      <c r="AA329" s="13">
        <v>6.8318892122710931E-2</v>
      </c>
      <c r="AB329" s="13">
        <v>4.9414901949989112E-2</v>
      </c>
      <c r="AC329" s="13">
        <v>5.9561715361806912E-2</v>
      </c>
      <c r="AD329" s="13">
        <v>8.6180319658393595E-2</v>
      </c>
      <c r="AF329" s="13">
        <v>6.5261853590231358E-2</v>
      </c>
      <c r="AG329" s="13">
        <v>6.4429320006983856E-2</v>
      </c>
      <c r="AH329" s="13">
        <v>5.2279261064458973E-2</v>
      </c>
      <c r="AI329" s="13">
        <v>7.9990558721882252E-2</v>
      </c>
      <c r="AJ329" s="13">
        <v>6.440661730671518E-2</v>
      </c>
      <c r="AK329" s="13">
        <v>6.5261853590231358E-2</v>
      </c>
      <c r="AM329" s="13">
        <v>6.9164458614091581E-2</v>
      </c>
      <c r="AN329" s="13">
        <v>6.3677279761306146E-2</v>
      </c>
      <c r="AO329" s="13">
        <v>5.9491015505096168E-2</v>
      </c>
      <c r="AP329" s="13">
        <v>5.9509154498781421E-2</v>
      </c>
      <c r="AQ329" s="13">
        <v>5.5865400970150907E-2</v>
      </c>
      <c r="AR329" s="13">
        <v>3.5688764653287901E-2</v>
      </c>
      <c r="AS329" s="13">
        <v>0.1019647472531383</v>
      </c>
      <c r="AT329" s="13">
        <v>7.2330878991323136E-2</v>
      </c>
      <c r="AU329" s="13">
        <v>9.5927344334158074E-2</v>
      </c>
      <c r="AV329" s="13">
        <v>5.3608119900339507E-2</v>
      </c>
      <c r="AW329" s="13">
        <v>5.3153318855585018E-2</v>
      </c>
      <c r="AX329" s="13">
        <v>1.6437236824088621E-2</v>
      </c>
      <c r="AY329" s="13">
        <v>9.1176077659612428E-2</v>
      </c>
    </row>
    <row r="330" spans="2:53" hidden="1">
      <c r="B330" s="12" t="s">
        <v>113</v>
      </c>
      <c r="C330" s="13">
        <v>2.9388325482763759E-2</v>
      </c>
      <c r="D330" s="13">
        <v>5.7629009679392933E-2</v>
      </c>
      <c r="E330" s="13">
        <v>3.7076090719383843E-2</v>
      </c>
      <c r="F330" s="13">
        <v>1.7823890789722619E-2</v>
      </c>
      <c r="G330" s="13">
        <v>2.386719857817227E-2</v>
      </c>
      <c r="H330" s="13">
        <v>2.7942633359947389E-2</v>
      </c>
      <c r="I330" s="13">
        <v>1.944027229764448E-2</v>
      </c>
      <c r="K330" s="13">
        <v>2.8978796121263899E-2</v>
      </c>
      <c r="L330" s="13">
        <v>2.978938357495799E-2</v>
      </c>
      <c r="N330" s="13">
        <v>2.6420925335449909E-2</v>
      </c>
      <c r="O330" s="13">
        <v>1.6723462714708679E-2</v>
      </c>
      <c r="P330" s="13">
        <v>3.8473919103360961E-2</v>
      </c>
      <c r="Q330" s="13">
        <v>4.6519794277758528E-2</v>
      </c>
      <c r="R330" s="13">
        <v>4.0085037097278557E-2</v>
      </c>
      <c r="S330" s="13">
        <v>6.9260475055476223E-3</v>
      </c>
      <c r="T330" s="13">
        <v>2.22137374465241E-2</v>
      </c>
      <c r="U330" s="13">
        <v>5.5792843472827529E-2</v>
      </c>
      <c r="V330" s="13">
        <v>3.2135385890367858E-2</v>
      </c>
      <c r="W330" s="13">
        <v>1.8834151164626299E-2</v>
      </c>
      <c r="X330" s="13">
        <v>2.029208741933106E-2</v>
      </c>
      <c r="Y330" s="13">
        <v>2.9416603306531289E-2</v>
      </c>
      <c r="AA330" s="13">
        <v>1.7407985350901611E-2</v>
      </c>
      <c r="AB330" s="13">
        <v>1.899619418585138E-2</v>
      </c>
      <c r="AC330" s="13">
        <v>4.1224435356996859E-2</v>
      </c>
      <c r="AD330" s="13">
        <v>4.2943916248020533E-2</v>
      </c>
      <c r="AF330" s="13">
        <v>1.963547017427213E-2</v>
      </c>
      <c r="AG330" s="13">
        <v>3.1443750021238802E-2</v>
      </c>
      <c r="AH330" s="13">
        <v>1.554392780948493E-2</v>
      </c>
      <c r="AI330" s="13">
        <v>2.511451641041227E-2</v>
      </c>
      <c r="AJ330" s="13">
        <v>4.8818364934467423E-2</v>
      </c>
      <c r="AK330" s="13">
        <v>1.963547017427213E-2</v>
      </c>
      <c r="AM330" s="13">
        <v>3.9025135733233261E-2</v>
      </c>
      <c r="AN330" s="13">
        <v>2.6499699576985839E-2</v>
      </c>
      <c r="AO330" s="13">
        <v>2.839452648250294E-2</v>
      </c>
      <c r="AP330" s="13">
        <v>3.772062343416055E-2</v>
      </c>
      <c r="AQ330" s="13">
        <v>2.445396987295469E-2</v>
      </c>
      <c r="AR330" s="13">
        <v>3.7614658261019479E-2</v>
      </c>
      <c r="AS330" s="13">
        <v>3.4678863595583871E-2</v>
      </c>
      <c r="AT330" s="13">
        <v>2.9393849207267179E-2</v>
      </c>
      <c r="AU330" s="13">
        <v>5.5930168597101093E-2</v>
      </c>
      <c r="AV330" s="13">
        <v>1.0087919270270491E-2</v>
      </c>
      <c r="AW330" s="13">
        <v>2.6116626185476589E-2</v>
      </c>
      <c r="AX330" s="13">
        <v>1.9230464776623841E-2</v>
      </c>
      <c r="AY330" s="13">
        <v>2.6308632915246662E-2</v>
      </c>
    </row>
    <row r="331" spans="2:53" hidden="1">
      <c r="B331" s="12" t="s">
        <v>75</v>
      </c>
      <c r="C331" s="13">
        <v>5.7908814796333467E-2</v>
      </c>
      <c r="D331" s="13">
        <v>2.8061095970818781E-2</v>
      </c>
      <c r="E331" s="13">
        <v>3.6463473093482593E-2</v>
      </c>
      <c r="F331" s="13">
        <v>7.6521353150042368E-2</v>
      </c>
      <c r="G331" s="13">
        <v>7.2606700318404133E-2</v>
      </c>
      <c r="H331" s="13">
        <v>4.0904769610669342E-2</v>
      </c>
      <c r="I331" s="13">
        <v>7.9328497077281693E-2</v>
      </c>
      <c r="K331" s="13">
        <v>4.0641899319952518E-2</v>
      </c>
      <c r="L331" s="13">
        <v>7.4818557613488129E-2</v>
      </c>
      <c r="N331" s="13">
        <v>7.6040571372166854E-2</v>
      </c>
      <c r="O331" s="13">
        <v>3.2072652254674358E-2</v>
      </c>
      <c r="P331" s="13">
        <v>5.5200826816092979E-2</v>
      </c>
      <c r="Q331" s="13">
        <v>7.5174552404135925E-2</v>
      </c>
      <c r="R331" s="13">
        <v>8.1583005966627903E-2</v>
      </c>
      <c r="S331" s="13">
        <v>4.9840473123973057E-2</v>
      </c>
      <c r="T331" s="13">
        <v>2.013236837911761E-2</v>
      </c>
      <c r="U331" s="13">
        <v>6.5621005026961776E-2</v>
      </c>
      <c r="V331" s="13">
        <v>2.8080198859418249E-2</v>
      </c>
      <c r="W331" s="13">
        <v>6.0218705456684181E-2</v>
      </c>
      <c r="X331" s="13">
        <v>8.9365127880252901E-2</v>
      </c>
      <c r="Y331" s="13">
        <v>5.6915505213134987E-2</v>
      </c>
      <c r="AA331" s="13">
        <v>4.5124818756248457E-2</v>
      </c>
      <c r="AB331" s="13">
        <v>6.0724368473151449E-2</v>
      </c>
      <c r="AC331" s="13">
        <v>4.5920436797745989E-2</v>
      </c>
      <c r="AD331" s="13">
        <v>7.7693090888007937E-2</v>
      </c>
      <c r="AF331" s="13">
        <v>8.5719710706225721E-2</v>
      </c>
      <c r="AG331" s="13">
        <v>2.98999024730657E-2</v>
      </c>
      <c r="AH331" s="13">
        <v>6.5922990147964045E-2</v>
      </c>
      <c r="AI331" s="13">
        <v>6.0742083093791269E-2</v>
      </c>
      <c r="AJ331" s="13">
        <v>3.8712755424385202E-2</v>
      </c>
      <c r="AK331" s="13">
        <v>8.5719710706225721E-2</v>
      </c>
      <c r="AM331" s="13">
        <v>7.0732934169351475E-2</v>
      </c>
      <c r="AN331" s="13">
        <v>9.6308208056014047E-2</v>
      </c>
      <c r="AO331" s="13">
        <v>2.9556367726927421E-2</v>
      </c>
      <c r="AP331" s="13">
        <v>4.368110311546821E-2</v>
      </c>
      <c r="AQ331" s="13">
        <v>4.2829445781000307E-2</v>
      </c>
      <c r="AR331" s="13">
        <v>7.4225036234237166E-2</v>
      </c>
      <c r="AS331" s="13">
        <v>6.9735996173042825E-2</v>
      </c>
      <c r="AT331" s="13">
        <v>5.4210143522464158E-2</v>
      </c>
      <c r="AU331" s="13">
        <v>4.5962121236813883E-2</v>
      </c>
      <c r="AV331" s="13">
        <v>2.2501817749392739E-2</v>
      </c>
      <c r="AW331" s="13">
        <v>1.3677014291017749E-2</v>
      </c>
      <c r="AX331" s="13">
        <v>1.6065422284841081E-2</v>
      </c>
      <c r="AY331" s="13">
        <v>0.10149161313807301</v>
      </c>
    </row>
    <row r="332" spans="2:53" hidden="1"/>
    <row r="333" spans="2:53" hidden="1">
      <c r="B333" s="37" t="s">
        <v>173</v>
      </c>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c r="AV333" s="34"/>
      <c r="AW333" s="34"/>
      <c r="AX333" s="34"/>
      <c r="AY333" s="34"/>
      <c r="AZ333" s="34"/>
      <c r="BA333" s="34"/>
    </row>
    <row r="334" spans="2:53" hidden="1">
      <c r="B334" s="36" t="s">
        <v>16</v>
      </c>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c r="AV334" s="34"/>
      <c r="AW334" s="34"/>
      <c r="AX334" s="34"/>
      <c r="AY334" s="34"/>
      <c r="AZ334" s="34"/>
      <c r="BA334" s="34"/>
    </row>
    <row r="335" spans="2:53" hidden="1">
      <c r="B335" s="12" t="s">
        <v>109</v>
      </c>
      <c r="C335" s="13">
        <v>0.2785069657989287</v>
      </c>
      <c r="D335" s="13">
        <v>0.17204563914183721</v>
      </c>
      <c r="E335" s="13">
        <v>0.22417312692005259</v>
      </c>
      <c r="F335" s="13">
        <v>0.24322879513623921</v>
      </c>
      <c r="G335" s="13">
        <v>0.29707320879357207</v>
      </c>
      <c r="H335" s="13">
        <v>0.34395806742972962</v>
      </c>
      <c r="I335" s="13">
        <v>0.36191767284697202</v>
      </c>
      <c r="K335" s="13">
        <v>0.26595204739260148</v>
      </c>
      <c r="L335" s="13">
        <v>0.29080218098265709</v>
      </c>
      <c r="N335" s="13">
        <v>0.26114156399886568</v>
      </c>
      <c r="O335" s="13">
        <v>0.29788940878488368</v>
      </c>
      <c r="P335" s="13">
        <v>0.17855801582886741</v>
      </c>
      <c r="Q335" s="13">
        <v>0.18112806523323749</v>
      </c>
      <c r="R335" s="13">
        <v>0.26793891735780118</v>
      </c>
      <c r="S335" s="13">
        <v>0.2874451540486907</v>
      </c>
      <c r="T335" s="13">
        <v>0.31841525141153421</v>
      </c>
      <c r="U335" s="13">
        <v>0.28498347001722019</v>
      </c>
      <c r="V335" s="13">
        <v>0.24564500458290461</v>
      </c>
      <c r="W335" s="13">
        <v>0.30460943032143528</v>
      </c>
      <c r="X335" s="13">
        <v>0.33512527973634948</v>
      </c>
      <c r="Y335" s="13">
        <v>0.31797322548476342</v>
      </c>
      <c r="AA335" s="13">
        <v>0.30888356160657221</v>
      </c>
      <c r="AB335" s="13">
        <v>0.29350136966374157</v>
      </c>
      <c r="AC335" s="13">
        <v>0.26853700100681183</v>
      </c>
      <c r="AD335" s="13">
        <v>0.23886693548572061</v>
      </c>
      <c r="AF335" s="13">
        <v>0.28347129842371432</v>
      </c>
      <c r="AG335" s="13">
        <v>0.28110619828943001</v>
      </c>
      <c r="AH335" s="13">
        <v>0.27978187080279038</v>
      </c>
      <c r="AI335" s="13">
        <v>0.29803008080003351</v>
      </c>
      <c r="AJ335" s="13">
        <v>0.25730130372582322</v>
      </c>
      <c r="AK335" s="13">
        <v>0.28347129842371432</v>
      </c>
      <c r="AM335" s="13">
        <v>0.31418332191341242</v>
      </c>
      <c r="AN335" s="13">
        <v>0.32225504504804608</v>
      </c>
      <c r="AO335" s="13">
        <v>0.28684768466937249</v>
      </c>
      <c r="AP335" s="13">
        <v>0.25952637152576608</v>
      </c>
      <c r="AQ335" s="13">
        <v>0.25464667320119971</v>
      </c>
      <c r="AR335" s="13">
        <v>0.29190649158638249</v>
      </c>
      <c r="AS335" s="13">
        <v>0.2422536044585622</v>
      </c>
      <c r="AT335" s="13">
        <v>0.29983102113508919</v>
      </c>
      <c r="AU335" s="13">
        <v>0.30699579977295971</v>
      </c>
      <c r="AV335" s="13">
        <v>0.2702413813990866</v>
      </c>
      <c r="AW335" s="13">
        <v>0.38548963972079209</v>
      </c>
      <c r="AX335" s="13">
        <v>0.46788311421447792</v>
      </c>
      <c r="AY335" s="13">
        <v>0.25029708830126002</v>
      </c>
    </row>
    <row r="336" spans="2:53" hidden="1">
      <c r="B336" s="12" t="s">
        <v>110</v>
      </c>
      <c r="C336" s="13">
        <v>0.35567343527124928</v>
      </c>
      <c r="D336" s="13">
        <v>0.38000312382172458</v>
      </c>
      <c r="E336" s="13">
        <v>0.33263145563670632</v>
      </c>
      <c r="F336" s="13">
        <v>0.33804605573924101</v>
      </c>
      <c r="G336" s="13">
        <v>0.34435848059553392</v>
      </c>
      <c r="H336" s="13">
        <v>0.33775143192332208</v>
      </c>
      <c r="I336" s="13">
        <v>0.39389390612578229</v>
      </c>
      <c r="K336" s="13">
        <v>0.36224168960454289</v>
      </c>
      <c r="L336" s="13">
        <v>0.34924104775620168</v>
      </c>
      <c r="N336" s="13">
        <v>0.39219844405507531</v>
      </c>
      <c r="O336" s="13">
        <v>0.40620142859745628</v>
      </c>
      <c r="P336" s="13">
        <v>0.46284732700885689</v>
      </c>
      <c r="Q336" s="13">
        <v>0.35790934496839222</v>
      </c>
      <c r="R336" s="13">
        <v>0.37270746417367467</v>
      </c>
      <c r="S336" s="13">
        <v>0.33766826530171479</v>
      </c>
      <c r="T336" s="13">
        <v>0.35799203909624028</v>
      </c>
      <c r="U336" s="13">
        <v>0.31257365474929982</v>
      </c>
      <c r="V336" s="13">
        <v>0.36946974933523408</v>
      </c>
      <c r="W336" s="13">
        <v>0.31809046758529619</v>
      </c>
      <c r="X336" s="13">
        <v>0.32058937122264869</v>
      </c>
      <c r="Y336" s="13">
        <v>0.34251590074551902</v>
      </c>
      <c r="AA336" s="13">
        <v>0.37323013920363229</v>
      </c>
      <c r="AB336" s="13">
        <v>0.3861062813320032</v>
      </c>
      <c r="AC336" s="13">
        <v>0.32576429455496508</v>
      </c>
      <c r="AD336" s="13">
        <v>0.33186149800961079</v>
      </c>
      <c r="AF336" s="13">
        <v>0.34440971161059458</v>
      </c>
      <c r="AG336" s="13">
        <v>0.38585829136434407</v>
      </c>
      <c r="AH336" s="13">
        <v>0.39094390597165202</v>
      </c>
      <c r="AI336" s="13">
        <v>0.33869399774452252</v>
      </c>
      <c r="AJ336" s="13">
        <v>0.3424717061703843</v>
      </c>
      <c r="AK336" s="13">
        <v>0.34440971161059458</v>
      </c>
      <c r="AM336" s="13">
        <v>0.108777982910699</v>
      </c>
      <c r="AN336" s="13">
        <v>0.31045692210799708</v>
      </c>
      <c r="AO336" s="13">
        <v>0.34854789874157138</v>
      </c>
      <c r="AP336" s="13">
        <v>0.38767799821570059</v>
      </c>
      <c r="AQ336" s="13">
        <v>0.43861166905108662</v>
      </c>
      <c r="AR336" s="13">
        <v>0.36105222787175051</v>
      </c>
      <c r="AS336" s="13">
        <v>0.42840632220112262</v>
      </c>
      <c r="AT336" s="13">
        <v>0.3762531433961222</v>
      </c>
      <c r="AU336" s="13">
        <v>0.35825837436516539</v>
      </c>
      <c r="AV336" s="13">
        <v>0.29430887071164219</v>
      </c>
      <c r="AW336" s="13">
        <v>0.26963999581275672</v>
      </c>
      <c r="AX336" s="13">
        <v>0.23373829256335771</v>
      </c>
      <c r="AY336" s="13">
        <v>0.34008280381977618</v>
      </c>
    </row>
    <row r="337" spans="2:53" hidden="1">
      <c r="B337" s="12" t="s">
        <v>111</v>
      </c>
      <c r="C337" s="13">
        <v>0.22459334679514201</v>
      </c>
      <c r="D337" s="13">
        <v>0.27485956592670879</v>
      </c>
      <c r="E337" s="13">
        <v>0.24835419446881471</v>
      </c>
      <c r="F337" s="13">
        <v>0.2911102955950583</v>
      </c>
      <c r="G337" s="13">
        <v>0.23529733648696199</v>
      </c>
      <c r="H337" s="13">
        <v>0.18928752163295831</v>
      </c>
      <c r="I337" s="13">
        <v>0.13352098193913989</v>
      </c>
      <c r="K337" s="13">
        <v>0.2314197324687137</v>
      </c>
      <c r="L337" s="13">
        <v>0.21790816748394981</v>
      </c>
      <c r="N337" s="13">
        <v>0.2185037412003252</v>
      </c>
      <c r="O337" s="13">
        <v>0.2340461967745768</v>
      </c>
      <c r="P337" s="13">
        <v>0.22794590141050111</v>
      </c>
      <c r="Q337" s="13">
        <v>0.22326447285088441</v>
      </c>
      <c r="R337" s="13">
        <v>0.21413465400060841</v>
      </c>
      <c r="S337" s="13">
        <v>0.25320989473957373</v>
      </c>
      <c r="T337" s="13">
        <v>0.20307686391325211</v>
      </c>
      <c r="U337" s="13">
        <v>0.24906727108723861</v>
      </c>
      <c r="V337" s="13">
        <v>0.23775113555624861</v>
      </c>
      <c r="W337" s="13">
        <v>0.20835773331834409</v>
      </c>
      <c r="X337" s="13">
        <v>0.22338096708918301</v>
      </c>
      <c r="Y337" s="13">
        <v>0.21016359687856601</v>
      </c>
      <c r="AA337" s="13">
        <v>0.18546847172990341</v>
      </c>
      <c r="AB337" s="13">
        <v>0.21642837553604169</v>
      </c>
      <c r="AC337" s="13">
        <v>0.2411617045682812</v>
      </c>
      <c r="AD337" s="13">
        <v>0.26026507693963119</v>
      </c>
      <c r="AF337" s="13">
        <v>0.22958906133426649</v>
      </c>
      <c r="AG337" s="13">
        <v>0.1969278169476196</v>
      </c>
      <c r="AH337" s="13">
        <v>0.20288458330271211</v>
      </c>
      <c r="AI337" s="13">
        <v>0.215557900906827</v>
      </c>
      <c r="AJ337" s="13">
        <v>0.25477486909119118</v>
      </c>
      <c r="AK337" s="13">
        <v>0.22958906133426649</v>
      </c>
      <c r="AM337" s="13">
        <v>0.43392956369895019</v>
      </c>
      <c r="AN337" s="13">
        <v>0.19032184939595989</v>
      </c>
      <c r="AO337" s="13">
        <v>0.2375371617818586</v>
      </c>
      <c r="AP337" s="13">
        <v>0.22717229406018349</v>
      </c>
      <c r="AQ337" s="13">
        <v>0.19559535244978371</v>
      </c>
      <c r="AR337" s="13">
        <v>0.18639297292938381</v>
      </c>
      <c r="AS337" s="13">
        <v>0.16987521894328411</v>
      </c>
      <c r="AT337" s="13">
        <v>0.20853745439328661</v>
      </c>
      <c r="AU337" s="13">
        <v>0.1791605940972531</v>
      </c>
      <c r="AV337" s="13">
        <v>0.34635150767154371</v>
      </c>
      <c r="AW337" s="13">
        <v>0.2150875616578854</v>
      </c>
      <c r="AX337" s="13">
        <v>0.13769503259034019</v>
      </c>
      <c r="AY337" s="13">
        <v>0.20288955075609461</v>
      </c>
    </row>
    <row r="338" spans="2:53" hidden="1">
      <c r="B338" s="12" t="s">
        <v>112</v>
      </c>
      <c r="C338" s="13">
        <v>6.0972707813680853E-2</v>
      </c>
      <c r="D338" s="13">
        <v>0.10049835209068</v>
      </c>
      <c r="E338" s="13">
        <v>0.1054270498067232</v>
      </c>
      <c r="F338" s="13">
        <v>4.0794108807267873E-2</v>
      </c>
      <c r="G338" s="13">
        <v>4.0273471573774422E-2</v>
      </c>
      <c r="H338" s="13">
        <v>6.4874809728081809E-2</v>
      </c>
      <c r="I338" s="13">
        <v>2.9503606557830159E-2</v>
      </c>
      <c r="K338" s="13">
        <v>7.091798053317265E-2</v>
      </c>
      <c r="L338" s="13">
        <v>5.1233156811470323E-2</v>
      </c>
      <c r="N338" s="13">
        <v>5.2133559055727328E-2</v>
      </c>
      <c r="O338" s="13">
        <v>2.909760556589391E-2</v>
      </c>
      <c r="P338" s="13">
        <v>8.5075838744099491E-2</v>
      </c>
      <c r="Q338" s="13">
        <v>4.451636051423094E-2</v>
      </c>
      <c r="R338" s="13">
        <v>4.4662287463534137E-2</v>
      </c>
      <c r="S338" s="13">
        <v>6.5314185512003395E-2</v>
      </c>
      <c r="T338" s="13">
        <v>5.8711651985357959E-2</v>
      </c>
      <c r="U338" s="13">
        <v>3.8163334717272922E-2</v>
      </c>
      <c r="V338" s="13">
        <v>8.1826130723880106E-2</v>
      </c>
      <c r="W338" s="13">
        <v>6.7410154295357294E-2</v>
      </c>
      <c r="X338" s="13">
        <v>6.1703898347563499E-2</v>
      </c>
      <c r="Y338" s="13">
        <v>7.2545012230934194E-2</v>
      </c>
      <c r="AA338" s="13">
        <v>7.2391333890044859E-2</v>
      </c>
      <c r="AB338" s="13">
        <v>3.8031178626827422E-2</v>
      </c>
      <c r="AC338" s="13">
        <v>7.6646604359045439E-2</v>
      </c>
      <c r="AD338" s="13">
        <v>5.9170641058520178E-2</v>
      </c>
      <c r="AF338" s="13">
        <v>5.2618061006099649E-2</v>
      </c>
      <c r="AG338" s="13">
        <v>6.9696562542652343E-2</v>
      </c>
      <c r="AH338" s="13">
        <v>3.94010275884999E-2</v>
      </c>
      <c r="AI338" s="13">
        <v>8.7573321219105507E-2</v>
      </c>
      <c r="AJ338" s="13">
        <v>5.7230575884140447E-2</v>
      </c>
      <c r="AK338" s="13">
        <v>5.2618061006099649E-2</v>
      </c>
      <c r="AM338" s="13">
        <v>3.4819580322129701E-2</v>
      </c>
      <c r="AN338" s="13">
        <v>4.9024654250978933E-2</v>
      </c>
      <c r="AO338" s="13">
        <v>4.9124430483132232E-2</v>
      </c>
      <c r="AP338" s="13">
        <v>6.5082656638835459E-2</v>
      </c>
      <c r="AQ338" s="13">
        <v>6.2457083002300018E-2</v>
      </c>
      <c r="AR338" s="13">
        <v>4.3799781786680293E-2</v>
      </c>
      <c r="AS338" s="13">
        <v>9.5197174118236125E-2</v>
      </c>
      <c r="AT338" s="13">
        <v>8.0188298400581434E-2</v>
      </c>
      <c r="AU338" s="13">
        <v>7.20071782731561E-2</v>
      </c>
      <c r="AV338" s="13">
        <v>2.230919972561226E-2</v>
      </c>
      <c r="AW338" s="13">
        <v>7.6977364055430195E-2</v>
      </c>
      <c r="AX338" s="13">
        <v>8.7369999863165265E-2</v>
      </c>
      <c r="AY338" s="13">
        <v>0.1045629415830899</v>
      </c>
    </row>
    <row r="339" spans="2:53" hidden="1">
      <c r="B339" s="12" t="s">
        <v>113</v>
      </c>
      <c r="C339" s="13">
        <v>2.8772106477533439E-2</v>
      </c>
      <c r="D339" s="13">
        <v>4.743141544594643E-2</v>
      </c>
      <c r="E339" s="13">
        <v>4.2960206142251198E-2</v>
      </c>
      <c r="F339" s="13">
        <v>2.286600599644157E-2</v>
      </c>
      <c r="G339" s="13">
        <v>1.7691789322852518E-2</v>
      </c>
      <c r="H339" s="13">
        <v>2.0516440524052701E-2</v>
      </c>
      <c r="I339" s="13">
        <v>2.4347907937954789E-2</v>
      </c>
      <c r="K339" s="13">
        <v>2.6794738468064051E-2</v>
      </c>
      <c r="L339" s="13">
        <v>3.070857188391907E-2</v>
      </c>
      <c r="N339" s="13">
        <v>3.8799550351774612E-2</v>
      </c>
      <c r="O339" s="13">
        <v>3.2765360277189418E-2</v>
      </c>
      <c r="P339" s="13">
        <v>0</v>
      </c>
      <c r="Q339" s="13">
        <v>0.1062532884519156</v>
      </c>
      <c r="R339" s="13">
        <v>2.7472483024451589E-2</v>
      </c>
      <c r="S339" s="13">
        <v>1.88860167037521E-2</v>
      </c>
      <c r="T339" s="13">
        <v>2.7700015939181831E-2</v>
      </c>
      <c r="U339" s="13">
        <v>3.9271894907528533E-2</v>
      </c>
      <c r="V339" s="13">
        <v>3.9701180849062732E-2</v>
      </c>
      <c r="W339" s="13">
        <v>1.837669476090182E-2</v>
      </c>
      <c r="X339" s="13">
        <v>1.3524346126267061E-2</v>
      </c>
      <c r="Y339" s="13">
        <v>1.157185205164141E-2</v>
      </c>
      <c r="AA339" s="13">
        <v>2.318724332787413E-2</v>
      </c>
      <c r="AB339" s="13">
        <v>1.7519176209500421E-2</v>
      </c>
      <c r="AC339" s="13">
        <v>3.1701714747823372E-2</v>
      </c>
      <c r="AD339" s="13">
        <v>4.4133169408407703E-2</v>
      </c>
      <c r="AF339" s="13">
        <v>1.7018270802371172E-2</v>
      </c>
      <c r="AG339" s="13">
        <v>3.183862759318451E-2</v>
      </c>
      <c r="AH339" s="13">
        <v>2.1942883060190311E-2</v>
      </c>
      <c r="AI339" s="13">
        <v>1.7092312526661081E-2</v>
      </c>
      <c r="AJ339" s="13">
        <v>5.1905360425305087E-2</v>
      </c>
      <c r="AK339" s="13">
        <v>1.7018270802371172E-2</v>
      </c>
      <c r="AM339" s="13">
        <v>7.3370014025195149E-2</v>
      </c>
      <c r="AN339" s="13">
        <v>3.3090311122817823E-2</v>
      </c>
      <c r="AO339" s="13">
        <v>3.8104630130830687E-2</v>
      </c>
      <c r="AP339" s="13">
        <v>2.6497580415952949E-2</v>
      </c>
      <c r="AQ339" s="13">
        <v>1.235428166042455E-2</v>
      </c>
      <c r="AR339" s="13">
        <v>2.8994061128795559E-2</v>
      </c>
      <c r="AS339" s="13">
        <v>1.784086388231361E-2</v>
      </c>
      <c r="AT339" s="13">
        <v>1.477799014454822E-2</v>
      </c>
      <c r="AU339" s="13">
        <v>3.9376850557885847E-2</v>
      </c>
      <c r="AV339" s="13">
        <v>4.3950195621963589E-2</v>
      </c>
      <c r="AW339" s="13">
        <v>3.9819230207742869E-2</v>
      </c>
      <c r="AX339" s="13">
        <v>3.7772560456465237E-2</v>
      </c>
      <c r="AY339" s="13">
        <v>2.7949414372620079E-2</v>
      </c>
    </row>
    <row r="340" spans="2:53" hidden="1">
      <c r="B340" s="12" t="s">
        <v>75</v>
      </c>
      <c r="C340" s="13">
        <v>5.1481437843465643E-2</v>
      </c>
      <c r="D340" s="13">
        <v>2.5161903573103061E-2</v>
      </c>
      <c r="E340" s="13">
        <v>4.6453967025451862E-2</v>
      </c>
      <c r="F340" s="13">
        <v>6.3954738725752136E-2</v>
      </c>
      <c r="G340" s="13">
        <v>6.5305713227305037E-2</v>
      </c>
      <c r="H340" s="13">
        <v>4.3611728761855352E-2</v>
      </c>
      <c r="I340" s="13">
        <v>5.6815924592320918E-2</v>
      </c>
      <c r="K340" s="13">
        <v>4.2673811532905191E-2</v>
      </c>
      <c r="L340" s="13">
        <v>6.010687508180193E-2</v>
      </c>
      <c r="N340" s="13">
        <v>3.7223141338231833E-2</v>
      </c>
      <c r="O340" s="13">
        <v>0</v>
      </c>
      <c r="P340" s="13">
        <v>4.5572917007675053E-2</v>
      </c>
      <c r="Q340" s="13">
        <v>8.6928467981339255E-2</v>
      </c>
      <c r="R340" s="13">
        <v>7.308419397992999E-2</v>
      </c>
      <c r="S340" s="13">
        <v>3.747648369426524E-2</v>
      </c>
      <c r="T340" s="13">
        <v>3.4104177654433868E-2</v>
      </c>
      <c r="U340" s="13">
        <v>7.5940374521439938E-2</v>
      </c>
      <c r="V340" s="13">
        <v>2.560679895266962E-2</v>
      </c>
      <c r="W340" s="13">
        <v>8.3155519718665166E-2</v>
      </c>
      <c r="X340" s="13">
        <v>4.5676137477988148E-2</v>
      </c>
      <c r="Y340" s="13">
        <v>4.5230412608575937E-2</v>
      </c>
      <c r="AA340" s="13">
        <v>3.6839250241973098E-2</v>
      </c>
      <c r="AB340" s="13">
        <v>4.8413618631885751E-2</v>
      </c>
      <c r="AC340" s="13">
        <v>5.618868076307304E-2</v>
      </c>
      <c r="AD340" s="13">
        <v>6.5702679098109437E-2</v>
      </c>
      <c r="AF340" s="13">
        <v>7.2893596822953696E-2</v>
      </c>
      <c r="AG340" s="13">
        <v>3.457250326276945E-2</v>
      </c>
      <c r="AH340" s="13">
        <v>6.5045729274155445E-2</v>
      </c>
      <c r="AI340" s="13">
        <v>4.3052386802850527E-2</v>
      </c>
      <c r="AJ340" s="13">
        <v>3.6316184703155723E-2</v>
      </c>
      <c r="AK340" s="13">
        <v>7.2893596822953696E-2</v>
      </c>
      <c r="AM340" s="13">
        <v>3.4919537129613383E-2</v>
      </c>
      <c r="AN340" s="13">
        <v>9.4851218074200092E-2</v>
      </c>
      <c r="AO340" s="13">
        <v>3.9838194193234727E-2</v>
      </c>
      <c r="AP340" s="13">
        <v>3.4043099143561482E-2</v>
      </c>
      <c r="AQ340" s="13">
        <v>3.6334940635205343E-2</v>
      </c>
      <c r="AR340" s="13">
        <v>8.7854464697007403E-2</v>
      </c>
      <c r="AS340" s="13">
        <v>4.6426816396481413E-2</v>
      </c>
      <c r="AT340" s="13">
        <v>2.0412092530372249E-2</v>
      </c>
      <c r="AU340" s="13">
        <v>4.4201202933580118E-2</v>
      </c>
      <c r="AV340" s="13">
        <v>2.283884487015142E-2</v>
      </c>
      <c r="AW340" s="13">
        <v>1.298620854539277E-2</v>
      </c>
      <c r="AX340" s="13">
        <v>3.554100031219358E-2</v>
      </c>
      <c r="AY340" s="13">
        <v>7.4218201167159104E-2</v>
      </c>
    </row>
    <row r="341" spans="2:53" hidden="1"/>
    <row r="342" spans="2:53" hidden="1">
      <c r="B342" s="37" t="s">
        <v>174</v>
      </c>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c r="AV342" s="34"/>
      <c r="AW342" s="34"/>
      <c r="AX342" s="34"/>
      <c r="AY342" s="34"/>
      <c r="AZ342" s="34"/>
      <c r="BA342" s="34"/>
    </row>
    <row r="343" spans="2:53" hidden="1">
      <c r="B343" s="36" t="s">
        <v>16</v>
      </c>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c r="AV343" s="34"/>
      <c r="AW343" s="34"/>
      <c r="AX343" s="34"/>
      <c r="AY343" s="34"/>
      <c r="AZ343" s="34"/>
      <c r="BA343" s="34"/>
    </row>
    <row r="344" spans="2:53" hidden="1">
      <c r="B344" s="12" t="s">
        <v>109</v>
      </c>
      <c r="C344" s="13">
        <v>0.24625234470829321</v>
      </c>
      <c r="D344" s="13">
        <v>0.15748741485458309</v>
      </c>
      <c r="E344" s="13">
        <v>0.19948884191388269</v>
      </c>
      <c r="F344" s="13">
        <v>0.19344434005685421</v>
      </c>
      <c r="G344" s="13">
        <v>0.23788081921898621</v>
      </c>
      <c r="H344" s="13">
        <v>0.32593025010874321</v>
      </c>
      <c r="I344" s="13">
        <v>0.3383752188655148</v>
      </c>
      <c r="K344" s="13">
        <v>0.26066638663753128</v>
      </c>
      <c r="L344" s="13">
        <v>0.2321364626729347</v>
      </c>
      <c r="N344" s="13">
        <v>0.23681002971905751</v>
      </c>
      <c r="O344" s="13">
        <v>0.31756983233804659</v>
      </c>
      <c r="P344" s="13">
        <v>0.21096976545521259</v>
      </c>
      <c r="Q344" s="13">
        <v>0.2143413702512193</v>
      </c>
      <c r="R344" s="13">
        <v>0.25223059502477058</v>
      </c>
      <c r="S344" s="13">
        <v>0.2593961515319102</v>
      </c>
      <c r="T344" s="13">
        <v>0.23604897954342979</v>
      </c>
      <c r="U344" s="13">
        <v>0.24416793508712831</v>
      </c>
      <c r="V344" s="13">
        <v>0.20720499014248789</v>
      </c>
      <c r="W344" s="13">
        <v>0.29453619212051169</v>
      </c>
      <c r="X344" s="13">
        <v>0.24444049981062221</v>
      </c>
      <c r="Y344" s="13">
        <v>0.2488726178222391</v>
      </c>
      <c r="AA344" s="13">
        <v>0.2659946258420578</v>
      </c>
      <c r="AB344" s="13">
        <v>0.23224942339107221</v>
      </c>
      <c r="AC344" s="13">
        <v>0.26977569460271278</v>
      </c>
      <c r="AD344" s="13">
        <v>0.21860453612666669</v>
      </c>
      <c r="AF344" s="13">
        <v>0.23467931923511531</v>
      </c>
      <c r="AG344" s="13">
        <v>0.21548709719356729</v>
      </c>
      <c r="AH344" s="13">
        <v>0.25165779122720189</v>
      </c>
      <c r="AI344" s="13">
        <v>0.29125494513281158</v>
      </c>
      <c r="AJ344" s="13">
        <v>0.25948848330076402</v>
      </c>
      <c r="AK344" s="13">
        <v>0.23467931923511531</v>
      </c>
      <c r="AM344" s="13">
        <v>0.2104666972412923</v>
      </c>
      <c r="AN344" s="13">
        <v>0.24591845085150679</v>
      </c>
      <c r="AO344" s="13">
        <v>0.25500284742125928</v>
      </c>
      <c r="AP344" s="13">
        <v>0.21322097129405609</v>
      </c>
      <c r="AQ344" s="13">
        <v>0.25446264456038231</v>
      </c>
      <c r="AR344" s="13">
        <v>0.27989077075422891</v>
      </c>
      <c r="AS344" s="13">
        <v>0.26378167675735592</v>
      </c>
      <c r="AT344" s="13">
        <v>0.2421864553383806</v>
      </c>
      <c r="AU344" s="13">
        <v>0.24869759883205181</v>
      </c>
      <c r="AV344" s="13">
        <v>0.25912137711962507</v>
      </c>
      <c r="AW344" s="13">
        <v>0.33765363913192181</v>
      </c>
      <c r="AX344" s="13">
        <v>0.3742400776805716</v>
      </c>
      <c r="AY344" s="13">
        <v>0.26431477292852662</v>
      </c>
    </row>
    <row r="345" spans="2:53" hidden="1">
      <c r="B345" s="12" t="s">
        <v>110</v>
      </c>
      <c r="C345" s="13">
        <v>0.35995638913458222</v>
      </c>
      <c r="D345" s="13">
        <v>0.39844889788580551</v>
      </c>
      <c r="E345" s="13">
        <v>0.32792746444302678</v>
      </c>
      <c r="F345" s="13">
        <v>0.35632840365220031</v>
      </c>
      <c r="G345" s="13">
        <v>0.3574856609825946</v>
      </c>
      <c r="H345" s="13">
        <v>0.34622282907964108</v>
      </c>
      <c r="I345" s="13">
        <v>0.3748318908566165</v>
      </c>
      <c r="K345" s="13">
        <v>0.35532364498672608</v>
      </c>
      <c r="L345" s="13">
        <v>0.36449330322239842</v>
      </c>
      <c r="N345" s="13">
        <v>0.42820978464868381</v>
      </c>
      <c r="O345" s="13">
        <v>0.3014732629026588</v>
      </c>
      <c r="P345" s="13">
        <v>0.38557860300685481</v>
      </c>
      <c r="Q345" s="13">
        <v>0.3342427367742144</v>
      </c>
      <c r="R345" s="13">
        <v>0.37253128342715058</v>
      </c>
      <c r="S345" s="13">
        <v>0.34557463504386449</v>
      </c>
      <c r="T345" s="13">
        <v>0.4376677951124332</v>
      </c>
      <c r="U345" s="13">
        <v>0.30936937115898833</v>
      </c>
      <c r="V345" s="13">
        <v>0.3603270332880682</v>
      </c>
      <c r="W345" s="13">
        <v>0.33186968845744558</v>
      </c>
      <c r="X345" s="13">
        <v>0.33895259969498848</v>
      </c>
      <c r="Y345" s="13">
        <v>0.35433629783415321</v>
      </c>
      <c r="AA345" s="13">
        <v>0.38283405003085519</v>
      </c>
      <c r="AB345" s="13">
        <v>0.40211137534338343</v>
      </c>
      <c r="AC345" s="13">
        <v>0.32619859252837102</v>
      </c>
      <c r="AD345" s="13">
        <v>0.32264062693666479</v>
      </c>
      <c r="AF345" s="13">
        <v>0.33861626218671498</v>
      </c>
      <c r="AG345" s="13">
        <v>0.39040084752788567</v>
      </c>
      <c r="AH345" s="13">
        <v>0.38919252771259111</v>
      </c>
      <c r="AI345" s="13">
        <v>0.32464985702201621</v>
      </c>
      <c r="AJ345" s="13">
        <v>0.37364059445781411</v>
      </c>
      <c r="AK345" s="13">
        <v>0.33861626218671498</v>
      </c>
      <c r="AM345" s="13">
        <v>0.22083428765134</v>
      </c>
      <c r="AN345" s="13">
        <v>0.30834370919697057</v>
      </c>
      <c r="AO345" s="13">
        <v>0.40626458927770148</v>
      </c>
      <c r="AP345" s="13">
        <v>0.36506577598545248</v>
      </c>
      <c r="AQ345" s="13">
        <v>0.41074923562251919</v>
      </c>
      <c r="AR345" s="13">
        <v>0.44216244981227631</v>
      </c>
      <c r="AS345" s="13">
        <v>0.38111485556835351</v>
      </c>
      <c r="AT345" s="13">
        <v>0.3375689690683224</v>
      </c>
      <c r="AU345" s="13">
        <v>0.38247541347799702</v>
      </c>
      <c r="AV345" s="13">
        <v>0.36036030260649971</v>
      </c>
      <c r="AW345" s="13">
        <v>0.25900537110439742</v>
      </c>
      <c r="AX345" s="13">
        <v>0.2835596765292801</v>
      </c>
      <c r="AY345" s="13">
        <v>0.32565307762609852</v>
      </c>
    </row>
    <row r="346" spans="2:53" hidden="1">
      <c r="B346" s="12" t="s">
        <v>111</v>
      </c>
      <c r="C346" s="13">
        <v>0.23583751428466301</v>
      </c>
      <c r="D346" s="13">
        <v>0.27517871768445312</v>
      </c>
      <c r="E346" s="13">
        <v>0.26783306680068958</v>
      </c>
      <c r="F346" s="13">
        <v>0.29400378727175569</v>
      </c>
      <c r="G346" s="13">
        <v>0.23856988983635971</v>
      </c>
      <c r="H346" s="13">
        <v>0.20768269181245691</v>
      </c>
      <c r="I346" s="13">
        <v>0.1536781974642229</v>
      </c>
      <c r="K346" s="13">
        <v>0.25036993688365161</v>
      </c>
      <c r="L346" s="13">
        <v>0.22160570032835761</v>
      </c>
      <c r="N346" s="13">
        <v>0.2336201711924813</v>
      </c>
      <c r="O346" s="13">
        <v>0.19423282528319349</v>
      </c>
      <c r="P346" s="13">
        <v>0.28286256574893792</v>
      </c>
      <c r="Q346" s="13">
        <v>0.26008642234203649</v>
      </c>
      <c r="R346" s="13">
        <v>0.22141429435218801</v>
      </c>
      <c r="S346" s="13">
        <v>0.25581080412852852</v>
      </c>
      <c r="T346" s="13">
        <v>0.20095606188315071</v>
      </c>
      <c r="U346" s="13">
        <v>0.26430146201518723</v>
      </c>
      <c r="V346" s="13">
        <v>0.2313612336532607</v>
      </c>
      <c r="W346" s="13">
        <v>0.20490426748747401</v>
      </c>
      <c r="X346" s="13">
        <v>0.26227700232268319</v>
      </c>
      <c r="Y346" s="13">
        <v>0.24173126808879131</v>
      </c>
      <c r="AA346" s="13">
        <v>0.19350299960398079</v>
      </c>
      <c r="AB346" s="13">
        <v>0.22856868881022621</v>
      </c>
      <c r="AC346" s="13">
        <v>0.24411686339193611</v>
      </c>
      <c r="AD346" s="13">
        <v>0.2813997443240186</v>
      </c>
      <c r="AF346" s="13">
        <v>0.2410924749955313</v>
      </c>
      <c r="AG346" s="13">
        <v>0.2453645301345512</v>
      </c>
      <c r="AH346" s="13">
        <v>0.2183386557998179</v>
      </c>
      <c r="AI346" s="13">
        <v>0.2193921887820072</v>
      </c>
      <c r="AJ346" s="13">
        <v>0.2368492653804134</v>
      </c>
      <c r="AK346" s="13">
        <v>0.2410924749955313</v>
      </c>
      <c r="AM346" s="13">
        <v>0.34906649659749778</v>
      </c>
      <c r="AN346" s="13">
        <v>0.28643899775304099</v>
      </c>
      <c r="AO346" s="13">
        <v>0.20629698785349121</v>
      </c>
      <c r="AP346" s="13">
        <v>0.28097280719954981</v>
      </c>
      <c r="AQ346" s="13">
        <v>0.20031281058522071</v>
      </c>
      <c r="AR346" s="13">
        <v>0.1200464459479398</v>
      </c>
      <c r="AS346" s="13">
        <v>0.19527646779251731</v>
      </c>
      <c r="AT346" s="13">
        <v>0.28435825875041038</v>
      </c>
      <c r="AU346" s="13">
        <v>0.1802082911160568</v>
      </c>
      <c r="AV346" s="13">
        <v>0.24588983044582219</v>
      </c>
      <c r="AW346" s="13">
        <v>0.24032218977729369</v>
      </c>
      <c r="AX346" s="13">
        <v>0.2269553647243191</v>
      </c>
      <c r="AY346" s="13">
        <v>0.25307785114672321</v>
      </c>
    </row>
    <row r="347" spans="2:53" hidden="1">
      <c r="B347" s="12" t="s">
        <v>112</v>
      </c>
      <c r="C347" s="13">
        <v>6.8591888575408197E-2</v>
      </c>
      <c r="D347" s="13">
        <v>0.10849478107580481</v>
      </c>
      <c r="E347" s="13">
        <v>0.1134680974981177</v>
      </c>
      <c r="F347" s="13">
        <v>5.5860723198583533E-2</v>
      </c>
      <c r="G347" s="13">
        <v>5.1924178791324022E-2</v>
      </c>
      <c r="H347" s="13">
        <v>5.567389601673027E-2</v>
      </c>
      <c r="I347" s="13">
        <v>3.8550074734566023E-2</v>
      </c>
      <c r="K347" s="13">
        <v>7.1898970327018891E-2</v>
      </c>
      <c r="L347" s="13">
        <v>6.5353215057168262E-2</v>
      </c>
      <c r="N347" s="13">
        <v>2.7120011270822988E-2</v>
      </c>
      <c r="O347" s="13">
        <v>9.214150837844759E-2</v>
      </c>
      <c r="P347" s="13">
        <v>5.4609254967348163E-2</v>
      </c>
      <c r="Q347" s="13">
        <v>6.9263827671966274E-2</v>
      </c>
      <c r="R347" s="13">
        <v>7.3471704190910508E-2</v>
      </c>
      <c r="S347" s="13">
        <v>5.9226417531464681E-2</v>
      </c>
      <c r="T347" s="13">
        <v>4.3218061648309353E-2</v>
      </c>
      <c r="U347" s="13">
        <v>6.0690234221783872E-2</v>
      </c>
      <c r="V347" s="13">
        <v>0.1045104950512263</v>
      </c>
      <c r="W347" s="13">
        <v>7.8468496341906127E-2</v>
      </c>
      <c r="X347" s="13">
        <v>4.9319336567769267E-2</v>
      </c>
      <c r="Y347" s="13">
        <v>8.7056231628656541E-2</v>
      </c>
      <c r="AA347" s="13">
        <v>8.0965344004476567E-2</v>
      </c>
      <c r="AB347" s="13">
        <v>5.5065192360134227E-2</v>
      </c>
      <c r="AC347" s="13">
        <v>8.3034176976286123E-2</v>
      </c>
      <c r="AD347" s="13">
        <v>5.7106739812707939E-2</v>
      </c>
      <c r="AF347" s="13">
        <v>8.3000521684638118E-2</v>
      </c>
      <c r="AG347" s="13">
        <v>7.3538913001271883E-2</v>
      </c>
      <c r="AH347" s="13">
        <v>5.6775402114737659E-2</v>
      </c>
      <c r="AI347" s="13">
        <v>5.8787862423621502E-2</v>
      </c>
      <c r="AJ347" s="13">
        <v>5.4785351332682933E-2</v>
      </c>
      <c r="AK347" s="13">
        <v>8.3000521684638118E-2</v>
      </c>
      <c r="AM347" s="13">
        <v>3.4109244902104228E-2</v>
      </c>
      <c r="AN347" s="13">
        <v>2.3934920367206299E-2</v>
      </c>
      <c r="AO347" s="13">
        <v>6.439088750019642E-2</v>
      </c>
      <c r="AP347" s="13">
        <v>5.9693060837927837E-2</v>
      </c>
      <c r="AQ347" s="13">
        <v>7.6476929515239433E-2</v>
      </c>
      <c r="AR347" s="13">
        <v>5.0820136969157201E-2</v>
      </c>
      <c r="AS347" s="13">
        <v>6.113652848090427E-2</v>
      </c>
      <c r="AT347" s="13">
        <v>5.4405544035795193E-2</v>
      </c>
      <c r="AU347" s="13">
        <v>0.1075928745337523</v>
      </c>
      <c r="AV347" s="13">
        <v>7.154846322489504E-2</v>
      </c>
      <c r="AW347" s="13">
        <v>0.1240101123660467</v>
      </c>
      <c r="AX347" s="13">
        <v>5.6526568047705693E-2</v>
      </c>
      <c r="AY347" s="13">
        <v>8.3363373642146507E-2</v>
      </c>
    </row>
    <row r="348" spans="2:53" hidden="1">
      <c r="B348" s="12" t="s">
        <v>113</v>
      </c>
      <c r="C348" s="13">
        <v>2.0632682849353198E-2</v>
      </c>
      <c r="D348" s="13">
        <v>2.1246803498136981E-2</v>
      </c>
      <c r="E348" s="13">
        <v>2.599294528039069E-2</v>
      </c>
      <c r="F348" s="13">
        <v>3.022283268233722E-2</v>
      </c>
      <c r="G348" s="13">
        <v>2.9422744172558111E-2</v>
      </c>
      <c r="H348" s="13">
        <v>1.359626483561405E-2</v>
      </c>
      <c r="I348" s="13">
        <v>5.7251219586915963E-3</v>
      </c>
      <c r="K348" s="13">
        <v>1.8344894271054291E-2</v>
      </c>
      <c r="L348" s="13">
        <v>2.2873147658020159E-2</v>
      </c>
      <c r="N348" s="13">
        <v>1.2064481516224071E-2</v>
      </c>
      <c r="O348" s="13">
        <v>1.457992487400918E-2</v>
      </c>
      <c r="P348" s="13">
        <v>0</v>
      </c>
      <c r="Q348" s="13">
        <v>2.2830108061701389E-2</v>
      </c>
      <c r="R348" s="13">
        <v>1.7112304838341041E-2</v>
      </c>
      <c r="S348" s="13">
        <v>1.182083820926904E-2</v>
      </c>
      <c r="T348" s="13">
        <v>3.3763005892503008E-2</v>
      </c>
      <c r="U348" s="13">
        <v>2.7551270425470412E-2</v>
      </c>
      <c r="V348" s="13">
        <v>3.5202359707494059E-2</v>
      </c>
      <c r="W348" s="13">
        <v>2.6326702097923978E-2</v>
      </c>
      <c r="X348" s="13">
        <v>1.417489711598593E-2</v>
      </c>
      <c r="Y348" s="13">
        <v>1.1793581655988331E-2</v>
      </c>
      <c r="AA348" s="13">
        <v>1.9038814673228259E-2</v>
      </c>
      <c r="AB348" s="13">
        <v>7.4476579439352458E-3</v>
      </c>
      <c r="AC348" s="13">
        <v>2.4251807092872679E-2</v>
      </c>
      <c r="AD348" s="13">
        <v>3.3030579076697479E-2</v>
      </c>
      <c r="AF348" s="13">
        <v>1.194081721321918E-2</v>
      </c>
      <c r="AG348" s="13">
        <v>2.3879488573110411E-2</v>
      </c>
      <c r="AH348" s="13">
        <v>1.062916567740438E-2</v>
      </c>
      <c r="AI348" s="13">
        <v>3.0497541091856008E-2</v>
      </c>
      <c r="AJ348" s="13">
        <v>2.7698295126693018E-2</v>
      </c>
      <c r="AK348" s="13">
        <v>1.194081721321918E-2</v>
      </c>
      <c r="AM348" s="13">
        <v>3.9025135733233261E-2</v>
      </c>
      <c r="AN348" s="13">
        <v>8.4274008564557655E-3</v>
      </c>
      <c r="AO348" s="13">
        <v>2.381570112134854E-2</v>
      </c>
      <c r="AP348" s="13">
        <v>3.2644466096371887E-2</v>
      </c>
      <c r="AQ348" s="13">
        <v>5.962037585027005E-3</v>
      </c>
      <c r="AR348" s="13">
        <v>2.7835460732188629E-2</v>
      </c>
      <c r="AS348" s="13">
        <v>3.4147404620134367E-2</v>
      </c>
      <c r="AT348" s="13">
        <v>2.6261282131472309E-2</v>
      </c>
      <c r="AU348" s="13">
        <v>0</v>
      </c>
      <c r="AV348" s="13">
        <v>3.041431927279984E-2</v>
      </c>
      <c r="AW348" s="13">
        <v>2.5331673329322651E-2</v>
      </c>
      <c r="AX348" s="13">
        <v>1.9230464776623841E-2</v>
      </c>
      <c r="AY348" s="13">
        <v>9.9598168403319202E-3</v>
      </c>
    </row>
    <row r="349" spans="2:53" hidden="1">
      <c r="B349" s="12" t="s">
        <v>75</v>
      </c>
      <c r="C349" s="13">
        <v>6.8729180447700225E-2</v>
      </c>
      <c r="D349" s="13">
        <v>3.9143385001216648E-2</v>
      </c>
      <c r="E349" s="13">
        <v>6.5289584063892389E-2</v>
      </c>
      <c r="F349" s="13">
        <v>7.0139913138269214E-2</v>
      </c>
      <c r="G349" s="13">
        <v>8.4716706998177321E-2</v>
      </c>
      <c r="H349" s="13">
        <v>5.0894068146814513E-2</v>
      </c>
      <c r="I349" s="13">
        <v>8.8839496120388134E-2</v>
      </c>
      <c r="K349" s="13">
        <v>4.339616689401786E-2</v>
      </c>
      <c r="L349" s="13">
        <v>9.3538171061120862E-2</v>
      </c>
      <c r="N349" s="13">
        <v>6.2175521652730152E-2</v>
      </c>
      <c r="O349" s="13">
        <v>8.0002646223644447E-2</v>
      </c>
      <c r="P349" s="13">
        <v>6.5979810821646459E-2</v>
      </c>
      <c r="Q349" s="13">
        <v>9.9235534898861916E-2</v>
      </c>
      <c r="R349" s="13">
        <v>6.3239818166639192E-2</v>
      </c>
      <c r="S349" s="13">
        <v>6.8171153554962921E-2</v>
      </c>
      <c r="T349" s="13">
        <v>4.8346095920174213E-2</v>
      </c>
      <c r="U349" s="13">
        <v>9.3919727091442043E-2</v>
      </c>
      <c r="V349" s="13">
        <v>6.1393888157462648E-2</v>
      </c>
      <c r="W349" s="13">
        <v>6.3894653494738468E-2</v>
      </c>
      <c r="X349" s="13">
        <v>9.0835664487950982E-2</v>
      </c>
      <c r="Y349" s="13">
        <v>5.6210002970171549E-2</v>
      </c>
      <c r="AA349" s="13">
        <v>5.7664165845401377E-2</v>
      </c>
      <c r="AB349" s="13">
        <v>7.4557662151248802E-2</v>
      </c>
      <c r="AC349" s="13">
        <v>5.2622865407821323E-2</v>
      </c>
      <c r="AD349" s="13">
        <v>8.7217773723244393E-2</v>
      </c>
      <c r="AF349" s="13">
        <v>9.0670604684781053E-2</v>
      </c>
      <c r="AG349" s="13">
        <v>5.1329123569613382E-2</v>
      </c>
      <c r="AH349" s="13">
        <v>7.3406457468247047E-2</v>
      </c>
      <c r="AI349" s="13">
        <v>7.5417605547687491E-2</v>
      </c>
      <c r="AJ349" s="13">
        <v>4.7538010401632483E-2</v>
      </c>
      <c r="AK349" s="13">
        <v>9.0670604684781053E-2</v>
      </c>
      <c r="AM349" s="13">
        <v>0.1464981378745322</v>
      </c>
      <c r="AN349" s="13">
        <v>0.12693652097481961</v>
      </c>
      <c r="AO349" s="13">
        <v>4.4228986826003187E-2</v>
      </c>
      <c r="AP349" s="13">
        <v>4.840291858664196E-2</v>
      </c>
      <c r="AQ349" s="13">
        <v>5.2036342131611443E-2</v>
      </c>
      <c r="AR349" s="13">
        <v>7.924473578420918E-2</v>
      </c>
      <c r="AS349" s="13">
        <v>6.4543066780734876E-2</v>
      </c>
      <c r="AT349" s="13">
        <v>5.5219490675619098E-2</v>
      </c>
      <c r="AU349" s="13">
        <v>8.1025822040142262E-2</v>
      </c>
      <c r="AV349" s="13">
        <v>3.2665707330357882E-2</v>
      </c>
      <c r="AW349" s="13">
        <v>1.3677014291017749E-2</v>
      </c>
      <c r="AX349" s="13">
        <v>3.9487848241499583E-2</v>
      </c>
      <c r="AY349" s="13">
        <v>6.3631107816173177E-2</v>
      </c>
    </row>
    <row r="350" spans="2:53" hidden="1"/>
    <row r="351" spans="2:53" hidden="1">
      <c r="B351" s="37" t="s">
        <v>175</v>
      </c>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c r="AV351" s="34"/>
      <c r="AW351" s="34"/>
      <c r="AX351" s="34"/>
      <c r="AY351" s="34"/>
      <c r="AZ351" s="34"/>
      <c r="BA351" s="34"/>
    </row>
    <row r="352" spans="2:53" hidden="1">
      <c r="B352" s="36" t="s">
        <v>16</v>
      </c>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c r="AV352" s="34"/>
      <c r="AW352" s="34"/>
      <c r="AX352" s="34"/>
      <c r="AY352" s="34"/>
      <c r="AZ352" s="34"/>
      <c r="BA352" s="34"/>
    </row>
    <row r="353" spans="2:51" ht="43.5" hidden="1">
      <c r="B353" s="12" t="s">
        <v>176</v>
      </c>
      <c r="C353" s="13">
        <v>0.31037303524804011</v>
      </c>
      <c r="D353" s="13">
        <v>0.31979070420815819</v>
      </c>
      <c r="E353" s="13">
        <v>0.25096832662070112</v>
      </c>
      <c r="F353" s="13">
        <v>0.29157847472525589</v>
      </c>
      <c r="G353" s="13">
        <v>0.31768228036611601</v>
      </c>
      <c r="H353" s="13">
        <v>0.31299193614704168</v>
      </c>
      <c r="I353" s="13">
        <v>0.35970713890160783</v>
      </c>
      <c r="K353" s="13">
        <v>0.28355649263184218</v>
      </c>
      <c r="L353" s="13">
        <v>0.33661070372123092</v>
      </c>
      <c r="N353" s="13">
        <v>0.36051491273089259</v>
      </c>
      <c r="O353" s="13">
        <v>0.34127863903616712</v>
      </c>
      <c r="P353" s="13">
        <v>0.34997077540124027</v>
      </c>
      <c r="Q353" s="13">
        <v>0.32975059304074411</v>
      </c>
      <c r="R353" s="13">
        <v>0.32777056698174878</v>
      </c>
      <c r="S353" s="13">
        <v>0.29304364315185177</v>
      </c>
      <c r="T353" s="13">
        <v>0.31169079295503338</v>
      </c>
      <c r="U353" s="13">
        <v>0.27054391110862408</v>
      </c>
      <c r="V353" s="13">
        <v>0.29655003911037331</v>
      </c>
      <c r="W353" s="13">
        <v>0.30629117845083281</v>
      </c>
      <c r="X353" s="13">
        <v>0.29627730562034299</v>
      </c>
      <c r="Y353" s="13">
        <v>0.29209211153996639</v>
      </c>
      <c r="AA353" s="13">
        <v>0.37010900316769169</v>
      </c>
      <c r="AB353" s="13">
        <v>0.32420747788492138</v>
      </c>
      <c r="AC353" s="13">
        <v>0.30635350157014318</v>
      </c>
      <c r="AD353" s="13">
        <v>0.2337654108385997</v>
      </c>
      <c r="AF353" s="13">
        <v>0.3092375690939515</v>
      </c>
      <c r="AG353" s="13">
        <v>0.31820976599516032</v>
      </c>
      <c r="AH353" s="13">
        <v>0.33668692110341453</v>
      </c>
      <c r="AI353" s="13">
        <v>0.32108043624911958</v>
      </c>
      <c r="AJ353" s="13">
        <v>0.2889831640243713</v>
      </c>
      <c r="AK353" s="13">
        <v>0.3092375690939515</v>
      </c>
      <c r="AM353" s="13">
        <v>0.18114166528594261</v>
      </c>
      <c r="AN353" s="13">
        <v>0.24925411448553891</v>
      </c>
      <c r="AO353" s="13">
        <v>0.28007768097321217</v>
      </c>
      <c r="AP353" s="13">
        <v>0.33176556270133628</v>
      </c>
      <c r="AQ353" s="13">
        <v>0.30157946115069051</v>
      </c>
      <c r="AR353" s="13">
        <v>0.30534165607589081</v>
      </c>
      <c r="AS353" s="13">
        <v>0.30588652084496842</v>
      </c>
      <c r="AT353" s="13">
        <v>0.3623219727948172</v>
      </c>
      <c r="AU353" s="13">
        <v>0.2690034209355745</v>
      </c>
      <c r="AV353" s="13">
        <v>0.30196164395887293</v>
      </c>
      <c r="AW353" s="13">
        <v>0.40034290595498873</v>
      </c>
      <c r="AX353" s="13">
        <v>0.37571009648138842</v>
      </c>
      <c r="AY353" s="13">
        <v>0.46961486686086312</v>
      </c>
    </row>
    <row r="354" spans="2:51" hidden="1">
      <c r="B354" s="12" t="s">
        <v>177</v>
      </c>
      <c r="C354" s="13">
        <v>0.26188342731660652</v>
      </c>
      <c r="D354" s="13">
        <v>0.21473170618461079</v>
      </c>
      <c r="E354" s="13">
        <v>0.23263769523701289</v>
      </c>
      <c r="F354" s="13">
        <v>0.28004854975015792</v>
      </c>
      <c r="G354" s="13">
        <v>0.30923268827045591</v>
      </c>
      <c r="H354" s="13">
        <v>0.30288244868141412</v>
      </c>
      <c r="I354" s="13">
        <v>0.23592106989460621</v>
      </c>
      <c r="K354" s="13">
        <v>0.19741514344737571</v>
      </c>
      <c r="L354" s="13">
        <v>0.32496006935079352</v>
      </c>
      <c r="N354" s="13">
        <v>0.27577380471742841</v>
      </c>
      <c r="O354" s="13">
        <v>0.23597446382917009</v>
      </c>
      <c r="P354" s="13">
        <v>0.31105199742001077</v>
      </c>
      <c r="Q354" s="13">
        <v>0.23079834368327831</v>
      </c>
      <c r="R354" s="13">
        <v>0.31195673377161792</v>
      </c>
      <c r="S354" s="13">
        <v>0.27829999038604492</v>
      </c>
      <c r="T354" s="13">
        <v>0.27992914809486719</v>
      </c>
      <c r="U354" s="13">
        <v>0.1963041890980278</v>
      </c>
      <c r="V354" s="13">
        <v>0.1734477259841716</v>
      </c>
      <c r="W354" s="13">
        <v>0.28044514750193378</v>
      </c>
      <c r="X354" s="13">
        <v>0.25802962329370821</v>
      </c>
      <c r="Y354" s="13">
        <v>0.33224255270636821</v>
      </c>
      <c r="AA354" s="13">
        <v>0.24951714763717389</v>
      </c>
      <c r="AB354" s="13">
        <v>0.26899228209305509</v>
      </c>
      <c r="AC354" s="13">
        <v>0.27647595709202011</v>
      </c>
      <c r="AD354" s="13">
        <v>0.25588451044847083</v>
      </c>
      <c r="AF354" s="13">
        <v>0.24794679444768089</v>
      </c>
      <c r="AG354" s="13">
        <v>0.26134856153163999</v>
      </c>
      <c r="AH354" s="13">
        <v>0.26197631706193059</v>
      </c>
      <c r="AI354" s="13">
        <v>0.28348512930451331</v>
      </c>
      <c r="AJ354" s="13">
        <v>0.26856820834756467</v>
      </c>
      <c r="AK354" s="13">
        <v>0.24794679444768089</v>
      </c>
      <c r="AM354" s="13">
        <v>7.666327310477937E-2</v>
      </c>
      <c r="AN354" s="13">
        <v>0.29025624317561288</v>
      </c>
      <c r="AO354" s="13">
        <v>0.25938721316322949</v>
      </c>
      <c r="AP354" s="13">
        <v>0.24160116643867299</v>
      </c>
      <c r="AQ354" s="13">
        <v>0.26009301064359353</v>
      </c>
      <c r="AR354" s="13">
        <v>0.31276734473532758</v>
      </c>
      <c r="AS354" s="13">
        <v>0.17407284521524141</v>
      </c>
      <c r="AT354" s="13">
        <v>0.36410480991440081</v>
      </c>
      <c r="AU354" s="13">
        <v>0.2458522484326903</v>
      </c>
      <c r="AV354" s="13">
        <v>0.28740748867416888</v>
      </c>
      <c r="AW354" s="13">
        <v>0.27339098676832752</v>
      </c>
      <c r="AX354" s="13">
        <v>0.318360577077475</v>
      </c>
      <c r="AY354" s="13">
        <v>0.26490810106363327</v>
      </c>
    </row>
    <row r="355" spans="2:51" hidden="1">
      <c r="B355" s="12" t="s">
        <v>178</v>
      </c>
      <c r="C355" s="13">
        <v>9.2380429425181862E-2</v>
      </c>
      <c r="D355" s="13">
        <v>0.11401107098555389</v>
      </c>
      <c r="E355" s="13">
        <v>0.12513140936283951</v>
      </c>
      <c r="F355" s="13">
        <v>9.5796369701177012E-2</v>
      </c>
      <c r="G355" s="13">
        <v>9.4987596454847126E-2</v>
      </c>
      <c r="H355" s="13">
        <v>6.6598119102016962E-2</v>
      </c>
      <c r="I355" s="13">
        <v>6.413243957101776E-2</v>
      </c>
      <c r="K355" s="13">
        <v>9.5221940240373656E-2</v>
      </c>
      <c r="L355" s="13">
        <v>8.9600256760904287E-2</v>
      </c>
      <c r="N355" s="13">
        <v>5.902359723600397E-2</v>
      </c>
      <c r="O355" s="13">
        <v>4.7071206016349523E-2</v>
      </c>
      <c r="P355" s="13">
        <v>7.5275786931572761E-2</v>
      </c>
      <c r="Q355" s="13">
        <v>7.6550899265587891E-2</v>
      </c>
      <c r="R355" s="13">
        <v>6.8124153449177674E-2</v>
      </c>
      <c r="S355" s="13">
        <v>9.7991632476230328E-2</v>
      </c>
      <c r="T355" s="13">
        <v>8.743689134814954E-2</v>
      </c>
      <c r="U355" s="13">
        <v>0.1165850037743876</v>
      </c>
      <c r="V355" s="13">
        <v>0.15701306366372569</v>
      </c>
      <c r="W355" s="13">
        <v>7.9420126288935647E-2</v>
      </c>
      <c r="X355" s="13">
        <v>6.262419761198551E-2</v>
      </c>
      <c r="Y355" s="13">
        <v>0.1066012468378327</v>
      </c>
      <c r="AA355" s="13">
        <v>9.9936164580588183E-2</v>
      </c>
      <c r="AB355" s="13">
        <v>7.603570557970632E-2</v>
      </c>
      <c r="AC355" s="13">
        <v>0.104537079899647</v>
      </c>
      <c r="AD355" s="13">
        <v>9.0193629285095292E-2</v>
      </c>
      <c r="AF355" s="13">
        <v>8.8455149063384142E-2</v>
      </c>
      <c r="AG355" s="13">
        <v>0.12331713545150889</v>
      </c>
      <c r="AH355" s="13">
        <v>5.7710355637466647E-2</v>
      </c>
      <c r="AI355" s="13">
        <v>7.1778555902236557E-2</v>
      </c>
      <c r="AJ355" s="13">
        <v>9.6719066579286486E-2</v>
      </c>
      <c r="AK355" s="13">
        <v>8.8455149063384142E-2</v>
      </c>
      <c r="AM355" s="13">
        <v>0</v>
      </c>
      <c r="AN355" s="13">
        <v>0.1101576209098116</v>
      </c>
      <c r="AO355" s="13">
        <v>9.7351869407559577E-2</v>
      </c>
      <c r="AP355" s="13">
        <v>0.10653923545422379</v>
      </c>
      <c r="AQ355" s="13">
        <v>9.4697120701750306E-2</v>
      </c>
      <c r="AR355" s="13">
        <v>6.0414528632214713E-2</v>
      </c>
      <c r="AS355" s="13">
        <v>0.1153373767857394</v>
      </c>
      <c r="AT355" s="13">
        <v>7.2695312992248587E-2</v>
      </c>
      <c r="AU355" s="13">
        <v>7.099362547084534E-2</v>
      </c>
      <c r="AV355" s="13">
        <v>7.5087989648834397E-2</v>
      </c>
      <c r="AW355" s="13">
        <v>9.7879726978878354E-2</v>
      </c>
      <c r="AX355" s="13">
        <v>9.5396409247612932E-2</v>
      </c>
      <c r="AY355" s="13">
        <v>0.20902282929254809</v>
      </c>
    </row>
    <row r="356" spans="2:51" ht="58" hidden="1">
      <c r="B356" s="12" t="s">
        <v>179</v>
      </c>
      <c r="C356" s="13">
        <v>7.5443838964648305E-2</v>
      </c>
      <c r="D356" s="13">
        <v>0.11314740796670671</v>
      </c>
      <c r="E356" s="13">
        <v>9.7282130704932648E-2</v>
      </c>
      <c r="F356" s="13">
        <v>9.3284113509426017E-2</v>
      </c>
      <c r="G356" s="13">
        <v>6.7263039569729163E-2</v>
      </c>
      <c r="H356" s="13">
        <v>6.6160038088097228E-2</v>
      </c>
      <c r="I356" s="13">
        <v>3.1487401805467052E-2</v>
      </c>
      <c r="K356" s="13">
        <v>7.0676846631753151E-2</v>
      </c>
      <c r="L356" s="13">
        <v>8.010792882271961E-2</v>
      </c>
      <c r="N356" s="13">
        <v>5.8282461806609308E-2</v>
      </c>
      <c r="O356" s="13">
        <v>6.2110080777114711E-2</v>
      </c>
      <c r="P356" s="13">
        <v>8.5825821433138286E-2</v>
      </c>
      <c r="Q356" s="13">
        <v>9.8408504882261438E-2</v>
      </c>
      <c r="R356" s="13">
        <v>7.7174474713549671E-2</v>
      </c>
      <c r="S356" s="13">
        <v>7.796431560532617E-2</v>
      </c>
      <c r="T356" s="13">
        <v>7.1287207969876601E-2</v>
      </c>
      <c r="U356" s="13">
        <v>7.0979497573889744E-2</v>
      </c>
      <c r="V356" s="13">
        <v>0.1162858115139256</v>
      </c>
      <c r="W356" s="13">
        <v>5.8707918544430422E-2</v>
      </c>
      <c r="X356" s="13">
        <v>7.8874659293345681E-2</v>
      </c>
      <c r="Y356" s="13">
        <v>4.2554672687147833E-2</v>
      </c>
      <c r="AA356" s="13">
        <v>6.20236972677689E-2</v>
      </c>
      <c r="AB356" s="13">
        <v>5.3143564919051742E-2</v>
      </c>
      <c r="AC356" s="13">
        <v>7.7460828109103486E-2</v>
      </c>
      <c r="AD356" s="13">
        <v>0.1120963223461582</v>
      </c>
      <c r="AF356" s="13">
        <v>6.1955451079071223E-2</v>
      </c>
      <c r="AG356" s="13">
        <v>8.7286630685080122E-2</v>
      </c>
      <c r="AH356" s="13">
        <v>8.6673128800369259E-2</v>
      </c>
      <c r="AI356" s="13">
        <v>8.5746514598969106E-2</v>
      </c>
      <c r="AJ356" s="13">
        <v>7.354727606928807E-2</v>
      </c>
      <c r="AK356" s="13">
        <v>6.1955451079071223E-2</v>
      </c>
      <c r="AM356" s="13">
        <v>7.1666107901442025E-2</v>
      </c>
      <c r="AN356" s="13">
        <v>5.7752750858677121E-2</v>
      </c>
      <c r="AO356" s="13">
        <v>6.3044055840133437E-2</v>
      </c>
      <c r="AP356" s="13">
        <v>9.9802204266372679E-2</v>
      </c>
      <c r="AQ356" s="13">
        <v>3.1551216151000178E-2</v>
      </c>
      <c r="AR356" s="13">
        <v>7.5919089270859802E-2</v>
      </c>
      <c r="AS356" s="13">
        <v>4.6034494897501242E-2</v>
      </c>
      <c r="AT356" s="13">
        <v>0.11068818115514339</v>
      </c>
      <c r="AU356" s="13">
        <v>6.5146896540617477E-2</v>
      </c>
      <c r="AV356" s="13">
        <v>9.4823903205620105E-2</v>
      </c>
      <c r="AW356" s="13">
        <v>1.315797793349472E-2</v>
      </c>
      <c r="AX356" s="13">
        <v>7.9647183500539467E-2</v>
      </c>
      <c r="AY356" s="13">
        <v>0.11332997134410699</v>
      </c>
    </row>
    <row r="357" spans="2:51" ht="43.5" hidden="1">
      <c r="B357" s="12" t="s">
        <v>180</v>
      </c>
      <c r="C357" s="13">
        <v>0.26982296536734329</v>
      </c>
      <c r="D357" s="13">
        <v>0.19819748662263961</v>
      </c>
      <c r="E357" s="13">
        <v>0.2365955184337617</v>
      </c>
      <c r="F357" s="13">
        <v>0.20000097074113851</v>
      </c>
      <c r="G357" s="13">
        <v>0.26740500723680299</v>
      </c>
      <c r="H357" s="13">
        <v>0.2878420951721285</v>
      </c>
      <c r="I357" s="13">
        <v>0.38998265826937928</v>
      </c>
      <c r="K357" s="13">
        <v>0.28416146045974688</v>
      </c>
      <c r="L357" s="13">
        <v>0.2557939875821264</v>
      </c>
      <c r="N357" s="13">
        <v>0.33610986516201008</v>
      </c>
      <c r="O357" s="13">
        <v>0.29312200295028018</v>
      </c>
      <c r="P357" s="13">
        <v>0.21406123744759151</v>
      </c>
      <c r="Q357" s="13">
        <v>0.20864837052568239</v>
      </c>
      <c r="R357" s="13">
        <v>0.28302705595687011</v>
      </c>
      <c r="S357" s="13">
        <v>0.28898912837807922</v>
      </c>
      <c r="T357" s="13">
        <v>0.2098271547315714</v>
      </c>
      <c r="U357" s="13">
        <v>0.22185645567649151</v>
      </c>
      <c r="V357" s="13">
        <v>0.26862303368653678</v>
      </c>
      <c r="W357" s="13">
        <v>0.2966778316398137</v>
      </c>
      <c r="X357" s="13">
        <v>0.26506443657912743</v>
      </c>
      <c r="Y357" s="13">
        <v>0.28199879493525593</v>
      </c>
      <c r="AA357" s="13">
        <v>0.32150981494437131</v>
      </c>
      <c r="AB357" s="13">
        <v>0.25298587039731157</v>
      </c>
      <c r="AC357" s="13">
        <v>0.2468119004905219</v>
      </c>
      <c r="AD357" s="13">
        <v>0.25146334168551299</v>
      </c>
      <c r="AF357" s="13">
        <v>0.2581530393307741</v>
      </c>
      <c r="AG357" s="13">
        <v>0.29003206291128197</v>
      </c>
      <c r="AH357" s="13">
        <v>0.36765914073154371</v>
      </c>
      <c r="AI357" s="13">
        <v>0.25601995456204901</v>
      </c>
      <c r="AJ357" s="13">
        <v>0.24028283821000149</v>
      </c>
      <c r="AK357" s="13">
        <v>0.2581530393307741</v>
      </c>
      <c r="AM357" s="13">
        <v>0.17772336274363171</v>
      </c>
      <c r="AN357" s="13">
        <v>0.17613429532309621</v>
      </c>
      <c r="AO357" s="13">
        <v>0.27039076575715548</v>
      </c>
      <c r="AP357" s="13">
        <v>0.29437881866355048</v>
      </c>
      <c r="AQ357" s="13">
        <v>0.26331701908853072</v>
      </c>
      <c r="AR357" s="13">
        <v>0.29124038192481272</v>
      </c>
      <c r="AS357" s="13">
        <v>0.28494216828100921</v>
      </c>
      <c r="AT357" s="13">
        <v>0.2928630234488051</v>
      </c>
      <c r="AU357" s="13">
        <v>0.28588624755110559</v>
      </c>
      <c r="AV357" s="13">
        <v>0.25311482902332222</v>
      </c>
      <c r="AW357" s="13">
        <v>0.32293945671044311</v>
      </c>
      <c r="AX357" s="13">
        <v>0.23806134165726481</v>
      </c>
      <c r="AY357" s="13">
        <v>0.28543993917626481</v>
      </c>
    </row>
    <row r="358" spans="2:51" hidden="1">
      <c r="B358" s="12" t="s">
        <v>181</v>
      </c>
      <c r="C358" s="13">
        <v>0.1960060658924688</v>
      </c>
      <c r="D358" s="13">
        <v>0.20952692097642051</v>
      </c>
      <c r="E358" s="13">
        <v>0.21132579457390019</v>
      </c>
      <c r="F358" s="13">
        <v>0.17189258514605141</v>
      </c>
      <c r="G358" s="13">
        <v>0.15497289819483889</v>
      </c>
      <c r="H358" s="13">
        <v>0.17852842858036819</v>
      </c>
      <c r="I358" s="13">
        <v>0.2392103202749401</v>
      </c>
      <c r="K358" s="13">
        <v>0.22894201792917479</v>
      </c>
      <c r="L358" s="13">
        <v>0.1637810843668476</v>
      </c>
      <c r="N358" s="13">
        <v>0.1789436194770371</v>
      </c>
      <c r="O358" s="13">
        <v>0.2377795011348727</v>
      </c>
      <c r="P358" s="13">
        <v>0.24493023723294019</v>
      </c>
      <c r="Q358" s="13">
        <v>0.20605682058728819</v>
      </c>
      <c r="R358" s="13">
        <v>0.20166731426388901</v>
      </c>
      <c r="S358" s="13">
        <v>0.1481740230282271</v>
      </c>
      <c r="T358" s="13">
        <v>0.14647613171454549</v>
      </c>
      <c r="U358" s="13">
        <v>0.18221821105474451</v>
      </c>
      <c r="V358" s="13">
        <v>0.2140572201913355</v>
      </c>
      <c r="W358" s="13">
        <v>0.20268857984624039</v>
      </c>
      <c r="X358" s="13">
        <v>0.23780456122513549</v>
      </c>
      <c r="Y358" s="13">
        <v>0.1810483826036671</v>
      </c>
      <c r="AA358" s="13">
        <v>0.2143371359677399</v>
      </c>
      <c r="AB358" s="13">
        <v>0.170774476879613</v>
      </c>
      <c r="AC358" s="13">
        <v>0.22698882795823511</v>
      </c>
      <c r="AD358" s="13">
        <v>0.1744843764354421</v>
      </c>
      <c r="AF358" s="13">
        <v>0.1941621858966486</v>
      </c>
      <c r="AG358" s="13">
        <v>0.2454294131253944</v>
      </c>
      <c r="AH358" s="13">
        <v>0.2064843129712316</v>
      </c>
      <c r="AI358" s="13">
        <v>0.1276951460155443</v>
      </c>
      <c r="AJ358" s="13">
        <v>0.19336905049936401</v>
      </c>
      <c r="AK358" s="13">
        <v>0.1941621858966486</v>
      </c>
      <c r="AM358" s="13">
        <v>0.1050376068895697</v>
      </c>
      <c r="AN358" s="13">
        <v>0.16831584613468209</v>
      </c>
      <c r="AO358" s="13">
        <v>0.17094214082396569</v>
      </c>
      <c r="AP358" s="13">
        <v>0.20918846218718171</v>
      </c>
      <c r="AQ358" s="13">
        <v>0.25222496221639151</v>
      </c>
      <c r="AR358" s="13">
        <v>0.2333456233855305</v>
      </c>
      <c r="AS358" s="13">
        <v>0.15982968619333521</v>
      </c>
      <c r="AT358" s="13">
        <v>0.13092435974229291</v>
      </c>
      <c r="AU358" s="13">
        <v>0.28407812459152348</v>
      </c>
      <c r="AV358" s="13">
        <v>0.16326660717784469</v>
      </c>
      <c r="AW358" s="13">
        <v>0.1630038194956758</v>
      </c>
      <c r="AX358" s="13">
        <v>0.2375253412463027</v>
      </c>
      <c r="AY358" s="13">
        <v>0.3163313806810587</v>
      </c>
    </row>
    <row r="359" spans="2:51" hidden="1">
      <c r="B359" s="12" t="s">
        <v>182</v>
      </c>
      <c r="C359" s="13">
        <v>0.12511032178855849</v>
      </c>
      <c r="D359" s="13">
        <v>0.14654993831193089</v>
      </c>
      <c r="E359" s="13">
        <v>0.15322462974119619</v>
      </c>
      <c r="F359" s="13">
        <v>0.1455067828017684</v>
      </c>
      <c r="G359" s="13">
        <v>0.11275879000789529</v>
      </c>
      <c r="H359" s="13">
        <v>6.9725782434901781E-2</v>
      </c>
      <c r="I359" s="13">
        <v>0.118991608738579</v>
      </c>
      <c r="K359" s="13">
        <v>0.14758249659501671</v>
      </c>
      <c r="L359" s="13">
        <v>0.1031232416163628</v>
      </c>
      <c r="N359" s="13">
        <v>0.13518355124069939</v>
      </c>
      <c r="O359" s="13">
        <v>0.15537015378589439</v>
      </c>
      <c r="P359" s="13">
        <v>0.13312292997207151</v>
      </c>
      <c r="Q359" s="13">
        <v>7.7222810388671945E-2</v>
      </c>
      <c r="R359" s="13">
        <v>0.1212987161005802</v>
      </c>
      <c r="S359" s="13">
        <v>0.11445078844723371</v>
      </c>
      <c r="T359" s="13">
        <v>5.4463805157408049E-2</v>
      </c>
      <c r="U359" s="13">
        <v>0.14567201917052411</v>
      </c>
      <c r="V359" s="13">
        <v>0.15529862208939671</v>
      </c>
      <c r="W359" s="13">
        <v>0.1148558793929025</v>
      </c>
      <c r="X359" s="13">
        <v>0.17231461959086139</v>
      </c>
      <c r="Y359" s="13">
        <v>9.6649033571426207E-2</v>
      </c>
      <c r="AA359" s="13">
        <v>0.1681388152871181</v>
      </c>
      <c r="AB359" s="13">
        <v>9.0722564455247526E-2</v>
      </c>
      <c r="AC359" s="13">
        <v>0.1204759065989169</v>
      </c>
      <c r="AD359" s="13">
        <v>0.118312677378046</v>
      </c>
      <c r="AF359" s="13">
        <v>0.1153585400378245</v>
      </c>
      <c r="AG359" s="13">
        <v>0.16128950767287509</v>
      </c>
      <c r="AH359" s="13">
        <v>0.1208461909175735</v>
      </c>
      <c r="AI359" s="13">
        <v>0.1230696233366415</v>
      </c>
      <c r="AJ359" s="13">
        <v>0.1104989187730801</v>
      </c>
      <c r="AK359" s="13">
        <v>0.1153585400378245</v>
      </c>
      <c r="AM359" s="13">
        <v>0.1110896647213173</v>
      </c>
      <c r="AN359" s="13">
        <v>0.16798730459196581</v>
      </c>
      <c r="AO359" s="13">
        <v>0.1217162175723686</v>
      </c>
      <c r="AP359" s="13">
        <v>6.1127126063809809E-2</v>
      </c>
      <c r="AQ359" s="13">
        <v>0.10203418862353961</v>
      </c>
      <c r="AR359" s="13">
        <v>0.13857703584856559</v>
      </c>
      <c r="AS359" s="13">
        <v>0.13351157479088821</v>
      </c>
      <c r="AT359" s="13">
        <v>0.16121770533123209</v>
      </c>
      <c r="AU359" s="13">
        <v>0.14802867065501621</v>
      </c>
      <c r="AV359" s="13">
        <v>0.2085261698891209</v>
      </c>
      <c r="AW359" s="13">
        <v>0.13423627875706451</v>
      </c>
      <c r="AX359" s="13">
        <v>0.2007536554965122</v>
      </c>
      <c r="AY359" s="13">
        <v>0.16666543940906689</v>
      </c>
    </row>
    <row r="360" spans="2:51" ht="29" hidden="1">
      <c r="B360" s="12" t="s">
        <v>183</v>
      </c>
      <c r="C360" s="13">
        <v>0.14279828417773349</v>
      </c>
      <c r="D360" s="13">
        <v>0.1936725721248552</v>
      </c>
      <c r="E360" s="13">
        <v>0.1692872160547336</v>
      </c>
      <c r="F360" s="13">
        <v>0.1240620155662796</v>
      </c>
      <c r="G360" s="13">
        <v>0.12530727587473409</v>
      </c>
      <c r="H360" s="13">
        <v>0.1288044859380332</v>
      </c>
      <c r="I360" s="13">
        <v>0.1266964229645178</v>
      </c>
      <c r="K360" s="13">
        <v>0.1606327529402852</v>
      </c>
      <c r="L360" s="13">
        <v>0.12534879840753341</v>
      </c>
      <c r="N360" s="13">
        <v>0.1217992539536651</v>
      </c>
      <c r="O360" s="13">
        <v>0.1782954962555246</v>
      </c>
      <c r="P360" s="13">
        <v>0.15233925291725739</v>
      </c>
      <c r="Q360" s="13">
        <v>0.14451365799871141</v>
      </c>
      <c r="R360" s="13">
        <v>0.1197755422210361</v>
      </c>
      <c r="S360" s="13">
        <v>0.12596660270856111</v>
      </c>
      <c r="T360" s="13">
        <v>0.12402660466351551</v>
      </c>
      <c r="U360" s="13">
        <v>0.17759411791156121</v>
      </c>
      <c r="V360" s="13">
        <v>0.1544164312530879</v>
      </c>
      <c r="W360" s="13">
        <v>0.118600682259067</v>
      </c>
      <c r="X360" s="13">
        <v>0.13689930353988339</v>
      </c>
      <c r="Y360" s="13">
        <v>0.19097745785682629</v>
      </c>
      <c r="AA360" s="13">
        <v>0.1572975145350097</v>
      </c>
      <c r="AB360" s="13">
        <v>0.13570162105407171</v>
      </c>
      <c r="AC360" s="13">
        <v>0.16084518811134929</v>
      </c>
      <c r="AD360" s="13">
        <v>0.1185607836061284</v>
      </c>
      <c r="AF360" s="13">
        <v>0.1230101834927739</v>
      </c>
      <c r="AG360" s="13">
        <v>0.18919330152342981</v>
      </c>
      <c r="AH360" s="13">
        <v>0.14383299401026101</v>
      </c>
      <c r="AI360" s="13">
        <v>0.1183260335756241</v>
      </c>
      <c r="AJ360" s="13">
        <v>0.14474845679164189</v>
      </c>
      <c r="AK360" s="13">
        <v>0.1230101834927739</v>
      </c>
      <c r="AM360" s="13">
        <v>0.1393810991362148</v>
      </c>
      <c r="AN360" s="13">
        <v>0.14978512206913339</v>
      </c>
      <c r="AO360" s="13">
        <v>0.1138024716264401</v>
      </c>
      <c r="AP360" s="13">
        <v>9.4576396740729984E-2</v>
      </c>
      <c r="AQ360" s="13">
        <v>0.11241077577908851</v>
      </c>
      <c r="AR360" s="13">
        <v>0.1685531720546197</v>
      </c>
      <c r="AS360" s="13">
        <v>0.15334708936374339</v>
      </c>
      <c r="AT360" s="13">
        <v>0.1604917628684692</v>
      </c>
      <c r="AU360" s="13">
        <v>0.21591943156228921</v>
      </c>
      <c r="AV360" s="13">
        <v>0.13034695192912679</v>
      </c>
      <c r="AW360" s="13">
        <v>0.1689563682354443</v>
      </c>
      <c r="AX360" s="13">
        <v>0.16297193806750501</v>
      </c>
      <c r="AY360" s="13">
        <v>0.19601741124437971</v>
      </c>
    </row>
    <row r="361" spans="2:51" ht="29" hidden="1">
      <c r="B361" s="12" t="s">
        <v>184</v>
      </c>
      <c r="C361" s="13">
        <v>0.23957249901281749</v>
      </c>
      <c r="D361" s="13">
        <v>0.42986255515230187</v>
      </c>
      <c r="E361" s="13">
        <v>0.28632233901582699</v>
      </c>
      <c r="F361" s="13">
        <v>0.29227380410637732</v>
      </c>
      <c r="G361" s="13">
        <v>0.23213179418333171</v>
      </c>
      <c r="H361" s="13">
        <v>0.19209421623017239</v>
      </c>
      <c r="I361" s="13">
        <v>7.2174479076590276E-2</v>
      </c>
      <c r="K361" s="13">
        <v>0.2247288275148063</v>
      </c>
      <c r="L361" s="13">
        <v>0.25409574823490488</v>
      </c>
      <c r="N361" s="13">
        <v>0.22025589699363921</v>
      </c>
      <c r="O361" s="13">
        <v>0.27631156135588342</v>
      </c>
      <c r="P361" s="13">
        <v>0.24090138527952129</v>
      </c>
      <c r="Q361" s="13">
        <v>0.2090574395336946</v>
      </c>
      <c r="R361" s="13">
        <v>0.27330451924059429</v>
      </c>
      <c r="S361" s="13">
        <v>0.22526881540145841</v>
      </c>
      <c r="T361" s="13">
        <v>0.24649886878764449</v>
      </c>
      <c r="U361" s="13">
        <v>0.28623645763102279</v>
      </c>
      <c r="V361" s="13">
        <v>0.28763725224751718</v>
      </c>
      <c r="W361" s="13">
        <v>0.1966397535820387</v>
      </c>
      <c r="X361" s="13">
        <v>0.2027304306099284</v>
      </c>
      <c r="Y361" s="13">
        <v>0.2003085266427343</v>
      </c>
      <c r="AA361" s="13">
        <v>0.27302314740351791</v>
      </c>
      <c r="AB361" s="13">
        <v>0.1858958305892455</v>
      </c>
      <c r="AC361" s="13">
        <v>0.2773714939304075</v>
      </c>
      <c r="AD361" s="13">
        <v>0.22669530311568159</v>
      </c>
      <c r="AF361" s="13">
        <v>0.23110012698371299</v>
      </c>
      <c r="AG361" s="13">
        <v>0.26002098705609972</v>
      </c>
      <c r="AH361" s="13">
        <v>0.22516935180722331</v>
      </c>
      <c r="AI361" s="13">
        <v>0.2735845238250772</v>
      </c>
      <c r="AJ361" s="13">
        <v>0.21882399817098799</v>
      </c>
      <c r="AK361" s="13">
        <v>0.23110012698371299</v>
      </c>
      <c r="AM361" s="13">
        <v>0.28799564531684568</v>
      </c>
      <c r="AN361" s="13">
        <v>0.20197795030758109</v>
      </c>
      <c r="AO361" s="13">
        <v>0.2067759129319009</v>
      </c>
      <c r="AP361" s="13">
        <v>0.23000000259342959</v>
      </c>
      <c r="AQ361" s="13">
        <v>0.2387807354035367</v>
      </c>
      <c r="AR361" s="13">
        <v>0.27604630612635611</v>
      </c>
      <c r="AS361" s="13">
        <v>0.18825965335450351</v>
      </c>
      <c r="AT361" s="13">
        <v>0.27021786931302022</v>
      </c>
      <c r="AU361" s="13">
        <v>0.19946318337155669</v>
      </c>
      <c r="AV361" s="13">
        <v>0.33093749967120278</v>
      </c>
      <c r="AW361" s="13">
        <v>0.26961911675016531</v>
      </c>
      <c r="AX361" s="13">
        <v>0.21036943826006291</v>
      </c>
      <c r="AY361" s="13">
        <v>0.29018843283588991</v>
      </c>
    </row>
    <row r="362" spans="2:51" ht="43.5" hidden="1">
      <c r="B362" s="12" t="s">
        <v>185</v>
      </c>
      <c r="C362" s="13">
        <v>0.29660868952703651</v>
      </c>
      <c r="D362" s="13">
        <v>0.23575517685296879</v>
      </c>
      <c r="E362" s="13">
        <v>0.21231281942199959</v>
      </c>
      <c r="F362" s="13">
        <v>0.29061152606772928</v>
      </c>
      <c r="G362" s="13">
        <v>0.26877183105633612</v>
      </c>
      <c r="H362" s="13">
        <v>0.35922753508842747</v>
      </c>
      <c r="I362" s="13">
        <v>0.39008648209750801</v>
      </c>
      <c r="K362" s="13">
        <v>0.28154635480472912</v>
      </c>
      <c r="L362" s="13">
        <v>0.31134588180914008</v>
      </c>
      <c r="N362" s="13">
        <v>0.27975499407258131</v>
      </c>
      <c r="O362" s="13">
        <v>0.17373004264804351</v>
      </c>
      <c r="P362" s="13">
        <v>0.25125299690812009</v>
      </c>
      <c r="Q362" s="13">
        <v>0.25633250145095637</v>
      </c>
      <c r="R362" s="13">
        <v>0.29029293777696219</v>
      </c>
      <c r="S362" s="13">
        <v>0.2662927058982088</v>
      </c>
      <c r="T362" s="13">
        <v>0.2425051442301491</v>
      </c>
      <c r="U362" s="13">
        <v>0.21301397774731101</v>
      </c>
      <c r="V362" s="13">
        <v>0.33115180983385251</v>
      </c>
      <c r="W362" s="13">
        <v>0.36603910410214391</v>
      </c>
      <c r="X362" s="13">
        <v>0.30857364417780853</v>
      </c>
      <c r="Y362" s="13">
        <v>0.39234112042208907</v>
      </c>
      <c r="AA362" s="13">
        <v>0.32474599530376203</v>
      </c>
      <c r="AB362" s="13">
        <v>0.32707704162259937</v>
      </c>
      <c r="AC362" s="13">
        <v>0.25242237266874917</v>
      </c>
      <c r="AD362" s="13">
        <v>0.27321827218533468</v>
      </c>
      <c r="AF362" s="13">
        <v>0.2672568611472188</v>
      </c>
      <c r="AG362" s="13">
        <v>0.319054201307579</v>
      </c>
      <c r="AH362" s="13">
        <v>0.33474199961354528</v>
      </c>
      <c r="AI362" s="13">
        <v>0.30930325725599711</v>
      </c>
      <c r="AJ362" s="13">
        <v>0.29601271170503629</v>
      </c>
      <c r="AK362" s="13">
        <v>0.2672568611472188</v>
      </c>
      <c r="AM362" s="13">
        <v>0.2827105219271559</v>
      </c>
      <c r="AN362" s="13">
        <v>0.28055328693464598</v>
      </c>
      <c r="AO362" s="13">
        <v>0.26901225828737019</v>
      </c>
      <c r="AP362" s="13">
        <v>0.27000465668277351</v>
      </c>
      <c r="AQ362" s="13">
        <v>0.34507311175017302</v>
      </c>
      <c r="AR362" s="13">
        <v>0.26369056457239781</v>
      </c>
      <c r="AS362" s="13">
        <v>0.37709799107490533</v>
      </c>
      <c r="AT362" s="13">
        <v>0.34419276149073691</v>
      </c>
      <c r="AU362" s="13">
        <v>0.33436571076726729</v>
      </c>
      <c r="AV362" s="13">
        <v>0.29240695704004532</v>
      </c>
      <c r="AW362" s="13">
        <v>0.29642324696068589</v>
      </c>
      <c r="AX362" s="13">
        <v>0.29060227349128842</v>
      </c>
      <c r="AY362" s="13">
        <v>0.25171684897805668</v>
      </c>
    </row>
    <row r="363" spans="2:51" hidden="1">
      <c r="B363" s="12" t="s">
        <v>186</v>
      </c>
      <c r="C363" s="13">
        <v>0.1502101245788923</v>
      </c>
      <c r="D363" s="13">
        <v>9.3872580476303646E-2</v>
      </c>
      <c r="E363" s="13">
        <v>0.16858337376964561</v>
      </c>
      <c r="F363" s="13">
        <v>0.1324013256050379</v>
      </c>
      <c r="G363" s="13">
        <v>0.16730128844521711</v>
      </c>
      <c r="H363" s="13">
        <v>0.1598342553373979</v>
      </c>
      <c r="I363" s="13">
        <v>0.16642478488009771</v>
      </c>
      <c r="K363" s="13">
        <v>0.1437234291813968</v>
      </c>
      <c r="L363" s="13">
        <v>0.15655679520537549</v>
      </c>
      <c r="N363" s="13">
        <v>0.15312736408329281</v>
      </c>
      <c r="O363" s="13">
        <v>0.18638802225762141</v>
      </c>
      <c r="P363" s="13">
        <v>0.20868291041839501</v>
      </c>
      <c r="Q363" s="13">
        <v>0.17605450113156429</v>
      </c>
      <c r="R363" s="13">
        <v>0.167969248285148</v>
      </c>
      <c r="S363" s="13">
        <v>0.16627848612610069</v>
      </c>
      <c r="T363" s="13">
        <v>0.1726592654770365</v>
      </c>
      <c r="U363" s="13">
        <v>8.7277988273182103E-2</v>
      </c>
      <c r="V363" s="13">
        <v>0.13603708379621821</v>
      </c>
      <c r="W363" s="13">
        <v>0.14735772204549699</v>
      </c>
      <c r="X363" s="13">
        <v>0.13081718948439511</v>
      </c>
      <c r="Y363" s="13">
        <v>0.14394417997536341</v>
      </c>
      <c r="AA363" s="13">
        <v>0.16187230583903189</v>
      </c>
      <c r="AB363" s="13">
        <v>0.1570670087535409</v>
      </c>
      <c r="AC363" s="13">
        <v>0.13376565118871631</v>
      </c>
      <c r="AD363" s="13">
        <v>0.14495108805568091</v>
      </c>
      <c r="AF363" s="13">
        <v>0.1425902243383296</v>
      </c>
      <c r="AG363" s="13">
        <v>0.1772920857343224</v>
      </c>
      <c r="AH363" s="13">
        <v>0.1231038442126173</v>
      </c>
      <c r="AI363" s="13">
        <v>0.1424678672784393</v>
      </c>
      <c r="AJ363" s="13">
        <v>0.15239282878575439</v>
      </c>
      <c r="AK363" s="13">
        <v>0.1425902243383296</v>
      </c>
      <c r="AM363" s="13">
        <v>7.9788014242015634E-2</v>
      </c>
      <c r="AN363" s="13">
        <v>0.16121741031891429</v>
      </c>
      <c r="AO363" s="13">
        <v>8.3606753749053103E-2</v>
      </c>
      <c r="AP363" s="13">
        <v>0.13608544344008461</v>
      </c>
      <c r="AQ363" s="13">
        <v>0.20276663364897099</v>
      </c>
      <c r="AR363" s="13">
        <v>0.15404104597374541</v>
      </c>
      <c r="AS363" s="13">
        <v>0.16526442794875409</v>
      </c>
      <c r="AT363" s="13">
        <v>0.13986899693761479</v>
      </c>
      <c r="AU363" s="13">
        <v>0.2327861179217956</v>
      </c>
      <c r="AV363" s="13">
        <v>0.22818885515842191</v>
      </c>
      <c r="AW363" s="13">
        <v>9.2323771654606063E-2</v>
      </c>
      <c r="AX363" s="13">
        <v>0.1005716444402881</v>
      </c>
      <c r="AY363" s="13">
        <v>0.2019047382954427</v>
      </c>
    </row>
    <row r="364" spans="2:51" ht="29" hidden="1">
      <c r="B364" s="12" t="s">
        <v>187</v>
      </c>
      <c r="C364" s="13">
        <v>8.19114379380841E-2</v>
      </c>
      <c r="D364" s="13">
        <v>8.9141467641569633E-2</v>
      </c>
      <c r="E364" s="13">
        <v>9.6430501650691669E-2</v>
      </c>
      <c r="F364" s="13">
        <v>7.6318699175371901E-2</v>
      </c>
      <c r="G364" s="13">
        <v>7.4403886369241681E-2</v>
      </c>
      <c r="H364" s="13">
        <v>8.155901851319132E-2</v>
      </c>
      <c r="I364" s="13">
        <v>7.6271283683488622E-2</v>
      </c>
      <c r="K364" s="13">
        <v>9.2043911612723128E-2</v>
      </c>
      <c r="L364" s="13">
        <v>7.1997688470323451E-2</v>
      </c>
      <c r="N364" s="13">
        <v>8.8057903402072424E-2</v>
      </c>
      <c r="O364" s="13">
        <v>3.1849745937333029E-2</v>
      </c>
      <c r="P364" s="13">
        <v>6.2709407115386778E-2</v>
      </c>
      <c r="Q364" s="13">
        <v>0.11292045372605609</v>
      </c>
      <c r="R364" s="13">
        <v>7.5683228294841851E-2</v>
      </c>
      <c r="S364" s="13">
        <v>6.1153802278564907E-2</v>
      </c>
      <c r="T364" s="13">
        <v>9.0846818894606315E-2</v>
      </c>
      <c r="U364" s="13">
        <v>6.4431723659077775E-2</v>
      </c>
      <c r="V364" s="13">
        <v>0.1044121791634303</v>
      </c>
      <c r="W364" s="13">
        <v>8.3217221831344335E-2</v>
      </c>
      <c r="X364" s="13">
        <v>8.004225144105255E-2</v>
      </c>
      <c r="Y364" s="13">
        <v>9.0687185548470092E-2</v>
      </c>
      <c r="AA364" s="13">
        <v>8.6947215985800158E-2</v>
      </c>
      <c r="AB364" s="13">
        <v>7.0651072067250631E-2</v>
      </c>
      <c r="AC364" s="13">
        <v>9.016408562995322E-2</v>
      </c>
      <c r="AD364" s="13">
        <v>8.0516603644835663E-2</v>
      </c>
      <c r="AF364" s="13">
        <v>6.9741985159654712E-2</v>
      </c>
      <c r="AG364" s="13">
        <v>0.10531611096823219</v>
      </c>
      <c r="AH364" s="13">
        <v>0.11303376112063809</v>
      </c>
      <c r="AI364" s="13">
        <v>7.6231956885242119E-2</v>
      </c>
      <c r="AJ364" s="13">
        <v>7.0455003298398947E-2</v>
      </c>
      <c r="AK364" s="13">
        <v>6.9741985159654712E-2</v>
      </c>
      <c r="AM364" s="13">
        <v>0</v>
      </c>
      <c r="AN364" s="13">
        <v>8.3359308015857156E-2</v>
      </c>
      <c r="AO364" s="13">
        <v>7.9847005527576495E-2</v>
      </c>
      <c r="AP364" s="13">
        <v>9.0529145910596534E-2</v>
      </c>
      <c r="AQ364" s="13">
        <v>0.1143098029912484</v>
      </c>
      <c r="AR364" s="13">
        <v>7.718558489045875E-2</v>
      </c>
      <c r="AS364" s="13">
        <v>0.1010458373683885</v>
      </c>
      <c r="AT364" s="13">
        <v>7.6446386067715297E-2</v>
      </c>
      <c r="AU364" s="13">
        <v>8.098590688081625E-2</v>
      </c>
      <c r="AV364" s="13">
        <v>9.6865022875346304E-2</v>
      </c>
      <c r="AW364" s="13">
        <v>3.8391179537030473E-2</v>
      </c>
      <c r="AX364" s="13">
        <v>0.11764926550987249</v>
      </c>
      <c r="AY364" s="13">
        <v>9.1474011991810711E-2</v>
      </c>
    </row>
    <row r="365" spans="2:51" ht="43.5" hidden="1">
      <c r="B365" s="12" t="s">
        <v>188</v>
      </c>
      <c r="C365" s="13">
        <v>0.13594313536225569</v>
      </c>
      <c r="D365" s="13">
        <v>0.1335732127919082</v>
      </c>
      <c r="E365" s="13">
        <v>0.14270568329360719</v>
      </c>
      <c r="F365" s="13">
        <v>0.14795239194922361</v>
      </c>
      <c r="G365" s="13">
        <v>0.1167485570462692</v>
      </c>
      <c r="H365" s="13">
        <v>0.1065637073313588</v>
      </c>
      <c r="I365" s="13">
        <v>0.15759026355884831</v>
      </c>
      <c r="K365" s="13">
        <v>0.1469805969773556</v>
      </c>
      <c r="L365" s="13">
        <v>0.12514393343726041</v>
      </c>
      <c r="N365" s="13">
        <v>0.1406942944439033</v>
      </c>
      <c r="O365" s="13">
        <v>0.1418975068476854</v>
      </c>
      <c r="P365" s="13">
        <v>0.1000759292367306</v>
      </c>
      <c r="Q365" s="13">
        <v>0.1117045120112381</v>
      </c>
      <c r="R365" s="13">
        <v>0.1319612621823516</v>
      </c>
      <c r="S365" s="13">
        <v>9.9758402008968378E-2</v>
      </c>
      <c r="T365" s="13">
        <v>0.1031276879220296</v>
      </c>
      <c r="U365" s="13">
        <v>0.13314166312919479</v>
      </c>
      <c r="V365" s="13">
        <v>0.16656950853438079</v>
      </c>
      <c r="W365" s="13">
        <v>0.1533793065525158</v>
      </c>
      <c r="X365" s="13">
        <v>0.1460719145186779</v>
      </c>
      <c r="Y365" s="13">
        <v>0.1435797528746276</v>
      </c>
      <c r="AA365" s="13">
        <v>0.16074439659915901</v>
      </c>
      <c r="AB365" s="13">
        <v>0.1170116357803111</v>
      </c>
      <c r="AC365" s="13">
        <v>0.13633525486340309</v>
      </c>
      <c r="AD365" s="13">
        <v>0.1284140000838575</v>
      </c>
      <c r="AF365" s="13">
        <v>0.1182405699127712</v>
      </c>
      <c r="AG365" s="13">
        <v>0.15348230675262239</v>
      </c>
      <c r="AH365" s="13">
        <v>0.16806548397974769</v>
      </c>
      <c r="AI365" s="13">
        <v>0.14549443772859119</v>
      </c>
      <c r="AJ365" s="13">
        <v>0.12761742779301269</v>
      </c>
      <c r="AK365" s="13">
        <v>0.1182405699127712</v>
      </c>
      <c r="AM365" s="13">
        <v>0.14168772051108269</v>
      </c>
      <c r="AN365" s="13">
        <v>0.1138665448248395</v>
      </c>
      <c r="AO365" s="13">
        <v>0.14191143314174251</v>
      </c>
      <c r="AP365" s="13">
        <v>0.13362484733568941</v>
      </c>
      <c r="AQ365" s="13">
        <v>0.1086365329395417</v>
      </c>
      <c r="AR365" s="13">
        <v>0.14048220831927519</v>
      </c>
      <c r="AS365" s="13">
        <v>0.12874506600148261</v>
      </c>
      <c r="AT365" s="13">
        <v>9.4319191352532528E-2</v>
      </c>
      <c r="AU365" s="13">
        <v>0.1647223044761178</v>
      </c>
      <c r="AV365" s="13">
        <v>0.1591586840193531</v>
      </c>
      <c r="AW365" s="13">
        <v>0.16405910295202031</v>
      </c>
      <c r="AX365" s="13">
        <v>0.13816859135611601</v>
      </c>
      <c r="AY365" s="13">
        <v>0.15727147048384049</v>
      </c>
    </row>
    <row r="366" spans="2:51" ht="43.5" hidden="1">
      <c r="B366" s="12" t="s">
        <v>189</v>
      </c>
      <c r="C366" s="13">
        <v>0.24364265158558121</v>
      </c>
      <c r="D366" s="13">
        <v>0.22107547672345981</v>
      </c>
      <c r="E366" s="13">
        <v>0.21685819385016269</v>
      </c>
      <c r="F366" s="13">
        <v>0.243464783332765</v>
      </c>
      <c r="G366" s="13">
        <v>0.19153558675822069</v>
      </c>
      <c r="H366" s="13">
        <v>0.27073422872065639</v>
      </c>
      <c r="I366" s="13">
        <v>0.30430485919476352</v>
      </c>
      <c r="K366" s="13">
        <v>0.2423577165278698</v>
      </c>
      <c r="L366" s="13">
        <v>0.2448998494479725</v>
      </c>
      <c r="N366" s="13">
        <v>0.19420458468323731</v>
      </c>
      <c r="O366" s="13">
        <v>5.0051476191639348E-2</v>
      </c>
      <c r="P366" s="13">
        <v>0.1711837993434237</v>
      </c>
      <c r="Q366" s="13">
        <v>0.24566029879498549</v>
      </c>
      <c r="R366" s="13">
        <v>0.22970900500875391</v>
      </c>
      <c r="S366" s="13">
        <v>0.26202433314053197</v>
      </c>
      <c r="T366" s="13">
        <v>0.2189187937003518</v>
      </c>
      <c r="U366" s="13">
        <v>0.22196450873640261</v>
      </c>
      <c r="V366" s="13">
        <v>0.28209519116667459</v>
      </c>
      <c r="W366" s="13">
        <v>0.3070417651480713</v>
      </c>
      <c r="X366" s="13">
        <v>0.26246926850832769</v>
      </c>
      <c r="Y366" s="13">
        <v>0.27007075313535212</v>
      </c>
      <c r="AA366" s="13">
        <v>0.29872769418921058</v>
      </c>
      <c r="AB366" s="13">
        <v>0.25114167890088479</v>
      </c>
      <c r="AC366" s="13">
        <v>0.2216236172033991</v>
      </c>
      <c r="AD366" s="13">
        <v>0.195133875613416</v>
      </c>
      <c r="AF366" s="13">
        <v>0.2366988175551939</v>
      </c>
      <c r="AG366" s="13">
        <v>0.24931120730747491</v>
      </c>
      <c r="AH366" s="13">
        <v>0.26125330543813741</v>
      </c>
      <c r="AI366" s="13">
        <v>0.2630525129371028</v>
      </c>
      <c r="AJ366" s="13">
        <v>0.2301525440725545</v>
      </c>
      <c r="AK366" s="13">
        <v>0.2366988175551939</v>
      </c>
      <c r="AM366" s="13">
        <v>0.13821735827461021</v>
      </c>
      <c r="AN366" s="13">
        <v>0.20645308540357099</v>
      </c>
      <c r="AO366" s="13">
        <v>0.26865527662268629</v>
      </c>
      <c r="AP366" s="13">
        <v>0.2397876458450531</v>
      </c>
      <c r="AQ366" s="13">
        <v>0.2435417552963523</v>
      </c>
      <c r="AR366" s="13">
        <v>0.20607193922359829</v>
      </c>
      <c r="AS366" s="13">
        <v>0.34000487440768379</v>
      </c>
      <c r="AT366" s="13">
        <v>0.26009731107099188</v>
      </c>
      <c r="AU366" s="13">
        <v>0.26649126383566468</v>
      </c>
      <c r="AV366" s="13">
        <v>0.25901131826838542</v>
      </c>
      <c r="AW366" s="13">
        <v>0.26491151553700759</v>
      </c>
      <c r="AX366" s="13">
        <v>0.23951697798067659</v>
      </c>
      <c r="AY366" s="13">
        <v>0.29103317180313942</v>
      </c>
    </row>
    <row r="367" spans="2:51" ht="29" hidden="1">
      <c r="B367" s="12" t="s">
        <v>190</v>
      </c>
      <c r="C367" s="13">
        <v>0.1338613817925996</v>
      </c>
      <c r="D367" s="13">
        <v>0.11336293941073571</v>
      </c>
      <c r="E367" s="13">
        <v>0.1459555557049369</v>
      </c>
      <c r="F367" s="13">
        <v>0.1224400292767328</v>
      </c>
      <c r="G367" s="13">
        <v>0.1032537923745931</v>
      </c>
      <c r="H367" s="13">
        <v>0.1618236128420619</v>
      </c>
      <c r="I367" s="13">
        <v>0.1528218411035662</v>
      </c>
      <c r="K367" s="13">
        <v>0.1436651328508933</v>
      </c>
      <c r="L367" s="13">
        <v>0.1242692589845746</v>
      </c>
      <c r="N367" s="13">
        <v>0.14284310357816249</v>
      </c>
      <c r="O367" s="13">
        <v>0.1090234074567536</v>
      </c>
      <c r="P367" s="13">
        <v>0.12368621283168731</v>
      </c>
      <c r="Q367" s="13">
        <v>0.1111451323898749</v>
      </c>
      <c r="R367" s="13">
        <v>0.1246518925898748</v>
      </c>
      <c r="S367" s="13">
        <v>9.2801443210929715E-2</v>
      </c>
      <c r="T367" s="13">
        <v>0.1054880086164974</v>
      </c>
      <c r="U367" s="13">
        <v>0.13999856668525351</v>
      </c>
      <c r="V367" s="13">
        <v>0.1679323772283412</v>
      </c>
      <c r="W367" s="13">
        <v>0.13591876337641939</v>
      </c>
      <c r="X367" s="13">
        <v>0.16089062538354701</v>
      </c>
      <c r="Y367" s="13">
        <v>0.13287029033137551</v>
      </c>
      <c r="AA367" s="13">
        <v>0.18906569165334339</v>
      </c>
      <c r="AB367" s="13">
        <v>0.115052606106555</v>
      </c>
      <c r="AC367" s="13">
        <v>0.1407215071179049</v>
      </c>
      <c r="AD367" s="13">
        <v>8.7485278734944119E-2</v>
      </c>
      <c r="AF367" s="13">
        <v>9.8329457696900865E-2</v>
      </c>
      <c r="AG367" s="13">
        <v>0.16967059626813449</v>
      </c>
      <c r="AH367" s="13">
        <v>0.17914016286465489</v>
      </c>
      <c r="AI367" s="13">
        <v>0.1107877073632493</v>
      </c>
      <c r="AJ367" s="13">
        <v>0.14912447177204949</v>
      </c>
      <c r="AK367" s="13">
        <v>9.8329457696900865E-2</v>
      </c>
      <c r="AM367" s="13">
        <v>7.6811916699298821E-2</v>
      </c>
      <c r="AN367" s="13">
        <v>6.7735537264085308E-2</v>
      </c>
      <c r="AO367" s="13">
        <v>0.11696900152397049</v>
      </c>
      <c r="AP367" s="13">
        <v>0.1349799266291386</v>
      </c>
      <c r="AQ367" s="13">
        <v>0.15220266126265611</v>
      </c>
      <c r="AR367" s="13">
        <v>0.13261371814072789</v>
      </c>
      <c r="AS367" s="13">
        <v>0.17210583502156551</v>
      </c>
      <c r="AT367" s="13">
        <v>0.13512582799106199</v>
      </c>
      <c r="AU367" s="13">
        <v>0.15502647061045541</v>
      </c>
      <c r="AV367" s="13">
        <v>0.1614806248342745</v>
      </c>
      <c r="AW367" s="13">
        <v>0.13877958933218451</v>
      </c>
      <c r="AX367" s="13">
        <v>0.21490781412041121</v>
      </c>
      <c r="AY367" s="13">
        <v>0.22073269351368741</v>
      </c>
    </row>
    <row r="368" spans="2:51" ht="43.5" hidden="1">
      <c r="B368" s="12" t="s">
        <v>191</v>
      </c>
      <c r="C368" s="13">
        <v>0.105523512033473</v>
      </c>
      <c r="D368" s="13">
        <v>6.2722353823444543E-2</v>
      </c>
      <c r="E368" s="13">
        <v>9.0697715872295165E-2</v>
      </c>
      <c r="F368" s="13">
        <v>0.1058579056537113</v>
      </c>
      <c r="G368" s="13">
        <v>0.1064887389975559</v>
      </c>
      <c r="H368" s="13">
        <v>0.1204409127744397</v>
      </c>
      <c r="I368" s="13">
        <v>0.1345425986854952</v>
      </c>
      <c r="K368" s="13">
        <v>0.1038279742615516</v>
      </c>
      <c r="L368" s="13">
        <v>0.1071824491522564</v>
      </c>
      <c r="N368" s="13">
        <v>8.5097307188818486E-2</v>
      </c>
      <c r="O368" s="13">
        <v>0.1072206995699712</v>
      </c>
      <c r="P368" s="13">
        <v>9.6953903661956775E-2</v>
      </c>
      <c r="Q368" s="13">
        <v>0.1318600290263329</v>
      </c>
      <c r="R368" s="13">
        <v>8.7656931404664476E-2</v>
      </c>
      <c r="S368" s="13">
        <v>0.1066762157507911</v>
      </c>
      <c r="T368" s="13">
        <v>0.1665687138454284</v>
      </c>
      <c r="U368" s="13">
        <v>0.10591069356754269</v>
      </c>
      <c r="V368" s="13">
        <v>8.9503184331354887E-2</v>
      </c>
      <c r="W368" s="13">
        <v>8.8767494047743395E-2</v>
      </c>
      <c r="X368" s="13">
        <v>0.1390763526427678</v>
      </c>
      <c r="Y368" s="13">
        <v>0.1105336662987404</v>
      </c>
      <c r="AA368" s="13">
        <v>8.5564338481993393E-2</v>
      </c>
      <c r="AB368" s="13">
        <v>0.13593529091221829</v>
      </c>
      <c r="AC368" s="13">
        <v>8.1227757223526653E-2</v>
      </c>
      <c r="AD368" s="13">
        <v>0.1176059602969472</v>
      </c>
      <c r="AF368" s="13">
        <v>0.1279531237789697</v>
      </c>
      <c r="AG368" s="13">
        <v>6.1401775944829443E-2</v>
      </c>
      <c r="AH368" s="13">
        <v>0.1084981818748577</v>
      </c>
      <c r="AI368" s="13">
        <v>0.113388372663079</v>
      </c>
      <c r="AJ368" s="13">
        <v>0.1064393334144953</v>
      </c>
      <c r="AK368" s="13">
        <v>0.1279531237789697</v>
      </c>
      <c r="AM368" s="13">
        <v>0.24255147987601569</v>
      </c>
      <c r="AN368" s="13">
        <v>0.111371847961292</v>
      </c>
      <c r="AO368" s="13">
        <v>0.1259735076759895</v>
      </c>
      <c r="AP368" s="13">
        <v>5.2183338271032768E-2</v>
      </c>
      <c r="AQ368" s="13">
        <v>0.1046531645307569</v>
      </c>
      <c r="AR368" s="13">
        <v>9.5543731366171517E-2</v>
      </c>
      <c r="AS368" s="13">
        <v>7.0038230214979083E-2</v>
      </c>
      <c r="AT368" s="13">
        <v>0.13115140198065159</v>
      </c>
      <c r="AU368" s="13">
        <v>0.12295659365559571</v>
      </c>
      <c r="AV368" s="13">
        <v>7.7384790440561194E-2</v>
      </c>
      <c r="AW368" s="13">
        <v>0.1186483010320105</v>
      </c>
      <c r="AX368" s="13">
        <v>0.12183980254366809</v>
      </c>
      <c r="AY368" s="13">
        <v>2.7152595786101581E-2</v>
      </c>
    </row>
    <row r="369" spans="2:53" hidden="1"/>
    <row r="370" spans="2:53" hidden="1">
      <c r="B370" s="37" t="s">
        <v>192</v>
      </c>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c r="AQ370" s="34"/>
      <c r="AR370" s="34"/>
      <c r="AS370" s="34"/>
      <c r="AT370" s="34"/>
      <c r="AU370" s="34"/>
      <c r="AV370" s="34"/>
      <c r="AW370" s="34"/>
      <c r="AX370" s="34"/>
      <c r="AY370" s="34"/>
      <c r="AZ370" s="34"/>
      <c r="BA370" s="34"/>
    </row>
    <row r="371" spans="2:53" hidden="1">
      <c r="B371" s="36" t="s">
        <v>16</v>
      </c>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c r="AM371" s="34"/>
      <c r="AN371" s="34"/>
      <c r="AO371" s="34"/>
      <c r="AP371" s="34"/>
      <c r="AQ371" s="34"/>
      <c r="AR371" s="34"/>
      <c r="AS371" s="34"/>
      <c r="AT371" s="34"/>
      <c r="AU371" s="34"/>
      <c r="AV371" s="34"/>
      <c r="AW371" s="34"/>
      <c r="AX371" s="34"/>
      <c r="AY371" s="34"/>
      <c r="AZ371" s="34"/>
      <c r="BA371" s="34"/>
    </row>
    <row r="372" spans="2:53" ht="29" hidden="1">
      <c r="B372" s="12" t="s">
        <v>193</v>
      </c>
      <c r="C372" s="13">
        <v>0.2267317947607784</v>
      </c>
      <c r="D372" s="13">
        <v>0.1986631051953055</v>
      </c>
      <c r="E372" s="13">
        <v>0.1962995010378914</v>
      </c>
      <c r="F372" s="13">
        <v>0.19175340663559601</v>
      </c>
      <c r="G372" s="13">
        <v>0.22018220147649051</v>
      </c>
      <c r="H372" s="13">
        <v>0.27085696064035891</v>
      </c>
      <c r="I372" s="13">
        <v>0.27377883445599299</v>
      </c>
      <c r="K372" s="13">
        <v>0.19043973210734449</v>
      </c>
      <c r="L372" s="13">
        <v>0.26227314240987548</v>
      </c>
      <c r="N372" s="13">
        <v>0.21187396564720029</v>
      </c>
      <c r="O372" s="13">
        <v>0.33224538008380078</v>
      </c>
      <c r="P372" s="13">
        <v>0.26303485738214433</v>
      </c>
      <c r="Q372" s="13">
        <v>0.2446288355921071</v>
      </c>
      <c r="R372" s="13">
        <v>0.22528376604147191</v>
      </c>
      <c r="S372" s="13">
        <v>0.2042245702608553</v>
      </c>
      <c r="T372" s="13">
        <v>0.22820541159158211</v>
      </c>
      <c r="U372" s="13">
        <v>0.19848302069992391</v>
      </c>
      <c r="V372" s="13">
        <v>0.19149454746692871</v>
      </c>
      <c r="W372" s="13">
        <v>0.2527191147452833</v>
      </c>
      <c r="X372" s="13">
        <v>0.26311745376024748</v>
      </c>
      <c r="Y372" s="13">
        <v>0.21177593959511959</v>
      </c>
      <c r="AA372" s="13">
        <v>0.20796932120622</v>
      </c>
      <c r="AB372" s="13">
        <v>0.23465357883074051</v>
      </c>
      <c r="AC372" s="13">
        <v>0.24547031599251251</v>
      </c>
      <c r="AD372" s="13">
        <v>0.2228989226314726</v>
      </c>
      <c r="AF372" s="13">
        <v>0.24054474407555571</v>
      </c>
      <c r="AG372" s="13">
        <v>0.1725154748883154</v>
      </c>
      <c r="AH372" s="13">
        <v>0.23604767518828321</v>
      </c>
      <c r="AI372" s="13">
        <v>0.26090330019968272</v>
      </c>
      <c r="AJ372" s="13">
        <v>0.22993692105516511</v>
      </c>
      <c r="AK372" s="13">
        <v>0.24054474407555571</v>
      </c>
      <c r="AM372" s="13">
        <v>0.10593032956046571</v>
      </c>
      <c r="AN372" s="13">
        <v>0.19016246303677151</v>
      </c>
      <c r="AO372" s="13">
        <v>0.2211545061834288</v>
      </c>
      <c r="AP372" s="13">
        <v>0.30214732917252712</v>
      </c>
      <c r="AQ372" s="13">
        <v>0.26524367479371191</v>
      </c>
      <c r="AR372" s="13">
        <v>0.162695055292777</v>
      </c>
      <c r="AS372" s="13">
        <v>0.25757616689864221</v>
      </c>
      <c r="AT372" s="13">
        <v>0.20298932392072949</v>
      </c>
      <c r="AU372" s="13">
        <v>0.18198363565393161</v>
      </c>
      <c r="AV372" s="13">
        <v>0.28254283401795899</v>
      </c>
      <c r="AW372" s="13">
        <v>0.223437611929375</v>
      </c>
      <c r="AX372" s="13">
        <v>0.20064083235891811</v>
      </c>
      <c r="AY372" s="13">
        <v>0.18280767267852929</v>
      </c>
    </row>
    <row r="373" spans="2:53" hidden="1">
      <c r="B373" s="12" t="s">
        <v>194</v>
      </c>
      <c r="C373" s="13">
        <v>0.34665433943476831</v>
      </c>
      <c r="D373" s="13">
        <v>0.34636715463426643</v>
      </c>
      <c r="E373" s="13">
        <v>0.38739427334102372</v>
      </c>
      <c r="F373" s="13">
        <v>0.31077029946474249</v>
      </c>
      <c r="G373" s="13">
        <v>0.32879321006758871</v>
      </c>
      <c r="H373" s="13">
        <v>0.32422507415999829</v>
      </c>
      <c r="I373" s="13">
        <v>0.37247703892704598</v>
      </c>
      <c r="K373" s="13">
        <v>0.37070772975691391</v>
      </c>
      <c r="L373" s="13">
        <v>0.32309850256370198</v>
      </c>
      <c r="N373" s="13">
        <v>0.29444298269036001</v>
      </c>
      <c r="O373" s="13">
        <v>0.38667420128003338</v>
      </c>
      <c r="P373" s="13">
        <v>0.35114008615530851</v>
      </c>
      <c r="Q373" s="13">
        <v>0.30944870299017979</v>
      </c>
      <c r="R373" s="13">
        <v>0.35135065937721088</v>
      </c>
      <c r="S373" s="13">
        <v>0.34872010660124442</v>
      </c>
      <c r="T373" s="13">
        <v>0.35059814866749822</v>
      </c>
      <c r="U373" s="13">
        <v>0.31192490015733909</v>
      </c>
      <c r="V373" s="13">
        <v>0.32793813760099172</v>
      </c>
      <c r="W373" s="13">
        <v>0.37253955763363938</v>
      </c>
      <c r="X373" s="13">
        <v>0.39351398327291331</v>
      </c>
      <c r="Y373" s="13">
        <v>0.37322111312060108</v>
      </c>
      <c r="AA373" s="13">
        <v>0.34513170331434079</v>
      </c>
      <c r="AB373" s="13">
        <v>0.37828511623288719</v>
      </c>
      <c r="AC373" s="13">
        <v>0.32214236206601671</v>
      </c>
      <c r="AD373" s="13">
        <v>0.33739143305516739</v>
      </c>
      <c r="AF373" s="13">
        <v>0.33150128001842738</v>
      </c>
      <c r="AG373" s="13">
        <v>0.41513588655743672</v>
      </c>
      <c r="AH373" s="13">
        <v>0.35153866869937928</v>
      </c>
      <c r="AI373" s="13">
        <v>0.36062148182054132</v>
      </c>
      <c r="AJ373" s="13">
        <v>0.299069494899244</v>
      </c>
      <c r="AK373" s="13">
        <v>0.33150128001842738</v>
      </c>
      <c r="AM373" s="13">
        <v>0.13585541873353141</v>
      </c>
      <c r="AN373" s="13">
        <v>0.36025547820597992</v>
      </c>
      <c r="AO373" s="13">
        <v>0.35268117042623132</v>
      </c>
      <c r="AP373" s="13">
        <v>0.32363262414276339</v>
      </c>
      <c r="AQ373" s="13">
        <v>0.31099710679683912</v>
      </c>
      <c r="AR373" s="13">
        <v>0.40641821099489789</v>
      </c>
      <c r="AS373" s="13">
        <v>0.40413515546152279</v>
      </c>
      <c r="AT373" s="13">
        <v>0.38582898060014381</v>
      </c>
      <c r="AU373" s="13">
        <v>0.35767584491293403</v>
      </c>
      <c r="AV373" s="13">
        <v>0.35730879957938938</v>
      </c>
      <c r="AW373" s="13">
        <v>0.35827682172626252</v>
      </c>
      <c r="AX373" s="13">
        <v>0.30308285499218007</v>
      </c>
      <c r="AY373" s="13">
        <v>0.34705851957670719</v>
      </c>
    </row>
    <row r="374" spans="2:53" ht="29" hidden="1">
      <c r="B374" s="12" t="s">
        <v>187</v>
      </c>
      <c r="C374" s="13">
        <v>0.157808774192671</v>
      </c>
      <c r="D374" s="13">
        <v>0.2010345778587086</v>
      </c>
      <c r="E374" s="13">
        <v>0.15326127534099879</v>
      </c>
      <c r="F374" s="13">
        <v>0.14766984344137871</v>
      </c>
      <c r="G374" s="13">
        <v>0.15509887640224049</v>
      </c>
      <c r="H374" s="13">
        <v>0.14457521175083779</v>
      </c>
      <c r="I374" s="13">
        <v>0.15243970956131131</v>
      </c>
      <c r="K374" s="13">
        <v>0.15266235412466411</v>
      </c>
      <c r="L374" s="13">
        <v>0.16284873862048541</v>
      </c>
      <c r="N374" s="13">
        <v>0.1230875705852031</v>
      </c>
      <c r="O374" s="13">
        <v>0.1082987052549861</v>
      </c>
      <c r="P374" s="13">
        <v>0.13640604797625849</v>
      </c>
      <c r="Q374" s="13">
        <v>0.17960261916563669</v>
      </c>
      <c r="R374" s="13">
        <v>0.1641866564761133</v>
      </c>
      <c r="S374" s="13">
        <v>0.1575459561353148</v>
      </c>
      <c r="T374" s="13">
        <v>0.15136541458280081</v>
      </c>
      <c r="U374" s="13">
        <v>0.14851059865323371</v>
      </c>
      <c r="V374" s="13">
        <v>0.16525357687899259</v>
      </c>
      <c r="W374" s="13">
        <v>0.17533015774026181</v>
      </c>
      <c r="X374" s="13">
        <v>0.15620097961963481</v>
      </c>
      <c r="Y374" s="13">
        <v>0.18249374058989279</v>
      </c>
      <c r="AA374" s="13">
        <v>0.18517411963902489</v>
      </c>
      <c r="AB374" s="13">
        <v>0.1575488913615837</v>
      </c>
      <c r="AC374" s="13">
        <v>0.16231642381965261</v>
      </c>
      <c r="AD374" s="13">
        <v>0.1257045563854487</v>
      </c>
      <c r="AF374" s="13">
        <v>0.11504348961955491</v>
      </c>
      <c r="AG374" s="13">
        <v>0.1947975890196206</v>
      </c>
      <c r="AH374" s="13">
        <v>0.20137018020108699</v>
      </c>
      <c r="AI374" s="13">
        <v>0.17007585215042159</v>
      </c>
      <c r="AJ374" s="13">
        <v>0.16167826733169591</v>
      </c>
      <c r="AK374" s="13">
        <v>0.11504348961955491</v>
      </c>
      <c r="AM374" s="13">
        <v>0.13935551648999561</v>
      </c>
      <c r="AN374" s="13">
        <v>0.1011383640716704</v>
      </c>
      <c r="AO374" s="13">
        <v>0.1793193678980107</v>
      </c>
      <c r="AP374" s="13">
        <v>0.1246676594340848</v>
      </c>
      <c r="AQ374" s="13">
        <v>0.2252071605427021</v>
      </c>
      <c r="AR374" s="13">
        <v>0.12930815213518981</v>
      </c>
      <c r="AS374" s="13">
        <v>0.14884229523041109</v>
      </c>
      <c r="AT374" s="13">
        <v>0.22504869636837491</v>
      </c>
      <c r="AU374" s="13">
        <v>0.19945063115276979</v>
      </c>
      <c r="AV374" s="13">
        <v>0.14588902126955389</v>
      </c>
      <c r="AW374" s="13">
        <v>0.150198582046672</v>
      </c>
      <c r="AX374" s="13">
        <v>0.11310471610473979</v>
      </c>
      <c r="AY374" s="13">
        <v>0.15521558481155409</v>
      </c>
    </row>
    <row r="375" spans="2:53" hidden="1">
      <c r="B375" s="12" t="s">
        <v>195</v>
      </c>
      <c r="C375" s="13">
        <v>0.17816926795075999</v>
      </c>
      <c r="D375" s="13">
        <v>0.33173986202314598</v>
      </c>
      <c r="E375" s="13">
        <v>0.28292081549039361</v>
      </c>
      <c r="F375" s="13">
        <v>0.17880848383467501</v>
      </c>
      <c r="G375" s="13">
        <v>0.1561600591259765</v>
      </c>
      <c r="H375" s="13">
        <v>0.10229017442952799</v>
      </c>
      <c r="I375" s="13">
        <v>6.0856648004337287E-2</v>
      </c>
      <c r="K375" s="13">
        <v>0.20605906754941369</v>
      </c>
      <c r="L375" s="13">
        <v>0.15085637937605639</v>
      </c>
      <c r="N375" s="13">
        <v>0.14517448919436279</v>
      </c>
      <c r="O375" s="13">
        <v>4.5670536123441102E-2</v>
      </c>
      <c r="P375" s="13">
        <v>0.21007959619894481</v>
      </c>
      <c r="Q375" s="13">
        <v>0.15072964820868601</v>
      </c>
      <c r="R375" s="13">
        <v>0.15903408930601459</v>
      </c>
      <c r="S375" s="13">
        <v>0.16183065140212019</v>
      </c>
      <c r="T375" s="13">
        <v>0.185064043944143</v>
      </c>
      <c r="U375" s="13">
        <v>0.23333071946363951</v>
      </c>
      <c r="V375" s="13">
        <v>0.284680038559672</v>
      </c>
      <c r="W375" s="13">
        <v>0.13863918980926301</v>
      </c>
      <c r="X375" s="13">
        <v>0.12603474425421721</v>
      </c>
      <c r="Y375" s="13">
        <v>0.1664980344479165</v>
      </c>
      <c r="AA375" s="13">
        <v>0.1953862630051246</v>
      </c>
      <c r="AB375" s="13">
        <v>0.1284256404749804</v>
      </c>
      <c r="AC375" s="13">
        <v>0.21125696255903259</v>
      </c>
      <c r="AD375" s="13">
        <v>0.18351931047708589</v>
      </c>
      <c r="AF375" s="13">
        <v>0.15676800293577209</v>
      </c>
      <c r="AG375" s="13">
        <v>0.30534008234460391</v>
      </c>
      <c r="AH375" s="13">
        <v>0.12987562529903141</v>
      </c>
      <c r="AI375" s="13">
        <v>0.14788126191690959</v>
      </c>
      <c r="AJ375" s="13">
        <v>0.13556084460767859</v>
      </c>
      <c r="AK375" s="13">
        <v>0.15676800293577209</v>
      </c>
      <c r="AM375" s="13">
        <v>0.25122939612179918</v>
      </c>
      <c r="AN375" s="13">
        <v>0.1300788363950201</v>
      </c>
      <c r="AO375" s="13">
        <v>0.18869534563329901</v>
      </c>
      <c r="AP375" s="13">
        <v>0.1595497863514351</v>
      </c>
      <c r="AQ375" s="13">
        <v>0.1094437771113503</v>
      </c>
      <c r="AR375" s="13">
        <v>0.15017273575457291</v>
      </c>
      <c r="AS375" s="13">
        <v>0.20342623935499299</v>
      </c>
      <c r="AT375" s="13">
        <v>0.18127883837194861</v>
      </c>
      <c r="AU375" s="13">
        <v>0.17519760470616699</v>
      </c>
      <c r="AV375" s="13">
        <v>0.20567939507738439</v>
      </c>
      <c r="AW375" s="13">
        <v>0.199515371181826</v>
      </c>
      <c r="AX375" s="13">
        <v>0.28499203910937693</v>
      </c>
      <c r="AY375" s="13">
        <v>0.31955720877578331</v>
      </c>
    </row>
    <row r="376" spans="2:53" ht="29" hidden="1">
      <c r="B376" s="12" t="s">
        <v>196</v>
      </c>
      <c r="C376" s="13">
        <v>0.13904274897692859</v>
      </c>
      <c r="D376" s="13">
        <v>0.1924698099660973</v>
      </c>
      <c r="E376" s="13">
        <v>0.19592570186246189</v>
      </c>
      <c r="F376" s="13">
        <v>0.18016794129953839</v>
      </c>
      <c r="G376" s="13">
        <v>0.13012562815718831</v>
      </c>
      <c r="H376" s="13">
        <v>7.889649348203702E-2</v>
      </c>
      <c r="I376" s="13">
        <v>7.2249308574442339E-2</v>
      </c>
      <c r="K376" s="13">
        <v>0.13151340958841429</v>
      </c>
      <c r="L376" s="13">
        <v>0.1464163411403353</v>
      </c>
      <c r="N376" s="13">
        <v>0.13524822981602311</v>
      </c>
      <c r="O376" s="13">
        <v>0.1102462163197781</v>
      </c>
      <c r="P376" s="13">
        <v>8.5921807149998586E-2</v>
      </c>
      <c r="Q376" s="13">
        <v>0.1412027398124179</v>
      </c>
      <c r="R376" s="13">
        <v>0.13803708731640929</v>
      </c>
      <c r="S376" s="13">
        <v>0.14468175523134419</v>
      </c>
      <c r="T376" s="13">
        <v>0.15008369137907801</v>
      </c>
      <c r="U376" s="13">
        <v>0.18885637427109259</v>
      </c>
      <c r="V376" s="13">
        <v>0.16696481573645791</v>
      </c>
      <c r="W376" s="13">
        <v>0.14593481917156151</v>
      </c>
      <c r="X376" s="13">
        <v>0.12104593403762839</v>
      </c>
      <c r="Y376" s="13">
        <v>8.2100007730118538E-2</v>
      </c>
      <c r="AA376" s="13">
        <v>0.1405295541387622</v>
      </c>
      <c r="AB376" s="13">
        <v>9.5384318367978962E-2</v>
      </c>
      <c r="AC376" s="13">
        <v>0.16713317777745609</v>
      </c>
      <c r="AD376" s="13">
        <v>0.15808179299279779</v>
      </c>
      <c r="AF376" s="13">
        <v>0.136651448079909</v>
      </c>
      <c r="AG376" s="13">
        <v>0.16860443479547449</v>
      </c>
      <c r="AH376" s="13">
        <v>9.7928096576957988E-2</v>
      </c>
      <c r="AI376" s="13">
        <v>0.15483476814194019</v>
      </c>
      <c r="AJ376" s="13">
        <v>0.12309965979383319</v>
      </c>
      <c r="AK376" s="13">
        <v>0.136651448079909</v>
      </c>
      <c r="AM376" s="13">
        <v>0.1443926789278715</v>
      </c>
      <c r="AN376" s="13">
        <v>0.15819790131857001</v>
      </c>
      <c r="AO376" s="13">
        <v>0.13574518547423611</v>
      </c>
      <c r="AP376" s="13">
        <v>0.16832220950866711</v>
      </c>
      <c r="AQ376" s="13">
        <v>0.1182874995718982</v>
      </c>
      <c r="AR376" s="13">
        <v>0.12510458043347239</v>
      </c>
      <c r="AS376" s="13">
        <v>0.1124409181844883</v>
      </c>
      <c r="AT376" s="13">
        <v>0.14669161008898951</v>
      </c>
      <c r="AU376" s="13">
        <v>9.5949890627858511E-2</v>
      </c>
      <c r="AV376" s="13">
        <v>0.14455538803670259</v>
      </c>
      <c r="AW376" s="13">
        <v>0.1343099896599157</v>
      </c>
      <c r="AX376" s="13">
        <v>0.1589162868941123</v>
      </c>
      <c r="AY376" s="13">
        <v>0.1256134682531892</v>
      </c>
    </row>
    <row r="377" spans="2:53" ht="43.5" hidden="1">
      <c r="B377" s="12" t="s">
        <v>197</v>
      </c>
      <c r="C377" s="13">
        <v>0.25455129720513731</v>
      </c>
      <c r="D377" s="13">
        <v>0.1454216674217795</v>
      </c>
      <c r="E377" s="13">
        <v>0.2451060642377772</v>
      </c>
      <c r="F377" s="13">
        <v>0.19724985436617051</v>
      </c>
      <c r="G377" s="13">
        <v>0.287495349391925</v>
      </c>
      <c r="H377" s="13">
        <v>0.31103988806905319</v>
      </c>
      <c r="I377" s="13">
        <v>0.31556227640942991</v>
      </c>
      <c r="K377" s="13">
        <v>0.26675787061842571</v>
      </c>
      <c r="L377" s="13">
        <v>0.24259722136688069</v>
      </c>
      <c r="N377" s="13">
        <v>0.30630735876121451</v>
      </c>
      <c r="O377" s="13">
        <v>0.2637117308355072</v>
      </c>
      <c r="P377" s="13">
        <v>0.20632690101260059</v>
      </c>
      <c r="Q377" s="13">
        <v>0.18520367970487361</v>
      </c>
      <c r="R377" s="13">
        <v>0.24119475772199989</v>
      </c>
      <c r="S377" s="13">
        <v>0.24325153752859779</v>
      </c>
      <c r="T377" s="13">
        <v>0.2372079954934663</v>
      </c>
      <c r="U377" s="13">
        <v>0.21905975845657311</v>
      </c>
      <c r="V377" s="13">
        <v>0.26461034018461482</v>
      </c>
      <c r="W377" s="13">
        <v>0.2589336664717039</v>
      </c>
      <c r="X377" s="13">
        <v>0.2405741184462489</v>
      </c>
      <c r="Y377" s="13">
        <v>0.32252014887702551</v>
      </c>
      <c r="AA377" s="13">
        <v>0.31180233931231821</v>
      </c>
      <c r="AB377" s="13">
        <v>0.27314753383402091</v>
      </c>
      <c r="AC377" s="13">
        <v>0.22798891934202861</v>
      </c>
      <c r="AD377" s="13">
        <v>0.1954597651169892</v>
      </c>
      <c r="AF377" s="13">
        <v>0.24398650160172411</v>
      </c>
      <c r="AG377" s="13">
        <v>0.25495679694193341</v>
      </c>
      <c r="AH377" s="13">
        <v>0.34369883139390861</v>
      </c>
      <c r="AI377" s="13">
        <v>0.24223012155795021</v>
      </c>
      <c r="AJ377" s="13">
        <v>0.24281775908537931</v>
      </c>
      <c r="AK377" s="13">
        <v>0.24398650160172411</v>
      </c>
      <c r="AM377" s="13">
        <v>0.1474254697389053</v>
      </c>
      <c r="AN377" s="13">
        <v>0.29763542914141961</v>
      </c>
      <c r="AO377" s="13">
        <v>0.229775754633293</v>
      </c>
      <c r="AP377" s="13">
        <v>0.25604711258123819</v>
      </c>
      <c r="AQ377" s="13">
        <v>0.31822291416467441</v>
      </c>
      <c r="AR377" s="13">
        <v>0.33668071974615532</v>
      </c>
      <c r="AS377" s="13">
        <v>0.20811568200496669</v>
      </c>
      <c r="AT377" s="13">
        <v>0.30020257067886591</v>
      </c>
      <c r="AU377" s="13">
        <v>0.27203495098451053</v>
      </c>
      <c r="AV377" s="13">
        <v>0.1851983226411644</v>
      </c>
      <c r="AW377" s="13">
        <v>0.23392968560378519</v>
      </c>
      <c r="AX377" s="13">
        <v>0.23540604656713471</v>
      </c>
      <c r="AY377" s="13">
        <v>0.40091151259247843</v>
      </c>
    </row>
    <row r="378" spans="2:53" ht="29" hidden="1">
      <c r="B378" s="12" t="s">
        <v>198</v>
      </c>
      <c r="C378" s="13">
        <v>0.17372548249051059</v>
      </c>
      <c r="D378" s="13">
        <v>0.13257454410576411</v>
      </c>
      <c r="E378" s="13">
        <v>0.12105953072590731</v>
      </c>
      <c r="F378" s="13">
        <v>0.18042174720660989</v>
      </c>
      <c r="G378" s="13">
        <v>0.18190735353266041</v>
      </c>
      <c r="H378" s="13">
        <v>0.21164314940127979</v>
      </c>
      <c r="I378" s="13">
        <v>0.205843136542987</v>
      </c>
      <c r="K378" s="13">
        <v>0.19701164006858779</v>
      </c>
      <c r="L378" s="13">
        <v>0.1509210078648231</v>
      </c>
      <c r="N378" s="13">
        <v>0.192492754729918</v>
      </c>
      <c r="O378" s="13">
        <v>0.23323797654030459</v>
      </c>
      <c r="P378" s="13">
        <v>9.4930751909972813E-2</v>
      </c>
      <c r="Q378" s="13">
        <v>0.15276468073900309</v>
      </c>
      <c r="R378" s="13">
        <v>0.20431551406652601</v>
      </c>
      <c r="S378" s="13">
        <v>0.18615372308578779</v>
      </c>
      <c r="T378" s="13">
        <v>0.17241098408138289</v>
      </c>
      <c r="U378" s="13">
        <v>0.1292672633663855</v>
      </c>
      <c r="V378" s="13">
        <v>0.20134308015763419</v>
      </c>
      <c r="W378" s="13">
        <v>0.1644573253024815</v>
      </c>
      <c r="X378" s="13">
        <v>0.1932267953655378</v>
      </c>
      <c r="Y378" s="13">
        <v>0.13824976709299311</v>
      </c>
      <c r="AA378" s="13">
        <v>0.20053258600591831</v>
      </c>
      <c r="AB378" s="13">
        <v>0.18364130816062829</v>
      </c>
      <c r="AC378" s="13">
        <v>0.15734738126873821</v>
      </c>
      <c r="AD378" s="13">
        <v>0.1491151379454323</v>
      </c>
      <c r="AF378" s="13">
        <v>0.17067837721426521</v>
      </c>
      <c r="AG378" s="13">
        <v>0.1657819433734892</v>
      </c>
      <c r="AH378" s="13">
        <v>0.2248297036701791</v>
      </c>
      <c r="AI378" s="13">
        <v>0.15892846083635689</v>
      </c>
      <c r="AJ378" s="13">
        <v>0.17443325108232169</v>
      </c>
      <c r="AK378" s="13">
        <v>0.17067837721426521</v>
      </c>
      <c r="AM378" s="13">
        <v>0.109757173819197</v>
      </c>
      <c r="AN378" s="13">
        <v>0.1519640319783071</v>
      </c>
      <c r="AO378" s="13">
        <v>0.22168356952198681</v>
      </c>
      <c r="AP378" s="13">
        <v>0.13725461522537341</v>
      </c>
      <c r="AQ378" s="13">
        <v>0.1755425201171836</v>
      </c>
      <c r="AR378" s="13">
        <v>0.12585686617947309</v>
      </c>
      <c r="AS378" s="13">
        <v>0.18142842987212329</v>
      </c>
      <c r="AT378" s="13">
        <v>0.1790795814057442</v>
      </c>
      <c r="AU378" s="13">
        <v>0.18726511150736649</v>
      </c>
      <c r="AV378" s="13">
        <v>0.17493862203224711</v>
      </c>
      <c r="AW378" s="13">
        <v>0.17236726787021581</v>
      </c>
      <c r="AX378" s="13">
        <v>0.25530421961653982</v>
      </c>
      <c r="AY378" s="13">
        <v>0.18673077154853079</v>
      </c>
    </row>
    <row r="379" spans="2:53" hidden="1">
      <c r="B379" s="12" t="s">
        <v>158</v>
      </c>
      <c r="C379" s="13">
        <v>2.8925411549273481E-3</v>
      </c>
      <c r="D379" s="13">
        <v>2.8831090705867691E-3</v>
      </c>
      <c r="E379" s="13">
        <v>0</v>
      </c>
      <c r="F379" s="13">
        <v>3.291353418099325E-3</v>
      </c>
      <c r="G379" s="13">
        <v>2.7304118579331662E-3</v>
      </c>
      <c r="H379" s="13">
        <v>6.7807058524836103E-3</v>
      </c>
      <c r="I379" s="13">
        <v>2.434439755794248E-3</v>
      </c>
      <c r="K379" s="13">
        <v>3.715814076826193E-3</v>
      </c>
      <c r="L379" s="13">
        <v>2.0862979439334882E-3</v>
      </c>
      <c r="N379" s="13">
        <v>0</v>
      </c>
      <c r="O379" s="13">
        <v>0</v>
      </c>
      <c r="P379" s="13">
        <v>0</v>
      </c>
      <c r="Q379" s="13">
        <v>0</v>
      </c>
      <c r="R379" s="13">
        <v>5.1017267698047694E-3</v>
      </c>
      <c r="S379" s="13">
        <v>0</v>
      </c>
      <c r="T379" s="13">
        <v>0</v>
      </c>
      <c r="U379" s="13">
        <v>0</v>
      </c>
      <c r="V379" s="13">
        <v>9.8586300542768124E-3</v>
      </c>
      <c r="W379" s="13">
        <v>3.5682710098198442E-3</v>
      </c>
      <c r="X379" s="13">
        <v>0</v>
      </c>
      <c r="Y379" s="13">
        <v>5.4658357515116763E-3</v>
      </c>
      <c r="AA379" s="13">
        <v>5.0952141737350808E-3</v>
      </c>
      <c r="AB379" s="13">
        <v>1.9017407292036561E-3</v>
      </c>
      <c r="AC379" s="13">
        <v>2.5555408542039439E-3</v>
      </c>
      <c r="AD379" s="13">
        <v>1.8611965138398991E-3</v>
      </c>
      <c r="AF379" s="13">
        <v>1.7071778025807411E-3</v>
      </c>
      <c r="AG379" s="13">
        <v>6.77943912809921E-3</v>
      </c>
      <c r="AH379" s="13">
        <v>5.2252249641759766E-3</v>
      </c>
      <c r="AI379" s="13">
        <v>0</v>
      </c>
      <c r="AJ379" s="13">
        <v>2.0748082539309861E-3</v>
      </c>
      <c r="AK379" s="13">
        <v>1.7071778025807411E-3</v>
      </c>
      <c r="AM379" s="13">
        <v>3.3771059036053867E-2</v>
      </c>
      <c r="AN379" s="13">
        <v>0</v>
      </c>
      <c r="AO379" s="13">
        <v>9.1089072694750407E-3</v>
      </c>
      <c r="AP379" s="13">
        <v>1.0399144583171319E-2</v>
      </c>
      <c r="AQ379" s="13">
        <v>0</v>
      </c>
      <c r="AR379" s="13">
        <v>0</v>
      </c>
      <c r="AS379" s="13">
        <v>0</v>
      </c>
      <c r="AT379" s="13">
        <v>0</v>
      </c>
      <c r="AU379" s="13">
        <v>0</v>
      </c>
      <c r="AV379" s="13">
        <v>0</v>
      </c>
      <c r="AW379" s="13">
        <v>0</v>
      </c>
      <c r="AX379" s="13">
        <v>0</v>
      </c>
      <c r="AY379" s="13">
        <v>0</v>
      </c>
    </row>
    <row r="380" spans="2:53" hidden="1">
      <c r="B380" s="12" t="s">
        <v>199</v>
      </c>
      <c r="C380" s="13">
        <v>0.1239922979654096</v>
      </c>
      <c r="D380" s="13">
        <v>7.8659767878456674E-2</v>
      </c>
      <c r="E380" s="13">
        <v>6.4883714641787063E-2</v>
      </c>
      <c r="F380" s="13">
        <v>0.16876348168693081</v>
      </c>
      <c r="G380" s="13">
        <v>0.12427720744968961</v>
      </c>
      <c r="H380" s="13">
        <v>0.15271928802545029</v>
      </c>
      <c r="I380" s="13">
        <v>0.14580436627018731</v>
      </c>
      <c r="K380" s="13">
        <v>0.107409827888392</v>
      </c>
      <c r="L380" s="13">
        <v>0.14023175339444041</v>
      </c>
      <c r="N380" s="13">
        <v>0.14461428362841999</v>
      </c>
      <c r="O380" s="13">
        <v>0.1265822946055081</v>
      </c>
      <c r="P380" s="13">
        <v>0.1406707917620118</v>
      </c>
      <c r="Q380" s="13">
        <v>0.1586676635500541</v>
      </c>
      <c r="R380" s="13">
        <v>0.1199548420811135</v>
      </c>
      <c r="S380" s="13">
        <v>0.123024210926929</v>
      </c>
      <c r="T380" s="13">
        <v>0.1383861271644643</v>
      </c>
      <c r="U380" s="13">
        <v>0.11934096994062619</v>
      </c>
      <c r="V380" s="13">
        <v>8.2053934024834463E-2</v>
      </c>
      <c r="W380" s="13">
        <v>0.12593335634755379</v>
      </c>
      <c r="X380" s="13">
        <v>0.12734931157862781</v>
      </c>
      <c r="Y380" s="13">
        <v>0.1361042436130947</v>
      </c>
      <c r="AA380" s="13">
        <v>9.8418455303307728E-2</v>
      </c>
      <c r="AB380" s="13">
        <v>0.1266743379574708</v>
      </c>
      <c r="AC380" s="13">
        <v>0.10404787563967791</v>
      </c>
      <c r="AD380" s="13">
        <v>0.1651611621806138</v>
      </c>
      <c r="AF380" s="13">
        <v>0.16552534966896859</v>
      </c>
      <c r="AG380" s="13">
        <v>4.4894526852945697E-2</v>
      </c>
      <c r="AH380" s="13">
        <v>0.10345479649008291</v>
      </c>
      <c r="AI380" s="13">
        <v>8.8121806756185292E-2</v>
      </c>
      <c r="AJ380" s="13">
        <v>0.16317802831783471</v>
      </c>
      <c r="AK380" s="13">
        <v>0.16552534966896859</v>
      </c>
      <c r="AM380" s="13">
        <v>0.2154342218174615</v>
      </c>
      <c r="AN380" s="13">
        <v>0.1691230243845441</v>
      </c>
      <c r="AO380" s="13">
        <v>8.6581588079210667E-2</v>
      </c>
      <c r="AP380" s="13">
        <v>0.1208678737322337</v>
      </c>
      <c r="AQ380" s="13">
        <v>9.1839970917537705E-2</v>
      </c>
      <c r="AR380" s="13">
        <v>0.1401919383901381</v>
      </c>
      <c r="AS380" s="13">
        <v>8.8454253883530412E-2</v>
      </c>
      <c r="AT380" s="13">
        <v>7.5461045933511287E-2</v>
      </c>
      <c r="AU380" s="13">
        <v>0.133805849369561</v>
      </c>
      <c r="AV380" s="13">
        <v>0.13187968374222239</v>
      </c>
      <c r="AW380" s="13">
        <v>0.13683813742875689</v>
      </c>
      <c r="AX380" s="13">
        <v>0.109747936305282</v>
      </c>
      <c r="AY380" s="13">
        <v>6.9780788893268983E-2</v>
      </c>
    </row>
    <row r="381" spans="2:53" hidden="1"/>
    <row r="382" spans="2:53">
      <c r="B382" s="37" t="s">
        <v>200</v>
      </c>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c r="AR382" s="34"/>
      <c r="AS382" s="34"/>
      <c r="AT382" s="34"/>
      <c r="AU382" s="34"/>
      <c r="AV382" s="34"/>
      <c r="AW382" s="34"/>
      <c r="AX382" s="34"/>
      <c r="AY382" s="34"/>
      <c r="AZ382" s="34"/>
      <c r="BA382" s="34"/>
    </row>
    <row r="383" spans="2:53">
      <c r="B383" s="36" t="s">
        <v>16</v>
      </c>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c r="AV383" s="34"/>
      <c r="AW383" s="34"/>
      <c r="AX383" s="34"/>
      <c r="AY383" s="34"/>
      <c r="AZ383" s="34"/>
      <c r="BA383" s="34"/>
    </row>
    <row r="384" spans="2:53">
      <c r="B384" s="12" t="s">
        <v>201</v>
      </c>
      <c r="C384" s="13">
        <v>0.15189078187967769</v>
      </c>
      <c r="D384" s="13">
        <v>0.1907560414798605</v>
      </c>
      <c r="E384" s="13">
        <v>0.2127318001027132</v>
      </c>
      <c r="F384" s="13">
        <v>0.16669684490112119</v>
      </c>
      <c r="G384" s="13">
        <v>0.13528531958975909</v>
      </c>
      <c r="H384" s="13">
        <v>0.12141111681278841</v>
      </c>
      <c r="I384" s="13">
        <v>9.904331797777613E-2</v>
      </c>
      <c r="K384" s="13">
        <v>0.17275016374659721</v>
      </c>
      <c r="L384" s="13">
        <v>0.13146288419425051</v>
      </c>
      <c r="N384" s="13">
        <v>0.16596965990543991</v>
      </c>
      <c r="O384" s="13">
        <v>0.10921474209833119</v>
      </c>
      <c r="P384" s="13">
        <v>0.14219583244831779</v>
      </c>
      <c r="Q384" s="13">
        <v>0.13131166767670241</v>
      </c>
      <c r="R384" s="13">
        <v>0.15841699850754851</v>
      </c>
      <c r="S384" s="13">
        <v>0.14000254399780071</v>
      </c>
      <c r="T384" s="13">
        <v>0.12445678950620991</v>
      </c>
      <c r="U384" s="13">
        <v>0.13969217386935801</v>
      </c>
      <c r="V384" s="13">
        <v>0.19199291251367409</v>
      </c>
      <c r="W384" s="13">
        <v>0.1487985137129022</v>
      </c>
      <c r="X384" s="13">
        <v>0.12524067790671509</v>
      </c>
      <c r="Y384" s="13">
        <v>0.16868509510807489</v>
      </c>
      <c r="AA384" s="13">
        <v>0.14587626348766891</v>
      </c>
      <c r="AB384" s="13">
        <v>0.1585221637208</v>
      </c>
      <c r="AC384" s="13">
        <v>0.17523797602067059</v>
      </c>
      <c r="AD384" s="13">
        <v>0.1320755507717899</v>
      </c>
      <c r="AF384" s="13">
        <v>0.12368830392146241</v>
      </c>
      <c r="AG384" s="13">
        <v>0.236916351097752</v>
      </c>
      <c r="AH384" s="13">
        <v>0.1896581660842401</v>
      </c>
      <c r="AI384" s="13">
        <v>0.13937986171608641</v>
      </c>
      <c r="AJ384" s="13">
        <v>0.11175143243803171</v>
      </c>
      <c r="AK384" s="13">
        <v>0.12368830392146241</v>
      </c>
      <c r="AM384" s="13">
        <v>0</v>
      </c>
      <c r="AN384" s="13">
        <v>0.16767743892317671</v>
      </c>
      <c r="AO384" s="13">
        <v>9.647258238918098E-2</v>
      </c>
      <c r="AP384" s="13">
        <v>0.1762938862848305</v>
      </c>
      <c r="AQ384" s="13">
        <v>0.19058278336070461</v>
      </c>
      <c r="AR384" s="13">
        <v>0.12067440192664231</v>
      </c>
      <c r="AS384" s="13">
        <v>0.1596010246540755</v>
      </c>
      <c r="AT384" s="13">
        <v>0.13154687091495129</v>
      </c>
      <c r="AU384" s="13">
        <v>0.16873610539098419</v>
      </c>
      <c r="AV384" s="13">
        <v>0.22306824851449741</v>
      </c>
      <c r="AW384" s="13">
        <v>0.1723675556522245</v>
      </c>
      <c r="AX384" s="13">
        <v>0.13598868398154471</v>
      </c>
      <c r="AY384" s="13">
        <v>0.18884953501378221</v>
      </c>
    </row>
    <row r="385" spans="2:53">
      <c r="B385" s="12" t="s">
        <v>202</v>
      </c>
      <c r="C385" s="13">
        <v>0.20792545533666451</v>
      </c>
      <c r="D385" s="13">
        <v>0.1688350344306955</v>
      </c>
      <c r="E385" s="13">
        <v>0.13063371743997279</v>
      </c>
      <c r="F385" s="13">
        <v>0.16425499901541071</v>
      </c>
      <c r="G385" s="13">
        <v>0.20576508619891709</v>
      </c>
      <c r="H385" s="13">
        <v>0.22912883488822711</v>
      </c>
      <c r="I385" s="13">
        <v>0.31909614600825592</v>
      </c>
      <c r="K385" s="13">
        <v>0.22888657102158019</v>
      </c>
      <c r="L385" s="13">
        <v>0.1873979282356375</v>
      </c>
      <c r="N385" s="13">
        <v>0.18677914271034471</v>
      </c>
      <c r="O385" s="13">
        <v>0.2046126445415537</v>
      </c>
      <c r="P385" s="13">
        <v>0.22630979764165421</v>
      </c>
      <c r="Q385" s="13">
        <v>0.2043337982044422</v>
      </c>
      <c r="R385" s="13">
        <v>0.19625062006203589</v>
      </c>
      <c r="S385" s="13">
        <v>0.16850151602016289</v>
      </c>
      <c r="T385" s="13">
        <v>0.21635445982055129</v>
      </c>
      <c r="U385" s="13">
        <v>0.20185494138651949</v>
      </c>
      <c r="V385" s="13">
        <v>0.21231452075183929</v>
      </c>
      <c r="W385" s="13">
        <v>0.23406815171349571</v>
      </c>
      <c r="X385" s="13">
        <v>0.19973500375496919</v>
      </c>
      <c r="Y385" s="13">
        <v>0.23316459691101091</v>
      </c>
      <c r="AA385" s="13">
        <v>0.24065974301260859</v>
      </c>
      <c r="AB385" s="13">
        <v>0.2235218417249781</v>
      </c>
      <c r="AC385" s="13">
        <v>0.18596001225174241</v>
      </c>
      <c r="AD385" s="13">
        <v>0.17614342668175051</v>
      </c>
      <c r="AF385" s="13">
        <v>0.19986438995506209</v>
      </c>
      <c r="AG385" s="13">
        <v>0.1870778344992228</v>
      </c>
      <c r="AH385" s="13">
        <v>0.18723790579993019</v>
      </c>
      <c r="AI385" s="13">
        <v>0.17882219758964299</v>
      </c>
      <c r="AJ385" s="13">
        <v>0.26192229804731432</v>
      </c>
      <c r="AK385" s="13">
        <v>0.19986438995506209</v>
      </c>
      <c r="AM385" s="13">
        <v>0.14471275135721001</v>
      </c>
      <c r="AN385" s="13">
        <v>0.22235769387623369</v>
      </c>
      <c r="AO385" s="13">
        <v>0.221145564942937</v>
      </c>
      <c r="AP385" s="13">
        <v>0.17917568742697221</v>
      </c>
      <c r="AQ385" s="13">
        <v>0.16452363564118169</v>
      </c>
      <c r="AR385" s="13">
        <v>0.19988006776704001</v>
      </c>
      <c r="AS385" s="13">
        <v>0.26685466530390989</v>
      </c>
      <c r="AT385" s="13">
        <v>0.22029527092044801</v>
      </c>
      <c r="AU385" s="13">
        <v>0.26768482473032551</v>
      </c>
      <c r="AV385" s="13">
        <v>0.23511179535926721</v>
      </c>
      <c r="AW385" s="13">
        <v>0.29699314196349191</v>
      </c>
      <c r="AX385" s="13">
        <v>0.1418861129998889</v>
      </c>
      <c r="AY385" s="13">
        <v>0.28347345244441752</v>
      </c>
    </row>
    <row r="386" spans="2:53">
      <c r="B386" s="12" t="s">
        <v>203</v>
      </c>
      <c r="C386" s="13">
        <v>0.1364622047254305</v>
      </c>
      <c r="D386" s="13">
        <v>0.21993244364248321</v>
      </c>
      <c r="E386" s="13">
        <v>0.23210647792517999</v>
      </c>
      <c r="F386" s="13">
        <v>0.16837326494374949</v>
      </c>
      <c r="G386" s="13">
        <v>0.1090023256863315</v>
      </c>
      <c r="H386" s="13">
        <v>7.555218329166194E-2</v>
      </c>
      <c r="I386" s="13">
        <v>4.1544247344171101E-2</v>
      </c>
      <c r="K386" s="13">
        <v>0.14471679002894511</v>
      </c>
      <c r="L386" s="13">
        <v>0.12837836863231769</v>
      </c>
      <c r="N386" s="13">
        <v>0.13215406376493399</v>
      </c>
      <c r="O386" s="13">
        <v>0.1570491295018589</v>
      </c>
      <c r="P386" s="13">
        <v>0.15142133446248859</v>
      </c>
      <c r="Q386" s="13">
        <v>0.18094680147232839</v>
      </c>
      <c r="R386" s="13">
        <v>0.18617671340241021</v>
      </c>
      <c r="S386" s="13">
        <v>0.14530188539646721</v>
      </c>
      <c r="T386" s="13">
        <v>0.1031109669211947</v>
      </c>
      <c r="U386" s="13">
        <v>0.20234152703539601</v>
      </c>
      <c r="V386" s="13">
        <v>0.1210290896994925</v>
      </c>
      <c r="W386" s="13">
        <v>0.1085615771636731</v>
      </c>
      <c r="X386" s="13">
        <v>0.1035571155505975</v>
      </c>
      <c r="Y386" s="13">
        <v>9.1603852656773094E-2</v>
      </c>
      <c r="AA386" s="13">
        <v>0.1174545880112433</v>
      </c>
      <c r="AB386" s="13">
        <v>0.1061774917213114</v>
      </c>
      <c r="AC386" s="13">
        <v>0.16819244599033251</v>
      </c>
      <c r="AD386" s="13">
        <v>0.1615827735522514</v>
      </c>
      <c r="AF386" s="13">
        <v>0.13135074509731759</v>
      </c>
      <c r="AG386" s="13">
        <v>0.1693660860751961</v>
      </c>
      <c r="AH386" s="13">
        <v>6.1688633687162153E-2</v>
      </c>
      <c r="AI386" s="13">
        <v>0.1511456332647261</v>
      </c>
      <c r="AJ386" s="13">
        <v>0.1346691869973678</v>
      </c>
      <c r="AK386" s="13">
        <v>0.13135074509731759</v>
      </c>
      <c r="AM386" s="13">
        <v>0.18039309239905371</v>
      </c>
      <c r="AN386" s="13">
        <v>9.0562444124986832E-2</v>
      </c>
      <c r="AO386" s="13">
        <v>0.1873442558744251</v>
      </c>
      <c r="AP386" s="13">
        <v>0.18882076231581429</v>
      </c>
      <c r="AQ386" s="13">
        <v>0.1492579308890741</v>
      </c>
      <c r="AR386" s="13">
        <v>0.16139960100735901</v>
      </c>
      <c r="AS386" s="13">
        <v>8.9076721767653452E-2</v>
      </c>
      <c r="AT386" s="13">
        <v>0.1487586131869455</v>
      </c>
      <c r="AU386" s="13">
        <v>7.3166542537691642E-2</v>
      </c>
      <c r="AV386" s="13">
        <v>0.12045883805993469</v>
      </c>
      <c r="AW386" s="13">
        <v>8.0065841080823624E-2</v>
      </c>
      <c r="AX386" s="13">
        <v>0.13613448188142641</v>
      </c>
      <c r="AY386" s="13">
        <v>0.1368236656255658</v>
      </c>
    </row>
    <row r="387" spans="2:53">
      <c r="B387" s="12" t="s">
        <v>204</v>
      </c>
      <c r="C387" s="13">
        <v>0.1006961773312908</v>
      </c>
      <c r="D387" s="13">
        <v>0.13897872470456851</v>
      </c>
      <c r="E387" s="13">
        <v>0.1107201694636384</v>
      </c>
      <c r="F387" s="13">
        <v>0.119320986854346</v>
      </c>
      <c r="G387" s="13">
        <v>0.11220523576308419</v>
      </c>
      <c r="H387" s="13">
        <v>8.8281249161108521E-2</v>
      </c>
      <c r="I387" s="13">
        <v>5.1377721514664562E-2</v>
      </c>
      <c r="K387" s="13">
        <v>8.5469097170332284E-2</v>
      </c>
      <c r="L387" s="13">
        <v>0.11560827959589121</v>
      </c>
      <c r="N387" s="13">
        <v>0.1073318576211704</v>
      </c>
      <c r="O387" s="13">
        <v>0.1040039252079485</v>
      </c>
      <c r="P387" s="13">
        <v>0.1571020437394843</v>
      </c>
      <c r="Q387" s="13">
        <v>5.5416011701223539E-2</v>
      </c>
      <c r="R387" s="13">
        <v>0.1069948819206242</v>
      </c>
      <c r="S387" s="13">
        <v>9.3545222553778506E-2</v>
      </c>
      <c r="T387" s="13">
        <v>0.14009913821799569</v>
      </c>
      <c r="U387" s="13">
        <v>0.10117537605528371</v>
      </c>
      <c r="V387" s="13">
        <v>0.10642827831740689</v>
      </c>
      <c r="W387" s="13">
        <v>9.2882039912381337E-2</v>
      </c>
      <c r="X387" s="13">
        <v>6.5374874769871721E-2</v>
      </c>
      <c r="Y387" s="13">
        <v>8.3373432777119449E-2</v>
      </c>
      <c r="AA387" s="13">
        <v>7.7746316889904937E-2</v>
      </c>
      <c r="AB387" s="13">
        <v>0.11411549723985651</v>
      </c>
      <c r="AC387" s="13">
        <v>0.1150253575258627</v>
      </c>
      <c r="AD387" s="13">
        <v>9.8640935424419221E-2</v>
      </c>
      <c r="AF387" s="13">
        <v>9.5607692469419928E-2</v>
      </c>
      <c r="AG387" s="13">
        <v>0.1065338560333315</v>
      </c>
      <c r="AH387" s="13">
        <v>8.9272983244882115E-2</v>
      </c>
      <c r="AI387" s="13">
        <v>0.1697032490449551</v>
      </c>
      <c r="AJ387" s="13">
        <v>6.5766041981409867E-2</v>
      </c>
      <c r="AK387" s="13">
        <v>9.5607692469419928E-2</v>
      </c>
      <c r="AM387" s="13">
        <v>0.1409544783971671</v>
      </c>
      <c r="AN387" s="13">
        <v>0.10714320339698449</v>
      </c>
      <c r="AO387" s="13">
        <v>0.1117280175529442</v>
      </c>
      <c r="AP387" s="13">
        <v>8.1996389581382639E-2</v>
      </c>
      <c r="AQ387" s="13">
        <v>9.4007816341430975E-2</v>
      </c>
      <c r="AR387" s="13">
        <v>0.1148097284375143</v>
      </c>
      <c r="AS387" s="13">
        <v>0.1051318127959088</v>
      </c>
      <c r="AT387" s="13">
        <v>9.4765286798749293E-2</v>
      </c>
      <c r="AU387" s="13">
        <v>0.12831440587231491</v>
      </c>
      <c r="AV387" s="13">
        <v>7.1449220776959851E-2</v>
      </c>
      <c r="AW387" s="13">
        <v>0.1209500271450646</v>
      </c>
      <c r="AX387" s="13">
        <v>0.2382160352183248</v>
      </c>
      <c r="AY387" s="13">
        <v>3.6717592197246983E-2</v>
      </c>
    </row>
    <row r="388" spans="2:53">
      <c r="B388" s="12" t="s">
        <v>205</v>
      </c>
      <c r="C388" s="13">
        <v>0.1303243953280607</v>
      </c>
      <c r="D388" s="13">
        <v>0.1085752337351587</v>
      </c>
      <c r="E388" s="13">
        <v>0.10937481701541669</v>
      </c>
      <c r="F388" s="13">
        <v>0.1105953248328099</v>
      </c>
      <c r="G388" s="13">
        <v>0.16093836691863939</v>
      </c>
      <c r="H388" s="13">
        <v>0.16581202772884851</v>
      </c>
      <c r="I388" s="13">
        <v>0.12887450038212001</v>
      </c>
      <c r="K388" s="13">
        <v>0.14249865369584741</v>
      </c>
      <c r="L388" s="13">
        <v>0.1184019660864013</v>
      </c>
      <c r="N388" s="13">
        <v>0.14308556323347821</v>
      </c>
      <c r="O388" s="13">
        <v>0.17442116170978109</v>
      </c>
      <c r="P388" s="13">
        <v>0.1139478079579363</v>
      </c>
      <c r="Q388" s="13">
        <v>0.1072898465203752</v>
      </c>
      <c r="R388" s="13">
        <v>0.1243430133636617</v>
      </c>
      <c r="S388" s="13">
        <v>0.11614154772017921</v>
      </c>
      <c r="T388" s="13">
        <v>0.13860789795200509</v>
      </c>
      <c r="U388" s="13">
        <v>0.11922296990758401</v>
      </c>
      <c r="V388" s="13">
        <v>0.14694374980513039</v>
      </c>
      <c r="W388" s="13">
        <v>0.11934350746760621</v>
      </c>
      <c r="X388" s="13">
        <v>0.15282506339644161</v>
      </c>
      <c r="Y388" s="13">
        <v>0.1168270644842363</v>
      </c>
      <c r="AA388" s="13">
        <v>0.1737630603464311</v>
      </c>
      <c r="AB388" s="13">
        <v>0.1207075164904719</v>
      </c>
      <c r="AC388" s="13">
        <v>0.1066959083230742</v>
      </c>
      <c r="AD388" s="13">
        <v>0.1151012810990117</v>
      </c>
      <c r="AF388" s="13">
        <v>0.12674024538438119</v>
      </c>
      <c r="AG388" s="13">
        <v>0.1235589709421592</v>
      </c>
      <c r="AH388" s="13">
        <v>0.14458361612447421</v>
      </c>
      <c r="AI388" s="13">
        <v>0.10893843796923521</v>
      </c>
      <c r="AJ388" s="13">
        <v>0.14848072999439951</v>
      </c>
      <c r="AK388" s="13">
        <v>0.12674024538438119</v>
      </c>
      <c r="AM388" s="13">
        <v>3.3771059036053867E-2</v>
      </c>
      <c r="AN388" s="13">
        <v>0.1184865593479027</v>
      </c>
      <c r="AO388" s="13">
        <v>0.10749760276237991</v>
      </c>
      <c r="AP388" s="13">
        <v>0.1415852198089293</v>
      </c>
      <c r="AQ388" s="13">
        <v>0.13385563867537259</v>
      </c>
      <c r="AR388" s="13">
        <v>0.13485945714229811</v>
      </c>
      <c r="AS388" s="13">
        <v>0.118693537449783</v>
      </c>
      <c r="AT388" s="13">
        <v>0.15369529403500909</v>
      </c>
      <c r="AU388" s="13">
        <v>0.13018072049979221</v>
      </c>
      <c r="AV388" s="13">
        <v>0.18338742626944221</v>
      </c>
      <c r="AW388" s="13">
        <v>0.1372390583102269</v>
      </c>
      <c r="AX388" s="13">
        <v>0.17323166229727341</v>
      </c>
      <c r="AY388" s="13">
        <v>0.17156135842430931</v>
      </c>
    </row>
    <row r="389" spans="2:53">
      <c r="B389" s="12" t="s">
        <v>206</v>
      </c>
      <c r="C389" s="13">
        <v>3.9428810976212911E-2</v>
      </c>
      <c r="D389" s="13">
        <v>5.1475226445420887E-2</v>
      </c>
      <c r="E389" s="13">
        <v>5.6173908638883177E-2</v>
      </c>
      <c r="F389" s="13">
        <v>3.929406035326749E-2</v>
      </c>
      <c r="G389" s="13">
        <v>1.1319393079218179E-2</v>
      </c>
      <c r="H389" s="13">
        <v>2.4407449447882579E-2</v>
      </c>
      <c r="I389" s="13">
        <v>5.094985810986942E-2</v>
      </c>
      <c r="K389" s="13">
        <v>4.8994592796679892E-2</v>
      </c>
      <c r="L389" s="13">
        <v>3.0060900960647528E-2</v>
      </c>
      <c r="N389" s="13">
        <v>3.450708037889498E-2</v>
      </c>
      <c r="O389" s="13">
        <v>2.712903990342461E-2</v>
      </c>
      <c r="P389" s="13">
        <v>2.0629050590171689E-2</v>
      </c>
      <c r="Q389" s="13">
        <v>3.4325642127130213E-2</v>
      </c>
      <c r="R389" s="13">
        <v>3.3382233511853848E-2</v>
      </c>
      <c r="S389" s="13">
        <v>5.0414311913087657E-2</v>
      </c>
      <c r="T389" s="13">
        <v>2.6475494531491721E-2</v>
      </c>
      <c r="U389" s="13">
        <v>4.248283552176408E-2</v>
      </c>
      <c r="V389" s="13">
        <v>6.3013657058563308E-2</v>
      </c>
      <c r="W389" s="13">
        <v>3.180509074440295E-2</v>
      </c>
      <c r="X389" s="13">
        <v>3.5720691804425081E-2</v>
      </c>
      <c r="Y389" s="13">
        <v>4.3568716227721328E-2</v>
      </c>
      <c r="AA389" s="13">
        <v>3.1612289708334837E-2</v>
      </c>
      <c r="AB389" s="13">
        <v>4.1494464940110991E-2</v>
      </c>
      <c r="AC389" s="13">
        <v>4.1820204207523533E-2</v>
      </c>
      <c r="AD389" s="13">
        <v>4.2921957214061633E-2</v>
      </c>
      <c r="AF389" s="13">
        <v>2.7843649394975471E-2</v>
      </c>
      <c r="AG389" s="13">
        <v>5.8094248875260303E-2</v>
      </c>
      <c r="AH389" s="13">
        <v>5.7208916994343793E-2</v>
      </c>
      <c r="AI389" s="13">
        <v>3.0348415879605239E-2</v>
      </c>
      <c r="AJ389" s="13">
        <v>3.8295037488859089E-2</v>
      </c>
      <c r="AK389" s="13">
        <v>2.7843649394975471E-2</v>
      </c>
      <c r="AM389" s="13">
        <v>3.4819580322129701E-2</v>
      </c>
      <c r="AN389" s="13">
        <v>1.6160741369914279E-2</v>
      </c>
      <c r="AO389" s="13">
        <v>6.346022006133975E-2</v>
      </c>
      <c r="AP389" s="13">
        <v>4.8913819237402713E-2</v>
      </c>
      <c r="AQ389" s="13">
        <v>6.4469693171982909E-2</v>
      </c>
      <c r="AR389" s="13">
        <v>3.2187498443831397E-2</v>
      </c>
      <c r="AS389" s="13">
        <v>3.1648761567186157E-2</v>
      </c>
      <c r="AT389" s="13">
        <v>4.5366250340747503E-2</v>
      </c>
      <c r="AU389" s="13">
        <v>1.748616041446046E-2</v>
      </c>
      <c r="AV389" s="13">
        <v>1.3206220438633049E-2</v>
      </c>
      <c r="AW389" s="13">
        <v>2.854904271356265E-2</v>
      </c>
      <c r="AX389" s="13">
        <v>1.707392039868277E-2</v>
      </c>
      <c r="AY389" s="13">
        <v>4.52131764270646E-2</v>
      </c>
    </row>
    <row r="390" spans="2:53">
      <c r="B390" s="12" t="s">
        <v>158</v>
      </c>
      <c r="C390" s="13">
        <v>8.4510286505112102E-3</v>
      </c>
      <c r="D390" s="13">
        <v>0</v>
      </c>
      <c r="E390" s="13">
        <v>2.5324463261715479E-3</v>
      </c>
      <c r="F390" s="13">
        <v>6.0589854794044513E-3</v>
      </c>
      <c r="G390" s="13">
        <v>5.9711497694972856E-3</v>
      </c>
      <c r="H390" s="13">
        <v>1.9779943314903368E-2</v>
      </c>
      <c r="I390" s="13">
        <v>1.511900137532504E-2</v>
      </c>
      <c r="K390" s="13">
        <v>1.061713635976449E-2</v>
      </c>
      <c r="L390" s="13">
        <v>6.3297276962190514E-3</v>
      </c>
      <c r="N390" s="13">
        <v>5.2971941529434772E-3</v>
      </c>
      <c r="O390" s="13">
        <v>4.7220394734656251E-2</v>
      </c>
      <c r="P390" s="13">
        <v>0</v>
      </c>
      <c r="Q390" s="13">
        <v>1.1869883977900659E-2</v>
      </c>
      <c r="R390" s="13">
        <v>4.2710352302884622E-3</v>
      </c>
      <c r="S390" s="13">
        <v>1.2060645021756539E-2</v>
      </c>
      <c r="T390" s="13">
        <v>0</v>
      </c>
      <c r="U390" s="13">
        <v>0</v>
      </c>
      <c r="V390" s="13">
        <v>7.9147497866197715E-3</v>
      </c>
      <c r="W390" s="13">
        <v>1.0979771566669129E-2</v>
      </c>
      <c r="X390" s="13">
        <v>6.004094017452194E-3</v>
      </c>
      <c r="Y390" s="13">
        <v>1.8053636582101129E-2</v>
      </c>
      <c r="AA390" s="13">
        <v>1.0887320023042759E-2</v>
      </c>
      <c r="AB390" s="13">
        <v>1.1523408735953341E-2</v>
      </c>
      <c r="AC390" s="13">
        <v>4.8451704547778874E-3</v>
      </c>
      <c r="AD390" s="13">
        <v>5.8527181332592004E-3</v>
      </c>
      <c r="AF390" s="13">
        <v>1.069506599798491E-2</v>
      </c>
      <c r="AG390" s="13">
        <v>7.5029468689192143E-3</v>
      </c>
      <c r="AH390" s="13">
        <v>5.6982695962101582E-3</v>
      </c>
      <c r="AI390" s="13">
        <v>7.5049654710355081E-3</v>
      </c>
      <c r="AJ390" s="13">
        <v>7.7579019287869668E-3</v>
      </c>
      <c r="AK390" s="13">
        <v>1.069506599798491E-2</v>
      </c>
      <c r="AM390" s="13">
        <v>0</v>
      </c>
      <c r="AN390" s="13">
        <v>0</v>
      </c>
      <c r="AO390" s="13">
        <v>0</v>
      </c>
      <c r="AP390" s="13">
        <v>1.6337984406135059E-2</v>
      </c>
      <c r="AQ390" s="13">
        <v>6.6085128823422873E-3</v>
      </c>
      <c r="AR390" s="13">
        <v>1.7077652524722021E-2</v>
      </c>
      <c r="AS390" s="13">
        <v>8.2680688123667016E-3</v>
      </c>
      <c r="AT390" s="13">
        <v>0</v>
      </c>
      <c r="AU390" s="13">
        <v>0</v>
      </c>
      <c r="AV390" s="13">
        <v>0</v>
      </c>
      <c r="AW390" s="13">
        <v>0</v>
      </c>
      <c r="AX390" s="13">
        <v>3.3121320735781078E-2</v>
      </c>
      <c r="AY390" s="13">
        <v>1.981789757151977E-2</v>
      </c>
    </row>
    <row r="391" spans="2:53">
      <c r="B391" s="12" t="s">
        <v>75</v>
      </c>
      <c r="C391" s="13">
        <v>0.22482114577215179</v>
      </c>
      <c r="D391" s="13">
        <v>0.1214472955618128</v>
      </c>
      <c r="E391" s="13">
        <v>0.14572666308802409</v>
      </c>
      <c r="F391" s="13">
        <v>0.22540553361989091</v>
      </c>
      <c r="G391" s="13">
        <v>0.2595131229945532</v>
      </c>
      <c r="H391" s="13">
        <v>0.27562719535457969</v>
      </c>
      <c r="I391" s="13">
        <v>0.29399520728781781</v>
      </c>
      <c r="K391" s="13">
        <v>0.16606699518025339</v>
      </c>
      <c r="L391" s="13">
        <v>0.28235994459863512</v>
      </c>
      <c r="N391" s="13">
        <v>0.22487543823279421</v>
      </c>
      <c r="O391" s="13">
        <v>0.17634896230244601</v>
      </c>
      <c r="P391" s="13">
        <v>0.18839413315994699</v>
      </c>
      <c r="Q391" s="13">
        <v>0.27450634831989718</v>
      </c>
      <c r="R391" s="13">
        <v>0.19016450400157711</v>
      </c>
      <c r="S391" s="13">
        <v>0.27403232737676708</v>
      </c>
      <c r="T391" s="13">
        <v>0.25089525305055183</v>
      </c>
      <c r="U391" s="13">
        <v>0.19323017622409469</v>
      </c>
      <c r="V391" s="13">
        <v>0.15036304206727361</v>
      </c>
      <c r="W391" s="13">
        <v>0.25356134771886951</v>
      </c>
      <c r="X391" s="13">
        <v>0.31154247879952768</v>
      </c>
      <c r="Y391" s="13">
        <v>0.24472360525296291</v>
      </c>
      <c r="AA391" s="13">
        <v>0.20200041852076539</v>
      </c>
      <c r="AB391" s="13">
        <v>0.22393761542651791</v>
      </c>
      <c r="AC391" s="13">
        <v>0.2022229252260164</v>
      </c>
      <c r="AD391" s="13">
        <v>0.26768135712345631</v>
      </c>
      <c r="AF391" s="13">
        <v>0.2842099077793962</v>
      </c>
      <c r="AG391" s="13">
        <v>0.1109497056081588</v>
      </c>
      <c r="AH391" s="13">
        <v>0.2646515084687574</v>
      </c>
      <c r="AI391" s="13">
        <v>0.2141572390647134</v>
      </c>
      <c r="AJ391" s="13">
        <v>0.23135737112383081</v>
      </c>
      <c r="AK391" s="13">
        <v>0.2842099077793962</v>
      </c>
      <c r="AM391" s="13">
        <v>0.46534903848838549</v>
      </c>
      <c r="AN391" s="13">
        <v>0.27761191896080112</v>
      </c>
      <c r="AO391" s="13">
        <v>0.21235175641679321</v>
      </c>
      <c r="AP391" s="13">
        <v>0.16687625093853339</v>
      </c>
      <c r="AQ391" s="13">
        <v>0.1966939890379108</v>
      </c>
      <c r="AR391" s="13">
        <v>0.21911159275059289</v>
      </c>
      <c r="AS391" s="13">
        <v>0.22072540764911661</v>
      </c>
      <c r="AT391" s="13">
        <v>0.20557241380314931</v>
      </c>
      <c r="AU391" s="13">
        <v>0.21443124055443141</v>
      </c>
      <c r="AV391" s="13">
        <v>0.15331825058126539</v>
      </c>
      <c r="AW391" s="13">
        <v>0.16383533313460569</v>
      </c>
      <c r="AX391" s="13">
        <v>0.12434778248707801</v>
      </c>
      <c r="AY391" s="13">
        <v>0.117543322296094</v>
      </c>
    </row>
    <row r="393" spans="2:53">
      <c r="B393" s="37" t="s">
        <v>207</v>
      </c>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c r="AV393" s="34"/>
      <c r="AW393" s="34"/>
      <c r="AX393" s="34"/>
      <c r="AY393" s="34"/>
      <c r="AZ393" s="34"/>
      <c r="BA393" s="34"/>
    </row>
    <row r="394" spans="2:53">
      <c r="B394" s="36" t="s">
        <v>16</v>
      </c>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c r="AV394" s="34"/>
      <c r="AW394" s="34"/>
      <c r="AX394" s="34"/>
      <c r="AY394" s="34"/>
      <c r="AZ394" s="34"/>
      <c r="BA394" s="34"/>
    </row>
    <row r="395" spans="2:53" ht="116">
      <c r="B395" s="12" t="s">
        <v>208</v>
      </c>
      <c r="C395" s="13">
        <v>0.43522839653139672</v>
      </c>
      <c r="D395" s="13">
        <v>0.49799528042266272</v>
      </c>
      <c r="E395" s="13">
        <v>0.47978276259170199</v>
      </c>
      <c r="F395" s="13">
        <v>0.44009287449318851</v>
      </c>
      <c r="G395" s="13">
        <v>0.43093320867680912</v>
      </c>
      <c r="H395" s="13">
        <v>0.43797888717947248</v>
      </c>
      <c r="I395" s="13">
        <v>0.35560802324662322</v>
      </c>
      <c r="K395" s="13">
        <v>0.43362784450484848</v>
      </c>
      <c r="L395" s="13">
        <v>0.43679584053559217</v>
      </c>
      <c r="N395" s="13">
        <v>0.43292017504884278</v>
      </c>
      <c r="O395" s="13">
        <v>0.46640670973089671</v>
      </c>
      <c r="P395" s="13">
        <v>0.42078826620238879</v>
      </c>
      <c r="Q395" s="13">
        <v>0.45689438902416718</v>
      </c>
      <c r="R395" s="13">
        <v>0.45259263985478898</v>
      </c>
      <c r="S395" s="13">
        <v>0.43655454746996908</v>
      </c>
      <c r="T395" s="13">
        <v>0.44567934051396207</v>
      </c>
      <c r="U395" s="13">
        <v>0.45901354013307988</v>
      </c>
      <c r="V395" s="13">
        <v>0.42826145093464968</v>
      </c>
      <c r="W395" s="13">
        <v>0.42428553291811738</v>
      </c>
      <c r="X395" s="13">
        <v>0.39192110155154919</v>
      </c>
      <c r="Y395" s="13">
        <v>0.43671074836428481</v>
      </c>
      <c r="AA395" s="13">
        <v>0.42582495043848961</v>
      </c>
      <c r="AB395" s="13">
        <v>0.42972707300247442</v>
      </c>
      <c r="AC395" s="13">
        <v>0.45903396886632553</v>
      </c>
      <c r="AD395" s="13">
        <v>0.43027075890901262</v>
      </c>
      <c r="AF395" s="13">
        <v>0.37734429504835731</v>
      </c>
      <c r="AG395" s="13">
        <v>0.47399174402562833</v>
      </c>
      <c r="AH395" s="13">
        <v>0.45571676043108511</v>
      </c>
      <c r="AI395" s="13">
        <v>0.51868296795170665</v>
      </c>
      <c r="AJ395" s="13">
        <v>0.42451195521026991</v>
      </c>
      <c r="AK395" s="13">
        <v>0.37734429504835731</v>
      </c>
      <c r="AM395" s="13">
        <v>0.4972299241172799</v>
      </c>
      <c r="AN395" s="13">
        <v>0.51608467265219982</v>
      </c>
      <c r="AO395" s="13">
        <v>0.43240534724899282</v>
      </c>
      <c r="AP395" s="13">
        <v>0.4594068721290957</v>
      </c>
      <c r="AQ395" s="13">
        <v>0.46758742507338841</v>
      </c>
      <c r="AR395" s="13">
        <v>0.4288489455477702</v>
      </c>
      <c r="AS395" s="13">
        <v>0.37307244166375952</v>
      </c>
      <c r="AT395" s="13">
        <v>0.416869702757032</v>
      </c>
      <c r="AU395" s="13">
        <v>0.45408984454607892</v>
      </c>
      <c r="AV395" s="13">
        <v>0.54444306218840233</v>
      </c>
      <c r="AW395" s="13">
        <v>0.4824691085424978</v>
      </c>
      <c r="AX395" s="13">
        <v>0.45284083312705481</v>
      </c>
      <c r="AY395" s="13">
        <v>0.44085363731428379</v>
      </c>
    </row>
    <row r="396" spans="2:53" ht="101.5">
      <c r="B396" s="12" t="s">
        <v>209</v>
      </c>
      <c r="C396" s="13">
        <v>0.42361085850484331</v>
      </c>
      <c r="D396" s="13">
        <v>0.40262927659999731</v>
      </c>
      <c r="E396" s="13">
        <v>0.39756497629688031</v>
      </c>
      <c r="F396" s="13">
        <v>0.40742330735364057</v>
      </c>
      <c r="G396" s="13">
        <v>0.3938753491367199</v>
      </c>
      <c r="H396" s="13">
        <v>0.42590073361737552</v>
      </c>
      <c r="I396" s="13">
        <v>0.49416745089752739</v>
      </c>
      <c r="K396" s="13">
        <v>0.45122400233520371</v>
      </c>
      <c r="L396" s="13">
        <v>0.39656890296951902</v>
      </c>
      <c r="N396" s="13">
        <v>0.42498918127571861</v>
      </c>
      <c r="O396" s="13">
        <v>0.39654850336201058</v>
      </c>
      <c r="P396" s="13">
        <v>0.40113478055498508</v>
      </c>
      <c r="Q396" s="13">
        <v>0.45985565520096577</v>
      </c>
      <c r="R396" s="13">
        <v>0.40816843992363999</v>
      </c>
      <c r="S396" s="13">
        <v>0.40172209605508891</v>
      </c>
      <c r="T396" s="13">
        <v>0.38397222022925348</v>
      </c>
      <c r="U396" s="13">
        <v>0.37840736476145609</v>
      </c>
      <c r="V396" s="13">
        <v>0.45622403803642297</v>
      </c>
      <c r="W396" s="13">
        <v>0.40753448599634762</v>
      </c>
      <c r="X396" s="13">
        <v>0.47296440001776102</v>
      </c>
      <c r="Y396" s="13">
        <v>0.470288197707319</v>
      </c>
      <c r="AA396" s="13">
        <v>0.49224474846811922</v>
      </c>
      <c r="AB396" s="13">
        <v>0.43205795023185201</v>
      </c>
      <c r="AC396" s="13">
        <v>0.40670854525686678</v>
      </c>
      <c r="AD396" s="13">
        <v>0.35658118577424469</v>
      </c>
      <c r="AF396" s="13">
        <v>0.44976761134070831</v>
      </c>
      <c r="AG396" s="13">
        <v>0.42396799926405448</v>
      </c>
      <c r="AH396" s="13">
        <v>0.39384056239124721</v>
      </c>
      <c r="AI396" s="13">
        <v>0.34117802459781438</v>
      </c>
      <c r="AJ396" s="13">
        <v>0.44763336900288331</v>
      </c>
      <c r="AK396" s="13">
        <v>0.44976761134070831</v>
      </c>
      <c r="AM396" s="13">
        <v>0.18398747310455069</v>
      </c>
      <c r="AN396" s="13">
        <v>0.28881042511663951</v>
      </c>
      <c r="AO396" s="13">
        <v>0.46200296792020901</v>
      </c>
      <c r="AP396" s="13">
        <v>0.4314944391015974</v>
      </c>
      <c r="AQ396" s="13">
        <v>0.44465930716973417</v>
      </c>
      <c r="AR396" s="13">
        <v>0.42948798618363521</v>
      </c>
      <c r="AS396" s="13">
        <v>0.45243291008023112</v>
      </c>
      <c r="AT396" s="13">
        <v>0.44635035523549282</v>
      </c>
      <c r="AU396" s="13">
        <v>0.44701380811179292</v>
      </c>
      <c r="AV396" s="13">
        <v>0.38941411682145821</v>
      </c>
      <c r="AW396" s="13">
        <v>0.46243468422899958</v>
      </c>
      <c r="AX396" s="13">
        <v>0.47277485864554358</v>
      </c>
      <c r="AY396" s="13">
        <v>0.48768553116741847</v>
      </c>
    </row>
    <row r="397" spans="2:53">
      <c r="B397" s="12" t="s">
        <v>82</v>
      </c>
      <c r="C397" s="13">
        <v>0.1411607449637601</v>
      </c>
      <c r="D397" s="13">
        <v>9.9375442977339912E-2</v>
      </c>
      <c r="E397" s="13">
        <v>0.1226522611114176</v>
      </c>
      <c r="F397" s="13">
        <v>0.15248381815317111</v>
      </c>
      <c r="G397" s="13">
        <v>0.17519144218647101</v>
      </c>
      <c r="H397" s="13">
        <v>0.13612037920315179</v>
      </c>
      <c r="I397" s="13">
        <v>0.1502245258558495</v>
      </c>
      <c r="K397" s="13">
        <v>0.11514815315994779</v>
      </c>
      <c r="L397" s="13">
        <v>0.16663525649488881</v>
      </c>
      <c r="N397" s="13">
        <v>0.14209064367543861</v>
      </c>
      <c r="O397" s="13">
        <v>0.1370447869070929</v>
      </c>
      <c r="P397" s="13">
        <v>0.1780769532426259</v>
      </c>
      <c r="Q397" s="13">
        <v>8.3249955774866949E-2</v>
      </c>
      <c r="R397" s="13">
        <v>0.13923892022157111</v>
      </c>
      <c r="S397" s="13">
        <v>0.16172335647494179</v>
      </c>
      <c r="T397" s="13">
        <v>0.17034843925678461</v>
      </c>
      <c r="U397" s="13">
        <v>0.16257909510546389</v>
      </c>
      <c r="V397" s="13">
        <v>0.1155145110289271</v>
      </c>
      <c r="W397" s="13">
        <v>0.16817998108553489</v>
      </c>
      <c r="X397" s="13">
        <v>0.1351144984306899</v>
      </c>
      <c r="Y397" s="13">
        <v>9.300105392839618E-2</v>
      </c>
      <c r="AA397" s="13">
        <v>8.1930301093391111E-2</v>
      </c>
      <c r="AB397" s="13">
        <v>0.13821497676567401</v>
      </c>
      <c r="AC397" s="13">
        <v>0.13425748587680769</v>
      </c>
      <c r="AD397" s="13">
        <v>0.21314805531674261</v>
      </c>
      <c r="AF397" s="13">
        <v>0.17288809361093441</v>
      </c>
      <c r="AG397" s="13">
        <v>0.1020402567103172</v>
      </c>
      <c r="AH397" s="13">
        <v>0.15044267717766791</v>
      </c>
      <c r="AI397" s="13">
        <v>0.14013900745047889</v>
      </c>
      <c r="AJ397" s="13">
        <v>0.12785467578684681</v>
      </c>
      <c r="AK397" s="13">
        <v>0.17288809361093441</v>
      </c>
      <c r="AM397" s="13">
        <v>0.31878260277816939</v>
      </c>
      <c r="AN397" s="13">
        <v>0.19510490223116081</v>
      </c>
      <c r="AO397" s="13">
        <v>0.1055916848307983</v>
      </c>
      <c r="AP397" s="13">
        <v>0.10909868876930701</v>
      </c>
      <c r="AQ397" s="13">
        <v>8.7753267756877459E-2</v>
      </c>
      <c r="AR397" s="13">
        <v>0.14166306826859471</v>
      </c>
      <c r="AS397" s="13">
        <v>0.17449464825600949</v>
      </c>
      <c r="AT397" s="13">
        <v>0.1367799420074752</v>
      </c>
      <c r="AU397" s="13">
        <v>9.8896347342128363E-2</v>
      </c>
      <c r="AV397" s="13">
        <v>6.6142820990139503E-2</v>
      </c>
      <c r="AW397" s="13">
        <v>5.5096207228502531E-2</v>
      </c>
      <c r="AX397" s="13">
        <v>7.4384308227401635E-2</v>
      </c>
      <c r="AY397" s="13">
        <v>7.1460831518297588E-2</v>
      </c>
    </row>
    <row r="399" spans="2:53">
      <c r="B399" s="37" t="s">
        <v>210</v>
      </c>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c r="AV399" s="34"/>
      <c r="AW399" s="34"/>
      <c r="AX399" s="34"/>
      <c r="AY399" s="34"/>
      <c r="AZ399" s="34"/>
      <c r="BA399" s="34"/>
    </row>
    <row r="400" spans="2:53">
      <c r="B400" s="36" t="s">
        <v>16</v>
      </c>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c r="AV400" s="34"/>
      <c r="AW400" s="34"/>
      <c r="AX400" s="34"/>
      <c r="AY400" s="34"/>
      <c r="AZ400" s="34"/>
      <c r="BA400" s="34"/>
    </row>
    <row r="401" spans="2:53">
      <c r="B401" s="12" t="s">
        <v>90</v>
      </c>
      <c r="C401" s="13">
        <v>0.13479083197926009</v>
      </c>
      <c r="D401" s="13">
        <v>0.16463860679753459</v>
      </c>
      <c r="E401" s="13">
        <v>0.20518864721445609</v>
      </c>
      <c r="F401" s="13">
        <v>0.15931266409425049</v>
      </c>
      <c r="G401" s="13">
        <v>0.1224204633474156</v>
      </c>
      <c r="H401" s="13">
        <v>7.8308308592239181E-2</v>
      </c>
      <c r="I401" s="13">
        <v>8.631073927830675E-2</v>
      </c>
      <c r="K401" s="13">
        <v>0.15734630454847251</v>
      </c>
      <c r="L401" s="13">
        <v>0.1127019278674349</v>
      </c>
      <c r="N401" s="13">
        <v>0.16609327528391349</v>
      </c>
      <c r="O401" s="13">
        <v>0.1229461898922543</v>
      </c>
      <c r="P401" s="13">
        <v>0.1598849565698259</v>
      </c>
      <c r="Q401" s="13">
        <v>0.1189394641118819</v>
      </c>
      <c r="R401" s="13">
        <v>0.13302083481653751</v>
      </c>
      <c r="S401" s="13">
        <v>0.110928788598584</v>
      </c>
      <c r="T401" s="13">
        <v>0.14824275972837031</v>
      </c>
      <c r="U401" s="13">
        <v>0.14905917828824919</v>
      </c>
      <c r="V401" s="13">
        <v>0.1637265511174395</v>
      </c>
      <c r="W401" s="13">
        <v>0.1067056304671939</v>
      </c>
      <c r="X401" s="13">
        <v>0.1073681911114657</v>
      </c>
      <c r="Y401" s="13">
        <v>0.1196445091808041</v>
      </c>
      <c r="AA401" s="13">
        <v>0.13397699575708499</v>
      </c>
      <c r="AB401" s="13">
        <v>8.0139851296946424E-2</v>
      </c>
      <c r="AC401" s="13">
        <v>0.1598943179341745</v>
      </c>
      <c r="AD401" s="13">
        <v>0.1703903010551579</v>
      </c>
      <c r="AF401" s="13">
        <v>0.12623721023407139</v>
      </c>
      <c r="AG401" s="30">
        <v>0.1681510250504909</v>
      </c>
      <c r="AH401" s="13">
        <v>8.0151391934939101E-2</v>
      </c>
      <c r="AI401" s="13">
        <v>0.15194364376987529</v>
      </c>
      <c r="AJ401" s="13">
        <v>0.12835436687998611</v>
      </c>
      <c r="AK401" s="13">
        <v>0.12623721023407139</v>
      </c>
      <c r="AM401" s="13">
        <v>0.21382664025542561</v>
      </c>
      <c r="AN401" s="13">
        <v>0.15683801550920529</v>
      </c>
      <c r="AO401" s="13">
        <v>0.11137127084188959</v>
      </c>
      <c r="AP401" s="13">
        <v>0.1673960970094385</v>
      </c>
      <c r="AQ401" s="13">
        <v>7.0562823052579077E-2</v>
      </c>
      <c r="AR401" s="13">
        <v>5.6733379463438302E-2</v>
      </c>
      <c r="AS401" s="13">
        <v>0.1064739356107008</v>
      </c>
      <c r="AT401" s="13">
        <v>0.1729437435306426</v>
      </c>
      <c r="AU401" s="13">
        <v>0.17602396171932269</v>
      </c>
      <c r="AV401" s="13">
        <v>0.20800083865740951</v>
      </c>
      <c r="AW401" s="13">
        <v>0.1146411880912217</v>
      </c>
      <c r="AX401" s="13">
        <v>0.1792309988519874</v>
      </c>
      <c r="AY401" s="13">
        <v>0.18573377055913351</v>
      </c>
    </row>
    <row r="402" spans="2:53">
      <c r="B402" s="12" t="s">
        <v>91</v>
      </c>
      <c r="C402" s="13">
        <v>0.266378363028837</v>
      </c>
      <c r="D402" s="13">
        <v>0.33763112051269761</v>
      </c>
      <c r="E402" s="13">
        <v>0.32010486416116563</v>
      </c>
      <c r="F402" s="13">
        <v>0.30851832888750519</v>
      </c>
      <c r="G402" s="13">
        <v>0.24327242721627421</v>
      </c>
      <c r="H402" s="13">
        <v>0.2119220503262606</v>
      </c>
      <c r="I402" s="13">
        <v>0.19728958423321649</v>
      </c>
      <c r="K402" s="13">
        <v>0.29050754119942512</v>
      </c>
      <c r="L402" s="13">
        <v>0.24274830600955841</v>
      </c>
      <c r="N402" s="13">
        <v>0.26427816429733209</v>
      </c>
      <c r="O402" s="13">
        <v>0.28316466497743131</v>
      </c>
      <c r="P402" s="13">
        <v>0.23488059665962491</v>
      </c>
      <c r="Q402" s="13">
        <v>0.32624556922783088</v>
      </c>
      <c r="R402" s="13">
        <v>0.31806550865945787</v>
      </c>
      <c r="S402" s="13">
        <v>0.20602596938657761</v>
      </c>
      <c r="T402" s="13">
        <v>0.26680284533817622</v>
      </c>
      <c r="U402" s="13">
        <v>0.28562121959277792</v>
      </c>
      <c r="V402" s="13">
        <v>0.2953642368429385</v>
      </c>
      <c r="W402" s="13">
        <v>0.2152279037936789</v>
      </c>
      <c r="X402" s="13">
        <v>0.27405629792481218</v>
      </c>
      <c r="Y402" s="13">
        <v>0.24753330848289601</v>
      </c>
      <c r="AA402" s="13">
        <v>0.30215775974705522</v>
      </c>
      <c r="AB402" s="13">
        <v>0.24531106878611511</v>
      </c>
      <c r="AC402" s="13">
        <v>0.28007442347058142</v>
      </c>
      <c r="AD402" s="13">
        <v>0.23749940436266351</v>
      </c>
      <c r="AF402" s="13">
        <v>0.2353284768105825</v>
      </c>
      <c r="AG402" s="30">
        <v>0.3453747103249562</v>
      </c>
      <c r="AH402" s="13">
        <v>0.27099038839143402</v>
      </c>
      <c r="AI402" s="13">
        <v>0.28019205623636517</v>
      </c>
      <c r="AJ402" s="13">
        <v>0.2319581108710965</v>
      </c>
      <c r="AK402" s="13">
        <v>0.2353284768105825</v>
      </c>
      <c r="AM402" s="13">
        <v>0.10877364999646021</v>
      </c>
      <c r="AN402" s="13">
        <v>0.192457300242453</v>
      </c>
      <c r="AO402" s="13">
        <v>0.31131622727364178</v>
      </c>
      <c r="AP402" s="13">
        <v>0.30540667536247779</v>
      </c>
      <c r="AQ402" s="13">
        <v>0.2845133039738531</v>
      </c>
      <c r="AR402" s="13">
        <v>0.2724194877507814</v>
      </c>
      <c r="AS402" s="13">
        <v>0.25863505561976402</v>
      </c>
      <c r="AT402" s="13">
        <v>0.30706660087019022</v>
      </c>
      <c r="AU402" s="13">
        <v>0.28056056978904709</v>
      </c>
      <c r="AV402" s="13">
        <v>0.25060835896448103</v>
      </c>
      <c r="AW402" s="13">
        <v>0.26512643644035438</v>
      </c>
      <c r="AX402" s="13">
        <v>0.31790675297975568</v>
      </c>
      <c r="AY402" s="13">
        <v>0.29153597929470232</v>
      </c>
    </row>
    <row r="403" spans="2:53">
      <c r="B403" s="12" t="s">
        <v>92</v>
      </c>
      <c r="C403" s="13">
        <v>0.33585028842873033</v>
      </c>
      <c r="D403" s="13">
        <v>0.34000601061577801</v>
      </c>
      <c r="E403" s="13">
        <v>0.30108064281593661</v>
      </c>
      <c r="F403" s="13">
        <v>0.32947972355661242</v>
      </c>
      <c r="G403" s="13">
        <v>0.35947517329911821</v>
      </c>
      <c r="H403" s="13">
        <v>0.36913340554005719</v>
      </c>
      <c r="I403" s="13">
        <v>0.32491828473188672</v>
      </c>
      <c r="K403" s="13">
        <v>0.33209500738080139</v>
      </c>
      <c r="L403" s="13">
        <v>0.33952789007179568</v>
      </c>
      <c r="N403" s="13">
        <v>0.28469792385862358</v>
      </c>
      <c r="O403" s="13">
        <v>0.37138018111919541</v>
      </c>
      <c r="P403" s="13">
        <v>0.31967311113215152</v>
      </c>
      <c r="Q403" s="13">
        <v>0.32182352797024821</v>
      </c>
      <c r="R403" s="13">
        <v>0.29283067138372249</v>
      </c>
      <c r="S403" s="13">
        <v>0.39416238122758512</v>
      </c>
      <c r="T403" s="13">
        <v>0.33010381811591488</v>
      </c>
      <c r="U403" s="13">
        <v>0.30636692138077459</v>
      </c>
      <c r="V403" s="13">
        <v>0.34731686537839213</v>
      </c>
      <c r="W403" s="13">
        <v>0.36513971925124911</v>
      </c>
      <c r="X403" s="13">
        <v>0.35950176318753557</v>
      </c>
      <c r="Y403" s="13">
        <v>0.34348460369388989</v>
      </c>
      <c r="AA403" s="13">
        <v>0.30799512149116293</v>
      </c>
      <c r="AB403" s="13">
        <v>0.31720974024550741</v>
      </c>
      <c r="AC403" s="13">
        <v>0.33399348902438392</v>
      </c>
      <c r="AD403" s="13">
        <v>0.38825029314369258</v>
      </c>
      <c r="AF403" s="13">
        <v>0.34907242089201113</v>
      </c>
      <c r="AG403" s="13">
        <v>0.30389198131352552</v>
      </c>
      <c r="AH403" s="13">
        <v>0.32739486721127609</v>
      </c>
      <c r="AI403" s="13">
        <v>0.2988097675514903</v>
      </c>
      <c r="AJ403" s="13">
        <v>0.37012681210387011</v>
      </c>
      <c r="AK403" s="13">
        <v>0.34907242089201113</v>
      </c>
      <c r="AM403" s="13">
        <v>0.36225268913831737</v>
      </c>
      <c r="AN403" s="13">
        <v>0.41769849743952248</v>
      </c>
      <c r="AO403" s="13">
        <v>0.30189388705670811</v>
      </c>
      <c r="AP403" s="13">
        <v>0.3084529297786433</v>
      </c>
      <c r="AQ403" s="13">
        <v>0.34409406867823689</v>
      </c>
      <c r="AR403" s="13">
        <v>0.27048616614852572</v>
      </c>
      <c r="AS403" s="13">
        <v>0.29954124648756453</v>
      </c>
      <c r="AT403" s="13">
        <v>0.33069481049293309</v>
      </c>
      <c r="AU403" s="13">
        <v>0.26518932886604563</v>
      </c>
      <c r="AV403" s="13">
        <v>0.25377858673417741</v>
      </c>
      <c r="AW403" s="13">
        <v>0.33735063171275892</v>
      </c>
      <c r="AX403" s="13">
        <v>0.28608055246330361</v>
      </c>
      <c r="AY403" s="13">
        <v>0.3324686080152886</v>
      </c>
    </row>
    <row r="404" spans="2:53">
      <c r="B404" s="12" t="s">
        <v>93</v>
      </c>
      <c r="C404" s="13">
        <v>0.1063116981952761</v>
      </c>
      <c r="D404" s="13">
        <v>7.606374119790564E-2</v>
      </c>
      <c r="E404" s="13">
        <v>8.5667026420455733E-2</v>
      </c>
      <c r="F404" s="13">
        <v>6.7549296376679405E-2</v>
      </c>
      <c r="G404" s="13">
        <v>9.477235183253202E-2</v>
      </c>
      <c r="H404" s="13">
        <v>0.14904278087409409</v>
      </c>
      <c r="I404" s="13">
        <v>0.15490575453965441</v>
      </c>
      <c r="K404" s="13">
        <v>9.9726658803011209E-2</v>
      </c>
      <c r="L404" s="13">
        <v>0.1127605235640193</v>
      </c>
      <c r="N404" s="13">
        <v>0.14592499267912409</v>
      </c>
      <c r="O404" s="13">
        <v>9.5297111835769138E-2</v>
      </c>
      <c r="P404" s="13">
        <v>0.10344069217279241</v>
      </c>
      <c r="Q404" s="13">
        <v>6.6073177552831569E-2</v>
      </c>
      <c r="R404" s="13">
        <v>0.1118795886685882</v>
      </c>
      <c r="S404" s="13">
        <v>0.1215071658311742</v>
      </c>
      <c r="T404" s="13">
        <v>0.1101925316489573</v>
      </c>
      <c r="U404" s="13">
        <v>0.1070943452062468</v>
      </c>
      <c r="V404" s="13">
        <v>9.1685587945977073E-2</v>
      </c>
      <c r="W404" s="13">
        <v>0.1013319571109171</v>
      </c>
      <c r="X404" s="13">
        <v>8.3111745392574418E-2</v>
      </c>
      <c r="Y404" s="13">
        <v>0.1160317561636334</v>
      </c>
      <c r="AA404" s="13">
        <v>0.1174228471566422</v>
      </c>
      <c r="AB404" s="13">
        <v>0.145637266581856</v>
      </c>
      <c r="AC404" s="13">
        <v>0.1006294447103621</v>
      </c>
      <c r="AD404" s="13">
        <v>5.8200163425601428E-2</v>
      </c>
      <c r="AF404" s="13">
        <v>0.11353110310835469</v>
      </c>
      <c r="AG404" s="13">
        <v>7.8671211522657769E-2</v>
      </c>
      <c r="AH404" s="13">
        <v>0.14386081174154361</v>
      </c>
      <c r="AI404" s="13">
        <v>9.8174988610645691E-2</v>
      </c>
      <c r="AJ404" s="13">
        <v>0.1107173700021519</v>
      </c>
      <c r="AK404" s="13">
        <v>0.11353110310835469</v>
      </c>
      <c r="AM404" s="13">
        <v>0.10131364568627139</v>
      </c>
      <c r="AN404" s="13">
        <v>6.3299526858123706E-2</v>
      </c>
      <c r="AO404" s="13">
        <v>0.11862718183670171</v>
      </c>
      <c r="AP404" s="13">
        <v>9.6974806672199099E-2</v>
      </c>
      <c r="AQ404" s="13">
        <v>0.14818366869508409</v>
      </c>
      <c r="AR404" s="13">
        <v>0.16577308722177941</v>
      </c>
      <c r="AS404" s="13">
        <v>0.1610444289002162</v>
      </c>
      <c r="AT404" s="13">
        <v>9.2962320198370363E-2</v>
      </c>
      <c r="AU404" s="13">
        <v>0.1147063905205391</v>
      </c>
      <c r="AV404" s="13">
        <v>0.11205104861022271</v>
      </c>
      <c r="AW404" s="13">
        <v>0.13380631510956631</v>
      </c>
      <c r="AX404" s="13">
        <v>8.0051785302724665E-2</v>
      </c>
      <c r="AY404" s="13">
        <v>8.720179134782606E-2</v>
      </c>
    </row>
    <row r="405" spans="2:53">
      <c r="B405" s="12" t="s">
        <v>94</v>
      </c>
      <c r="C405" s="13">
        <v>5.5633311688306361E-2</v>
      </c>
      <c r="D405" s="13">
        <v>3.7538150662377853E-2</v>
      </c>
      <c r="E405" s="13">
        <v>3.523357130851567E-2</v>
      </c>
      <c r="F405" s="13">
        <v>4.6017365421847527E-2</v>
      </c>
      <c r="G405" s="13">
        <v>7.3109653900946273E-2</v>
      </c>
      <c r="H405" s="13">
        <v>7.6882196608823727E-2</v>
      </c>
      <c r="I405" s="13">
        <v>6.3372943464418019E-2</v>
      </c>
      <c r="K405" s="13">
        <v>5.892214635286501E-2</v>
      </c>
      <c r="L405" s="13">
        <v>5.2412507809240512E-2</v>
      </c>
      <c r="N405" s="13">
        <v>2.4422658694659871E-2</v>
      </c>
      <c r="O405" s="13">
        <v>4.7596973629977578E-2</v>
      </c>
      <c r="P405" s="13">
        <v>6.5899603837236739E-2</v>
      </c>
      <c r="Q405" s="13">
        <v>3.2781410895136899E-2</v>
      </c>
      <c r="R405" s="13">
        <v>5.7202289947256027E-2</v>
      </c>
      <c r="S405" s="13">
        <v>5.1813221657698721E-2</v>
      </c>
      <c r="T405" s="13">
        <v>6.000614140192996E-2</v>
      </c>
      <c r="U405" s="13">
        <v>4.9006048318390658E-2</v>
      </c>
      <c r="V405" s="13">
        <v>3.2064207990448887E-2</v>
      </c>
      <c r="W405" s="13">
        <v>9.4202440662093434E-2</v>
      </c>
      <c r="X405" s="13">
        <v>6.11594166254373E-2</v>
      </c>
      <c r="Y405" s="13">
        <v>7.4426637787812347E-2</v>
      </c>
      <c r="AA405" s="13">
        <v>7.2497065785246798E-2</v>
      </c>
      <c r="AB405" s="13">
        <v>6.1754065158491488E-2</v>
      </c>
      <c r="AC405" s="13">
        <v>4.9381415720577818E-2</v>
      </c>
      <c r="AD405" s="13">
        <v>3.5932485914649939E-2</v>
      </c>
      <c r="AF405" s="13">
        <v>5.1421357526331042E-2</v>
      </c>
      <c r="AG405" s="13">
        <v>3.6009404777161823E-2</v>
      </c>
      <c r="AH405" s="13">
        <v>5.3869690369040879E-2</v>
      </c>
      <c r="AI405" s="13">
        <v>7.32572671638443E-2</v>
      </c>
      <c r="AJ405" s="13">
        <v>6.8275927604146788E-2</v>
      </c>
      <c r="AK405" s="13">
        <v>5.1421357526331042E-2</v>
      </c>
      <c r="AM405" s="13">
        <v>7.2796194769287129E-2</v>
      </c>
      <c r="AN405" s="13">
        <v>1.5653090016783531E-2</v>
      </c>
      <c r="AO405" s="13">
        <v>4.8205394415416852E-2</v>
      </c>
      <c r="AP405" s="13">
        <v>3.2648935262932582E-2</v>
      </c>
      <c r="AQ405" s="13">
        <v>7.6111469941479326E-2</v>
      </c>
      <c r="AR405" s="13">
        <v>8.9211698702943501E-2</v>
      </c>
      <c r="AS405" s="13">
        <v>7.0965266214427655E-2</v>
      </c>
      <c r="AT405" s="13">
        <v>3.9419379624748438E-2</v>
      </c>
      <c r="AU405" s="13">
        <v>9.9740561135488834E-2</v>
      </c>
      <c r="AV405" s="13">
        <v>8.7869522305231845E-2</v>
      </c>
      <c r="AW405" s="13">
        <v>0.12442104952462971</v>
      </c>
      <c r="AX405" s="13">
        <v>6.9393781998420723E-2</v>
      </c>
      <c r="AY405" s="13">
        <v>5.8622735887732237E-2</v>
      </c>
    </row>
    <row r="406" spans="2:53">
      <c r="B406" s="12" t="s">
        <v>82</v>
      </c>
      <c r="C406" s="13">
        <v>0.1010355066795903</v>
      </c>
      <c r="D406" s="13">
        <v>4.4122370213706227E-2</v>
      </c>
      <c r="E406" s="13">
        <v>5.2725248079470287E-2</v>
      </c>
      <c r="F406" s="13">
        <v>8.9122621663105028E-2</v>
      </c>
      <c r="G406" s="13">
        <v>0.1069499304037137</v>
      </c>
      <c r="H406" s="13">
        <v>0.114711258058525</v>
      </c>
      <c r="I406" s="13">
        <v>0.17320269375251751</v>
      </c>
      <c r="K406" s="13">
        <v>6.1402341715424809E-2</v>
      </c>
      <c r="L406" s="13">
        <v>0.13984884467795111</v>
      </c>
      <c r="N406" s="13">
        <v>0.1145829851863466</v>
      </c>
      <c r="O406" s="13">
        <v>7.9614878545372442E-2</v>
      </c>
      <c r="P406" s="13">
        <v>0.11622103962836861</v>
      </c>
      <c r="Q406" s="13">
        <v>0.13413685024207039</v>
      </c>
      <c r="R406" s="13">
        <v>8.7001106524437849E-2</v>
      </c>
      <c r="S406" s="13">
        <v>0.11556247329838019</v>
      </c>
      <c r="T406" s="13">
        <v>8.4651903766651507E-2</v>
      </c>
      <c r="U406" s="13">
        <v>0.1028522872135607</v>
      </c>
      <c r="V406" s="13">
        <v>6.9842550724803706E-2</v>
      </c>
      <c r="W406" s="13">
        <v>0.11739234871486751</v>
      </c>
      <c r="X406" s="13">
        <v>0.1148025857581748</v>
      </c>
      <c r="Y406" s="13">
        <v>9.8879184690964184E-2</v>
      </c>
      <c r="AA406" s="13">
        <v>6.5950210062807893E-2</v>
      </c>
      <c r="AB406" s="13">
        <v>0.14994800793108379</v>
      </c>
      <c r="AC406" s="13">
        <v>7.6026909139920371E-2</v>
      </c>
      <c r="AD406" s="13">
        <v>0.1097273520982345</v>
      </c>
      <c r="AF406" s="13">
        <v>0.1244094314286491</v>
      </c>
      <c r="AG406" s="13">
        <v>6.7901667011207881E-2</v>
      </c>
      <c r="AH406" s="13">
        <v>0.1237328503517664</v>
      </c>
      <c r="AI406" s="13">
        <v>9.7622276667779201E-2</v>
      </c>
      <c r="AJ406" s="13">
        <v>9.0567412538748657E-2</v>
      </c>
      <c r="AK406" s="13">
        <v>0.1244094314286491</v>
      </c>
      <c r="AM406" s="13">
        <v>0.1410371801542383</v>
      </c>
      <c r="AN406" s="13">
        <v>0.154053569933912</v>
      </c>
      <c r="AO406" s="13">
        <v>0.1085860385756422</v>
      </c>
      <c r="AP406" s="13">
        <v>8.9120555914308799E-2</v>
      </c>
      <c r="AQ406" s="13">
        <v>7.6534665658767348E-2</v>
      </c>
      <c r="AR406" s="13">
        <v>0.14537618071253181</v>
      </c>
      <c r="AS406" s="13">
        <v>0.10334006716732699</v>
      </c>
      <c r="AT406" s="13">
        <v>5.6913145283115293E-2</v>
      </c>
      <c r="AU406" s="13">
        <v>6.3779187969556866E-2</v>
      </c>
      <c r="AV406" s="13">
        <v>8.769164472847743E-2</v>
      </c>
      <c r="AW406" s="13">
        <v>2.4654379121468992E-2</v>
      </c>
      <c r="AX406" s="13">
        <v>6.7336128403808038E-2</v>
      </c>
      <c r="AY406" s="13">
        <v>4.4437114895317313E-2</v>
      </c>
    </row>
    <row r="407" spans="2:53">
      <c r="C407" s="26">
        <f t="shared" ref="C407:I407" si="0">SUM(C401:C402)-SUM(C404:C405)</f>
        <v>0.23922418512451465</v>
      </c>
      <c r="D407" s="26">
        <f t="shared" si="0"/>
        <v>0.38866783544994876</v>
      </c>
      <c r="E407" s="26">
        <f t="shared" si="0"/>
        <v>0.40439291364665031</v>
      </c>
      <c r="F407" s="26">
        <f t="shared" si="0"/>
        <v>0.35426433118322875</v>
      </c>
      <c r="G407" s="26">
        <f t="shared" si="0"/>
        <v>0.19781088483021153</v>
      </c>
      <c r="H407" s="26">
        <f t="shared" si="0"/>
        <v>6.4305381435581982E-2</v>
      </c>
      <c r="I407" s="26">
        <f t="shared" si="0"/>
        <v>6.5321625507450826E-2</v>
      </c>
      <c r="K407" s="26">
        <f>SUM(K401:K402)-SUM(K404:K405)</f>
        <v>0.28920504059202146</v>
      </c>
      <c r="L407" s="26">
        <f>SUM(L401:L402)-SUM(L404:L405)</f>
        <v>0.19027720250373351</v>
      </c>
      <c r="AA407" s="26">
        <f>SUM(AA401:AA402)-SUM(AA404:AA405)</f>
        <v>0.24621484256225123</v>
      </c>
      <c r="AB407" s="26">
        <f>SUM(AB401:AB402)-SUM(AB404:AB405)</f>
        <v>0.11805958834271404</v>
      </c>
      <c r="AC407" s="26">
        <f>SUM(AC401:AC402)-SUM(AC404:AC405)</f>
        <v>0.28995788097381603</v>
      </c>
      <c r="AD407" s="26">
        <f>SUM(AD401:AD402)-SUM(AD404:AD405)</f>
        <v>0.3137570560775701</v>
      </c>
      <c r="AF407" s="26">
        <f t="shared" ref="AF407:AK407" si="1">SUM(AF401:AF402)-SUM(AF404:AF405)</f>
        <v>0.19661322640996812</v>
      </c>
      <c r="AG407" s="26">
        <f t="shared" si="1"/>
        <v>0.39884511907562747</v>
      </c>
      <c r="AH407" s="26">
        <f t="shared" si="1"/>
        <v>0.15341127821578862</v>
      </c>
      <c r="AI407" s="26">
        <f t="shared" si="1"/>
        <v>0.26070344423175046</v>
      </c>
      <c r="AJ407" s="26">
        <f t="shared" si="1"/>
        <v>0.18131918014478393</v>
      </c>
      <c r="AK407" s="26">
        <f t="shared" si="1"/>
        <v>0.19661322640996812</v>
      </c>
      <c r="AM407" s="26">
        <f t="shared" ref="AM407:AY407" si="2">SUM(AM401:AM402)-SUM(AM404:AM405)</f>
        <v>0.14849044979632728</v>
      </c>
      <c r="AN407" s="26">
        <f t="shared" si="2"/>
        <v>0.27034269887675105</v>
      </c>
      <c r="AO407" s="26">
        <f t="shared" si="2"/>
        <v>0.2558549218634128</v>
      </c>
      <c r="AP407" s="26">
        <f t="shared" si="2"/>
        <v>0.34317903043678455</v>
      </c>
      <c r="AQ407" s="26">
        <f t="shared" si="2"/>
        <v>0.13078098838986879</v>
      </c>
      <c r="AR407" s="26">
        <f t="shared" si="2"/>
        <v>7.4168081289496812E-2</v>
      </c>
      <c r="AS407" s="26">
        <f t="shared" si="2"/>
        <v>0.13309929611582094</v>
      </c>
      <c r="AT407" s="26">
        <f t="shared" si="2"/>
        <v>0.34762864457771397</v>
      </c>
      <c r="AU407" s="26">
        <f t="shared" si="2"/>
        <v>0.2421375798523418</v>
      </c>
      <c r="AV407" s="26">
        <f t="shared" si="2"/>
        <v>0.258688626706436</v>
      </c>
      <c r="AW407" s="26">
        <f t="shared" si="2"/>
        <v>0.12154025989738004</v>
      </c>
      <c r="AX407" s="26">
        <f t="shared" si="2"/>
        <v>0.34769218453059769</v>
      </c>
      <c r="AY407" s="26">
        <f t="shared" si="2"/>
        <v>0.33144522261827758</v>
      </c>
    </row>
    <row r="408" spans="2:53" hidden="1">
      <c r="B408" s="37" t="s">
        <v>211</v>
      </c>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c r="AV408" s="34"/>
      <c r="AW408" s="34"/>
      <c r="AX408" s="34"/>
      <c r="AY408" s="34"/>
      <c r="AZ408" s="34"/>
      <c r="BA408" s="34"/>
    </row>
    <row r="409" spans="2:53" hidden="1">
      <c r="B409" s="36" t="s">
        <v>16</v>
      </c>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c r="AV409" s="34"/>
      <c r="AW409" s="34"/>
      <c r="AX409" s="34"/>
      <c r="AY409" s="34"/>
      <c r="AZ409" s="34"/>
      <c r="BA409" s="34"/>
    </row>
    <row r="410" spans="2:53" hidden="1">
      <c r="B410" s="12" t="s">
        <v>113</v>
      </c>
      <c r="C410" s="13">
        <v>5.20831105147131E-2</v>
      </c>
      <c r="D410" s="13">
        <v>5.3151427751239683E-2</v>
      </c>
      <c r="E410" s="13">
        <v>6.4913194764890186E-2</v>
      </c>
      <c r="F410" s="13">
        <v>4.5335189055683948E-2</v>
      </c>
      <c r="G410" s="13">
        <v>3.7608194290972563E-2</v>
      </c>
      <c r="H410" s="13">
        <v>4.8224875626972023E-2</v>
      </c>
      <c r="I410" s="13">
        <v>6.1036309340769167E-2</v>
      </c>
      <c r="K410" s="13">
        <v>5.3822272336292533E-2</v>
      </c>
      <c r="L410" s="13">
        <v>5.03674245239355E-2</v>
      </c>
      <c r="N410" s="13">
        <v>5.7528946742261923E-2</v>
      </c>
      <c r="O410" s="13">
        <v>5.1626210210004943E-2</v>
      </c>
      <c r="P410" s="13">
        <v>7.0494749856073929E-2</v>
      </c>
      <c r="Q410" s="13">
        <v>2.5770273850812049E-2</v>
      </c>
      <c r="R410" s="13">
        <v>3.3884102833173307E-2</v>
      </c>
      <c r="S410" s="13">
        <v>3.7233878877817282E-2</v>
      </c>
      <c r="T410" s="13">
        <v>8.9870903401958552E-2</v>
      </c>
      <c r="U410" s="13">
        <v>7.051032793250174E-2</v>
      </c>
      <c r="V410" s="13">
        <v>4.986057033868857E-2</v>
      </c>
      <c r="W410" s="13">
        <v>2.7111907887840379E-2</v>
      </c>
      <c r="X410" s="13">
        <v>6.9933852058871218E-2</v>
      </c>
      <c r="Y410" s="13">
        <v>6.015639533810431E-2</v>
      </c>
      <c r="AA410" s="13">
        <v>5.8485674094393328E-2</v>
      </c>
      <c r="AB410" s="13">
        <v>2.59440481114111E-2</v>
      </c>
      <c r="AC410" s="13">
        <v>6.4188384180619729E-2</v>
      </c>
      <c r="AD410" s="13">
        <v>6.2174112028108207E-2</v>
      </c>
      <c r="AF410" s="13">
        <v>6.1334601953887152E-2</v>
      </c>
      <c r="AG410" s="13">
        <v>5.0194995294744978E-2</v>
      </c>
      <c r="AH410" s="13">
        <v>4.2775107044419253E-2</v>
      </c>
      <c r="AI410" s="13">
        <v>4.3924833723019363E-2</v>
      </c>
      <c r="AJ410" s="13">
        <v>4.924017239484265E-2</v>
      </c>
      <c r="AK410" s="13">
        <v>6.1334601953887152E-2</v>
      </c>
      <c r="AM410" s="13">
        <v>7.1038770554304381E-2</v>
      </c>
      <c r="AN410" s="13">
        <v>4.3563887836829802E-2</v>
      </c>
      <c r="AO410" s="13">
        <v>5.1398003736591417E-2</v>
      </c>
      <c r="AP410" s="13">
        <v>3.3892675271324592E-2</v>
      </c>
      <c r="AQ410" s="13">
        <v>3.6174654534191282E-2</v>
      </c>
      <c r="AR410" s="13">
        <v>5.5439190791491899E-2</v>
      </c>
      <c r="AS410" s="13">
        <v>5.2909354505713539E-2</v>
      </c>
      <c r="AT410" s="13">
        <v>6.240397368952548E-2</v>
      </c>
      <c r="AU410" s="13">
        <v>8.7578130571236659E-2</v>
      </c>
      <c r="AV410" s="13">
        <v>5.6096099886918029E-2</v>
      </c>
      <c r="AW410" s="13">
        <v>3.0044000680941159E-2</v>
      </c>
      <c r="AX410" s="13">
        <v>0.11323190617083211</v>
      </c>
      <c r="AY410" s="13">
        <v>8.7146977174728579E-2</v>
      </c>
    </row>
    <row r="411" spans="2:53" hidden="1">
      <c r="B411" s="12" t="s">
        <v>112</v>
      </c>
      <c r="C411" s="13">
        <v>9.1633087656777135E-2</v>
      </c>
      <c r="D411" s="13">
        <v>0.1125033326682225</v>
      </c>
      <c r="E411" s="13">
        <v>0.11597272173351381</v>
      </c>
      <c r="F411" s="13">
        <v>0.1049185897895195</v>
      </c>
      <c r="G411" s="13">
        <v>7.363372688817979E-2</v>
      </c>
      <c r="H411" s="13">
        <v>7.6975395722540474E-2</v>
      </c>
      <c r="I411" s="13">
        <v>7.4221507174997745E-2</v>
      </c>
      <c r="K411" s="13">
        <v>8.7425296665513935E-2</v>
      </c>
      <c r="L411" s="13">
        <v>9.5784080374219774E-2</v>
      </c>
      <c r="N411" s="13">
        <v>8.519268209247495E-2</v>
      </c>
      <c r="O411" s="13">
        <v>5.6916423275209738E-2</v>
      </c>
      <c r="P411" s="13">
        <v>8.8247878894513826E-2</v>
      </c>
      <c r="Q411" s="13">
        <v>8.7076553613849847E-2</v>
      </c>
      <c r="R411" s="13">
        <v>0.1011517921001986</v>
      </c>
      <c r="S411" s="13">
        <v>8.2856846503904277E-2</v>
      </c>
      <c r="T411" s="13">
        <v>0.104064166743615</v>
      </c>
      <c r="U411" s="13">
        <v>0.1028738655634877</v>
      </c>
      <c r="V411" s="13">
        <v>8.8147554897704636E-2</v>
      </c>
      <c r="W411" s="13">
        <v>9.1686909555780335E-2</v>
      </c>
      <c r="X411" s="13">
        <v>9.371137642128978E-2</v>
      </c>
      <c r="Y411" s="13">
        <v>9.1747267270614899E-2</v>
      </c>
      <c r="AA411" s="13">
        <v>9.342760919837606E-2</v>
      </c>
      <c r="AB411" s="13">
        <v>0.10675705320272059</v>
      </c>
      <c r="AC411" s="13">
        <v>8.8763956451301806E-2</v>
      </c>
      <c r="AD411" s="13">
        <v>7.709572058206679E-2</v>
      </c>
      <c r="AF411" s="13">
        <v>8.7384313018656956E-2</v>
      </c>
      <c r="AG411" s="13">
        <v>8.1894415293927172E-2</v>
      </c>
      <c r="AH411" s="13">
        <v>6.902709524904832E-2</v>
      </c>
      <c r="AI411" s="13">
        <v>9.5429361406570629E-2</v>
      </c>
      <c r="AJ411" s="13">
        <v>0.1117235971651884</v>
      </c>
      <c r="AK411" s="13">
        <v>8.7384313018656956E-2</v>
      </c>
      <c r="AM411" s="13">
        <v>3.5358801984856789E-2</v>
      </c>
      <c r="AN411" s="13">
        <v>9.4151755641172188E-2</v>
      </c>
      <c r="AO411" s="13">
        <v>0.1104719831007582</v>
      </c>
      <c r="AP411" s="13">
        <v>7.4368196001313044E-2</v>
      </c>
      <c r="AQ411" s="13">
        <v>7.2932453404987788E-2</v>
      </c>
      <c r="AR411" s="13">
        <v>9.1761294760993498E-2</v>
      </c>
      <c r="AS411" s="13">
        <v>7.6601136338003709E-2</v>
      </c>
      <c r="AT411" s="13">
        <v>0.1218336425024754</v>
      </c>
      <c r="AU411" s="13">
        <v>6.2226387672707398E-2</v>
      </c>
      <c r="AV411" s="13">
        <v>0.10939588652042791</v>
      </c>
      <c r="AW411" s="13">
        <v>6.572269759446922E-2</v>
      </c>
      <c r="AX411" s="13">
        <v>0.1329096398991482</v>
      </c>
      <c r="AY411" s="13">
        <v>9.5535702017214633E-2</v>
      </c>
    </row>
    <row r="412" spans="2:53" hidden="1">
      <c r="B412" s="12" t="s">
        <v>111</v>
      </c>
      <c r="C412" s="13">
        <v>0.25276352468357821</v>
      </c>
      <c r="D412" s="13">
        <v>0.1848853188733203</v>
      </c>
      <c r="E412" s="13">
        <v>0.17875949317242351</v>
      </c>
      <c r="F412" s="13">
        <v>0.2491397652301921</v>
      </c>
      <c r="G412" s="13">
        <v>0.25865248624679249</v>
      </c>
      <c r="H412" s="13">
        <v>0.31558049290860429</v>
      </c>
      <c r="I412" s="13">
        <v>0.30518539909326858</v>
      </c>
      <c r="K412" s="13">
        <v>0.29319102561521249</v>
      </c>
      <c r="L412" s="13">
        <v>0.21288172867706079</v>
      </c>
      <c r="N412" s="13">
        <v>0.26373144467363041</v>
      </c>
      <c r="O412" s="13">
        <v>0.17737164348647971</v>
      </c>
      <c r="P412" s="13">
        <v>0.28430254228297519</v>
      </c>
      <c r="Q412" s="13">
        <v>0.28266790419582821</v>
      </c>
      <c r="R412" s="13">
        <v>0.2601510729129678</v>
      </c>
      <c r="S412" s="13">
        <v>0.2238871196616305</v>
      </c>
      <c r="T412" s="13">
        <v>0.22050520263648779</v>
      </c>
      <c r="U412" s="13">
        <v>0.24942289470512519</v>
      </c>
      <c r="V412" s="13">
        <v>0.2251674085276229</v>
      </c>
      <c r="W412" s="13">
        <v>0.25167358505267279</v>
      </c>
      <c r="X412" s="13">
        <v>0.28404107205488188</v>
      </c>
      <c r="Y412" s="13">
        <v>0.29354711926440008</v>
      </c>
      <c r="AA412" s="13">
        <v>0.23752966867744291</v>
      </c>
      <c r="AB412" s="13">
        <v>0.28906298569515632</v>
      </c>
      <c r="AC412" s="13">
        <v>0.22996730389636391</v>
      </c>
      <c r="AD412" s="13">
        <v>0.25110244442042412</v>
      </c>
      <c r="AF412" s="13">
        <v>0.24933650839514249</v>
      </c>
      <c r="AG412" s="13">
        <v>0.21125816023852101</v>
      </c>
      <c r="AH412" s="13">
        <v>0.28934257072960401</v>
      </c>
      <c r="AI412" s="13">
        <v>0.240784417598156</v>
      </c>
      <c r="AJ412" s="13">
        <v>0.28552693200038631</v>
      </c>
      <c r="AK412" s="13">
        <v>0.24933650839514249</v>
      </c>
      <c r="AM412" s="13">
        <v>0.14785823623142741</v>
      </c>
      <c r="AN412" s="13">
        <v>0.22150551562939971</v>
      </c>
      <c r="AO412" s="13">
        <v>0.29512616163819172</v>
      </c>
      <c r="AP412" s="13">
        <v>0.2477968904485757</v>
      </c>
      <c r="AQ412" s="13">
        <v>0.2491601818629475</v>
      </c>
      <c r="AR412" s="13">
        <v>0.18425634355530551</v>
      </c>
      <c r="AS412" s="13">
        <v>0.27294882961099848</v>
      </c>
      <c r="AT412" s="13">
        <v>0.23297524747211751</v>
      </c>
      <c r="AU412" s="13">
        <v>0.22301307482960869</v>
      </c>
      <c r="AV412" s="13">
        <v>0.18575508301310639</v>
      </c>
      <c r="AW412" s="13">
        <v>0.34103350776446789</v>
      </c>
      <c r="AX412" s="13">
        <v>0.21181350017683981</v>
      </c>
      <c r="AY412" s="13">
        <v>0.20287794571486101</v>
      </c>
    </row>
    <row r="413" spans="2:53" hidden="1">
      <c r="B413" s="12" t="s">
        <v>110</v>
      </c>
      <c r="C413" s="13">
        <v>0.32389915853754031</v>
      </c>
      <c r="D413" s="13">
        <v>0.27109671283711217</v>
      </c>
      <c r="E413" s="13">
        <v>0.31614092893826101</v>
      </c>
      <c r="F413" s="13">
        <v>0.32018059915886099</v>
      </c>
      <c r="G413" s="13">
        <v>0.32323194185192738</v>
      </c>
      <c r="H413" s="13">
        <v>0.36939276844029478</v>
      </c>
      <c r="I413" s="13">
        <v>0.332242996876154</v>
      </c>
      <c r="K413" s="13">
        <v>0.29475119320238241</v>
      </c>
      <c r="L413" s="13">
        <v>0.35265367416955079</v>
      </c>
      <c r="N413" s="13">
        <v>0.3064584518865735</v>
      </c>
      <c r="O413" s="13">
        <v>0.52143329025318885</v>
      </c>
      <c r="P413" s="13">
        <v>0.29084669315333211</v>
      </c>
      <c r="Q413" s="13">
        <v>0.26070311467248691</v>
      </c>
      <c r="R413" s="13">
        <v>0.35278085402327991</v>
      </c>
      <c r="S413" s="13">
        <v>0.33388749872759083</v>
      </c>
      <c r="T413" s="13">
        <v>0.30687765033465292</v>
      </c>
      <c r="U413" s="13">
        <v>0.307453373949714</v>
      </c>
      <c r="V413" s="13">
        <v>0.32655491131983588</v>
      </c>
      <c r="W413" s="13">
        <v>0.35278770074881882</v>
      </c>
      <c r="X413" s="13">
        <v>0.31401900548816503</v>
      </c>
      <c r="Y413" s="13">
        <v>0.27769755766918047</v>
      </c>
      <c r="AA413" s="13">
        <v>0.3067020765517281</v>
      </c>
      <c r="AB413" s="13">
        <v>0.35734148527899728</v>
      </c>
      <c r="AC413" s="13">
        <v>0.30487888061204188</v>
      </c>
      <c r="AD413" s="13">
        <v>0.32362506683335501</v>
      </c>
      <c r="AF413" s="13">
        <v>0.31551685754164549</v>
      </c>
      <c r="AG413" s="13">
        <v>0.347564512485733</v>
      </c>
      <c r="AH413" s="13">
        <v>0.32125836305041028</v>
      </c>
      <c r="AI413" s="13">
        <v>0.31089255370396057</v>
      </c>
      <c r="AJ413" s="13">
        <v>0.32403275652506358</v>
      </c>
      <c r="AK413" s="13">
        <v>0.31551685754164549</v>
      </c>
      <c r="AM413" s="13">
        <v>0.19194868239245111</v>
      </c>
      <c r="AN413" s="13">
        <v>0.33823356867901638</v>
      </c>
      <c r="AO413" s="13">
        <v>0.28671205792445442</v>
      </c>
      <c r="AP413" s="13">
        <v>0.38933445060592131</v>
      </c>
      <c r="AQ413" s="13">
        <v>0.37771491543350921</v>
      </c>
      <c r="AR413" s="13">
        <v>0.43917364722720348</v>
      </c>
      <c r="AS413" s="13">
        <v>0.32683827113761782</v>
      </c>
      <c r="AT413" s="13">
        <v>0.30956344081578252</v>
      </c>
      <c r="AU413" s="13">
        <v>0.36243333461222571</v>
      </c>
      <c r="AV413" s="13">
        <v>0.34529575274544327</v>
      </c>
      <c r="AW413" s="13">
        <v>0.19298533262018169</v>
      </c>
      <c r="AX413" s="13">
        <v>0.23333636743635891</v>
      </c>
      <c r="AY413" s="13">
        <v>0.30288873884310619</v>
      </c>
    </row>
    <row r="414" spans="2:53" hidden="1">
      <c r="B414" s="12" t="s">
        <v>109</v>
      </c>
      <c r="C414" s="13">
        <v>0.21248227310626239</v>
      </c>
      <c r="D414" s="13">
        <v>0.34427573844364873</v>
      </c>
      <c r="E414" s="13">
        <v>0.26877443549172941</v>
      </c>
      <c r="F414" s="13">
        <v>0.2296885183182808</v>
      </c>
      <c r="G414" s="13">
        <v>0.24701983740693881</v>
      </c>
      <c r="H414" s="13">
        <v>0.1262227685260589</v>
      </c>
      <c r="I414" s="13">
        <v>0.1108553616592966</v>
      </c>
      <c r="K414" s="13">
        <v>0.20039820828031649</v>
      </c>
      <c r="L414" s="13">
        <v>0.2244032228857922</v>
      </c>
      <c r="N414" s="13">
        <v>0.22248829857487959</v>
      </c>
      <c r="O414" s="13">
        <v>0.1570635779987517</v>
      </c>
      <c r="P414" s="13">
        <v>0.20366431544413219</v>
      </c>
      <c r="Q414" s="13">
        <v>0.18669455500701021</v>
      </c>
      <c r="R414" s="13">
        <v>0.1974785696080523</v>
      </c>
      <c r="S414" s="13">
        <v>0.23994396222951581</v>
      </c>
      <c r="T414" s="13">
        <v>0.24440130721420869</v>
      </c>
      <c r="U414" s="13">
        <v>0.18053946592855011</v>
      </c>
      <c r="V414" s="13">
        <v>0.27478053984225309</v>
      </c>
      <c r="W414" s="13">
        <v>0.1845094474680147</v>
      </c>
      <c r="X414" s="13">
        <v>0.1528716620944392</v>
      </c>
      <c r="Y414" s="13">
        <v>0.23239346550626111</v>
      </c>
      <c r="AA414" s="13">
        <v>0.24018111705518011</v>
      </c>
      <c r="AB414" s="13">
        <v>0.14623411220436161</v>
      </c>
      <c r="AC414" s="13">
        <v>0.25241820672269011</v>
      </c>
      <c r="AD414" s="13">
        <v>0.21704697051773891</v>
      </c>
      <c r="AF414" s="13">
        <v>0.1987395161346375</v>
      </c>
      <c r="AG414" s="13">
        <v>0.25485952947942131</v>
      </c>
      <c r="AH414" s="13">
        <v>0.20158000747784491</v>
      </c>
      <c r="AI414" s="13">
        <v>0.24189343238038891</v>
      </c>
      <c r="AJ414" s="13">
        <v>0.18275945581379929</v>
      </c>
      <c r="AK414" s="13">
        <v>0.1987395161346375</v>
      </c>
      <c r="AM414" s="13">
        <v>0.33784581770461819</v>
      </c>
      <c r="AN414" s="13">
        <v>0.20342055193202771</v>
      </c>
      <c r="AO414" s="13">
        <v>0.194010691265109</v>
      </c>
      <c r="AP414" s="13">
        <v>0.19294750999180549</v>
      </c>
      <c r="AQ414" s="13">
        <v>0.2022061296787547</v>
      </c>
      <c r="AR414" s="13">
        <v>0.1449150263246802</v>
      </c>
      <c r="AS414" s="13">
        <v>0.17943135038661209</v>
      </c>
      <c r="AT414" s="13">
        <v>0.24478383672747819</v>
      </c>
      <c r="AU414" s="13">
        <v>0.2005857955695336</v>
      </c>
      <c r="AV414" s="13">
        <v>0.23260521249350591</v>
      </c>
      <c r="AW414" s="13">
        <v>0.35549386251632442</v>
      </c>
      <c r="AX414" s="13">
        <v>0.29387142057185778</v>
      </c>
      <c r="AY414" s="13">
        <v>0.26291343697878472</v>
      </c>
    </row>
    <row r="415" spans="2:53" hidden="1">
      <c r="B415" s="12" t="s">
        <v>82</v>
      </c>
      <c r="C415" s="13">
        <v>6.713884550112896E-2</v>
      </c>
      <c r="D415" s="13">
        <v>3.4087469426456532E-2</v>
      </c>
      <c r="E415" s="13">
        <v>5.5439225899182043E-2</v>
      </c>
      <c r="F415" s="13">
        <v>5.0737338447462678E-2</v>
      </c>
      <c r="G415" s="13">
        <v>5.985381331518904E-2</v>
      </c>
      <c r="H415" s="13">
        <v>6.3603698775529571E-2</v>
      </c>
      <c r="I415" s="13">
        <v>0.116458425855514</v>
      </c>
      <c r="K415" s="13">
        <v>7.0412003900281975E-2</v>
      </c>
      <c r="L415" s="13">
        <v>6.3909869369441E-2</v>
      </c>
      <c r="N415" s="13">
        <v>6.4600176030179618E-2</v>
      </c>
      <c r="O415" s="13">
        <v>3.5588854776365038E-2</v>
      </c>
      <c r="P415" s="13">
        <v>6.2443820368972669E-2</v>
      </c>
      <c r="Q415" s="13">
        <v>0.15708759866001279</v>
      </c>
      <c r="R415" s="13">
        <v>5.4553608522328018E-2</v>
      </c>
      <c r="S415" s="13">
        <v>8.2190693999541389E-2</v>
      </c>
      <c r="T415" s="13">
        <v>3.4280769669076949E-2</v>
      </c>
      <c r="U415" s="13">
        <v>8.9200071920621016E-2</v>
      </c>
      <c r="V415" s="13">
        <v>3.5489015073894889E-2</v>
      </c>
      <c r="W415" s="13">
        <v>9.2230449286872948E-2</v>
      </c>
      <c r="X415" s="13">
        <v>8.5423031882352757E-2</v>
      </c>
      <c r="Y415" s="13">
        <v>4.4458194951439232E-2</v>
      </c>
      <c r="AA415" s="13">
        <v>6.3673854422879497E-2</v>
      </c>
      <c r="AB415" s="13">
        <v>7.4660315507353164E-2</v>
      </c>
      <c r="AC415" s="13">
        <v>5.9783268136982502E-2</v>
      </c>
      <c r="AD415" s="13">
        <v>6.8955685618307089E-2</v>
      </c>
      <c r="AF415" s="13">
        <v>8.7688202956030414E-2</v>
      </c>
      <c r="AG415" s="13">
        <v>5.4228387207652537E-2</v>
      </c>
      <c r="AH415" s="13">
        <v>7.6016856448672912E-2</v>
      </c>
      <c r="AI415" s="13">
        <v>6.7075401187904699E-2</v>
      </c>
      <c r="AJ415" s="13">
        <v>4.6717086100719653E-2</v>
      </c>
      <c r="AK415" s="13">
        <v>8.7688202956030414E-2</v>
      </c>
      <c r="AM415" s="13">
        <v>0.21594969113234211</v>
      </c>
      <c r="AN415" s="13">
        <v>9.9124720281554182E-2</v>
      </c>
      <c r="AO415" s="13">
        <v>6.228110233489511E-2</v>
      </c>
      <c r="AP415" s="13">
        <v>6.1660277681059632E-2</v>
      </c>
      <c r="AQ415" s="13">
        <v>6.1811665085609507E-2</v>
      </c>
      <c r="AR415" s="13">
        <v>8.4454497340325257E-2</v>
      </c>
      <c r="AS415" s="13">
        <v>9.1271058021054494E-2</v>
      </c>
      <c r="AT415" s="13">
        <v>2.8439858792620901E-2</v>
      </c>
      <c r="AU415" s="13">
        <v>6.4163276744687928E-2</v>
      </c>
      <c r="AV415" s="13">
        <v>7.0851965340598344E-2</v>
      </c>
      <c r="AW415" s="13">
        <v>1.4720598823615471E-2</v>
      </c>
      <c r="AX415" s="13">
        <v>1.4837165744963181E-2</v>
      </c>
      <c r="AY415" s="13">
        <v>4.8637199271305213E-2</v>
      </c>
    </row>
    <row r="416" spans="2:53" hidden="1"/>
    <row r="417" spans="2:53" hidden="1">
      <c r="B417" s="37" t="s">
        <v>212</v>
      </c>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c r="AR417" s="34"/>
      <c r="AS417" s="34"/>
      <c r="AT417" s="34"/>
      <c r="AU417" s="34"/>
      <c r="AV417" s="34"/>
      <c r="AW417" s="34"/>
      <c r="AX417" s="34"/>
      <c r="AY417" s="34"/>
      <c r="AZ417" s="34"/>
      <c r="BA417" s="34"/>
    </row>
    <row r="418" spans="2:53" hidden="1">
      <c r="B418" s="36" t="s">
        <v>16</v>
      </c>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c r="AV418" s="34"/>
      <c r="AW418" s="34"/>
      <c r="AX418" s="34"/>
      <c r="AY418" s="34"/>
      <c r="AZ418" s="34"/>
      <c r="BA418" s="34"/>
    </row>
    <row r="419" spans="2:53" hidden="1">
      <c r="B419" s="12" t="s">
        <v>113</v>
      </c>
      <c r="C419" s="13">
        <v>5.9116513469682053E-2</v>
      </c>
      <c r="D419" s="13">
        <v>5.6996286387979093E-2</v>
      </c>
      <c r="E419" s="13">
        <v>7.6625411356861364E-2</v>
      </c>
      <c r="F419" s="13">
        <v>7.0470300989260118E-2</v>
      </c>
      <c r="G419" s="13">
        <v>5.5365847594380242E-2</v>
      </c>
      <c r="H419" s="13">
        <v>3.7382550377065241E-2</v>
      </c>
      <c r="I419" s="13">
        <v>5.4810127577878689E-2</v>
      </c>
      <c r="K419" s="13">
        <v>5.7153476549387468E-2</v>
      </c>
      <c r="L419" s="13">
        <v>6.1053052612698673E-2</v>
      </c>
      <c r="N419" s="13">
        <v>6.1182775163034442E-2</v>
      </c>
      <c r="O419" s="13">
        <v>0.1247812467681188</v>
      </c>
      <c r="P419" s="13">
        <v>7.6831888884614744E-2</v>
      </c>
      <c r="Q419" s="13">
        <v>3.8790749836326972E-2</v>
      </c>
      <c r="R419" s="13">
        <v>5.0098098983750512E-2</v>
      </c>
      <c r="S419" s="13">
        <v>3.2151148240783391E-2</v>
      </c>
      <c r="T419" s="13">
        <v>4.8563093786169582E-2</v>
      </c>
      <c r="U419" s="13">
        <v>6.48161044838369E-2</v>
      </c>
      <c r="V419" s="13">
        <v>6.4487274661133395E-2</v>
      </c>
      <c r="W419" s="13">
        <v>4.7835078430231631E-2</v>
      </c>
      <c r="X419" s="13">
        <v>7.8363011006742533E-2</v>
      </c>
      <c r="Y419" s="13">
        <v>6.486663580727213E-2</v>
      </c>
      <c r="AA419" s="13">
        <v>5.8948413301264137E-2</v>
      </c>
      <c r="AB419" s="13">
        <v>4.2949086687918227E-2</v>
      </c>
      <c r="AC419" s="13">
        <v>5.6670366853374593E-2</v>
      </c>
      <c r="AD419" s="13">
        <v>7.8754105371960287E-2</v>
      </c>
      <c r="AF419" s="13">
        <v>6.9131771046886281E-2</v>
      </c>
      <c r="AG419" s="13">
        <v>6.4422182669426981E-2</v>
      </c>
      <c r="AH419" s="13">
        <v>2.3074131463171881E-2</v>
      </c>
      <c r="AI419" s="13">
        <v>4.0016840009375131E-2</v>
      </c>
      <c r="AJ419" s="13">
        <v>6.5449919303201681E-2</v>
      </c>
      <c r="AK419" s="13">
        <v>6.9131771046886281E-2</v>
      </c>
      <c r="AM419" s="13">
        <v>7.1604850111804993E-2</v>
      </c>
      <c r="AN419" s="13">
        <v>5.2382620742987093E-2</v>
      </c>
      <c r="AO419" s="13">
        <v>7.6254940649368344E-2</v>
      </c>
      <c r="AP419" s="13">
        <v>5.260297621991971E-2</v>
      </c>
      <c r="AQ419" s="13">
        <v>2.61959569061029E-2</v>
      </c>
      <c r="AR419" s="13">
        <v>5.2686003322183123E-2</v>
      </c>
      <c r="AS419" s="13">
        <v>8.7225660889981085E-2</v>
      </c>
      <c r="AT419" s="13">
        <v>3.4038537496963769E-2</v>
      </c>
      <c r="AU419" s="13">
        <v>4.4844682720686702E-2</v>
      </c>
      <c r="AV419" s="13">
        <v>8.8358666448963341E-2</v>
      </c>
      <c r="AW419" s="13">
        <v>7.4048717959759161E-2</v>
      </c>
      <c r="AX419" s="13">
        <v>7.5869052984216354E-2</v>
      </c>
      <c r="AY419" s="13">
        <v>8.2310679515906884E-2</v>
      </c>
    </row>
    <row r="420" spans="2:53" hidden="1">
      <c r="B420" s="12" t="s">
        <v>112</v>
      </c>
      <c r="C420" s="13">
        <v>7.7722011117901502E-2</v>
      </c>
      <c r="D420" s="13">
        <v>7.821349837813571E-2</v>
      </c>
      <c r="E420" s="13">
        <v>0.109383630836696</v>
      </c>
      <c r="F420" s="13">
        <v>7.869240765493625E-2</v>
      </c>
      <c r="G420" s="13">
        <v>6.8185315689395135E-2</v>
      </c>
      <c r="H420" s="13">
        <v>6.1660726008357217E-2</v>
      </c>
      <c r="I420" s="13">
        <v>6.9978404363844879E-2</v>
      </c>
      <c r="K420" s="13">
        <v>8.9748373126426945E-2</v>
      </c>
      <c r="L420" s="13">
        <v>6.5857985262441548E-2</v>
      </c>
      <c r="N420" s="13">
        <v>8.6096077869761173E-2</v>
      </c>
      <c r="O420" s="13">
        <v>9.3513804331272168E-2</v>
      </c>
      <c r="P420" s="13">
        <v>7.6764571222666098E-2</v>
      </c>
      <c r="Q420" s="13">
        <v>8.6278403317245914E-2</v>
      </c>
      <c r="R420" s="13">
        <v>9.5004118566801174E-2</v>
      </c>
      <c r="S420" s="13">
        <v>4.5088056286419161E-2</v>
      </c>
      <c r="T420" s="13">
        <v>8.1700577264812668E-2</v>
      </c>
      <c r="U420" s="13">
        <v>0.1008792694277518</v>
      </c>
      <c r="V420" s="13">
        <v>7.5390026013136449E-2</v>
      </c>
      <c r="W420" s="13">
        <v>5.7683685223342621E-2</v>
      </c>
      <c r="X420" s="13">
        <v>7.5714938801023826E-2</v>
      </c>
      <c r="Y420" s="13">
        <v>7.804343743234074E-2</v>
      </c>
      <c r="AA420" s="13">
        <v>5.6123640272376547E-2</v>
      </c>
      <c r="AB420" s="13">
        <v>6.6563190691474317E-2</v>
      </c>
      <c r="AC420" s="13">
        <v>0.10027747268155141</v>
      </c>
      <c r="AD420" s="13">
        <v>9.3590563847278291E-2</v>
      </c>
      <c r="AF420" s="13">
        <v>6.4418515378475039E-2</v>
      </c>
      <c r="AG420" s="13">
        <v>8.1294378016382077E-2</v>
      </c>
      <c r="AH420" s="13">
        <v>7.0068306870266481E-2</v>
      </c>
      <c r="AI420" s="13">
        <v>5.8157949688797568E-2</v>
      </c>
      <c r="AJ420" s="13">
        <v>0.1070032412181246</v>
      </c>
      <c r="AK420" s="13">
        <v>6.4418515378475039E-2</v>
      </c>
      <c r="AM420" s="13">
        <v>7.2364953795932579E-2</v>
      </c>
      <c r="AN420" s="13">
        <v>7.0461446296039093E-2</v>
      </c>
      <c r="AO420" s="13">
        <v>0.12553685173132781</v>
      </c>
      <c r="AP420" s="13">
        <v>0.1207620636390606</v>
      </c>
      <c r="AQ420" s="13">
        <v>3.5476705071926039E-2</v>
      </c>
      <c r="AR420" s="13">
        <v>8.2853800970401612E-2</v>
      </c>
      <c r="AS420" s="13">
        <v>3.8543739870372143E-2</v>
      </c>
      <c r="AT420" s="13">
        <v>8.8910251182299269E-2</v>
      </c>
      <c r="AU420" s="13">
        <v>5.2956745566746427E-2</v>
      </c>
      <c r="AV420" s="13">
        <v>5.6484036907926492E-2</v>
      </c>
      <c r="AW420" s="13">
        <v>6.7701056365632159E-2</v>
      </c>
      <c r="AX420" s="13">
        <v>7.6262147411087555E-2</v>
      </c>
      <c r="AY420" s="13">
        <v>4.5147425116828691E-2</v>
      </c>
    </row>
    <row r="421" spans="2:53" hidden="1">
      <c r="B421" s="12" t="s">
        <v>111</v>
      </c>
      <c r="C421" s="13">
        <v>0.22685562072446799</v>
      </c>
      <c r="D421" s="13">
        <v>0.1847928087750475</v>
      </c>
      <c r="E421" s="13">
        <v>0.1912537170049374</v>
      </c>
      <c r="F421" s="13">
        <v>0.25981323527837308</v>
      </c>
      <c r="G421" s="13">
        <v>0.2211423455850654</v>
      </c>
      <c r="H421" s="13">
        <v>0.23684348336181699</v>
      </c>
      <c r="I421" s="13">
        <v>0.24958378396550221</v>
      </c>
      <c r="K421" s="13">
        <v>0.25058922323145261</v>
      </c>
      <c r="L421" s="13">
        <v>0.20344238290687491</v>
      </c>
      <c r="N421" s="13">
        <v>0.2008717898758457</v>
      </c>
      <c r="O421" s="13">
        <v>0.16123710592821061</v>
      </c>
      <c r="P421" s="13">
        <v>0.2203537167475835</v>
      </c>
      <c r="Q421" s="13">
        <v>0.25611630647278683</v>
      </c>
      <c r="R421" s="13">
        <v>0.20945092044218261</v>
      </c>
      <c r="S421" s="13">
        <v>0.22349113427193321</v>
      </c>
      <c r="T421" s="13">
        <v>0.24140988627089899</v>
      </c>
      <c r="U421" s="13">
        <v>0.24854239691447891</v>
      </c>
      <c r="V421" s="13">
        <v>0.20200272393789159</v>
      </c>
      <c r="W421" s="13">
        <v>0.2761185013662214</v>
      </c>
      <c r="X421" s="13">
        <v>0.22602357515931509</v>
      </c>
      <c r="Y421" s="13">
        <v>0.22329167025116881</v>
      </c>
      <c r="AA421" s="13">
        <v>0.19106308695234001</v>
      </c>
      <c r="AB421" s="13">
        <v>0.21065685644432469</v>
      </c>
      <c r="AC421" s="13">
        <v>0.27077404852923082</v>
      </c>
      <c r="AD421" s="13">
        <v>0.24463194318112169</v>
      </c>
      <c r="AF421" s="13">
        <v>0.23480084825686301</v>
      </c>
      <c r="AG421" s="13">
        <v>0.18880954646985629</v>
      </c>
      <c r="AH421" s="13">
        <v>0.22206336765292081</v>
      </c>
      <c r="AI421" s="13">
        <v>0.2296271578976723</v>
      </c>
      <c r="AJ421" s="13">
        <v>0.24801712571144979</v>
      </c>
      <c r="AK421" s="13">
        <v>0.23480084825686301</v>
      </c>
      <c r="AM421" s="13">
        <v>0.28966386882745371</v>
      </c>
      <c r="AN421" s="13">
        <v>0.29160286069032298</v>
      </c>
      <c r="AO421" s="13">
        <v>0.2223880219595363</v>
      </c>
      <c r="AP421" s="13">
        <v>0.20099206154395199</v>
      </c>
      <c r="AQ421" s="13">
        <v>0.24136785477378769</v>
      </c>
      <c r="AR421" s="13">
        <v>0.18605102550948421</v>
      </c>
      <c r="AS421" s="13">
        <v>0.2084657124344107</v>
      </c>
      <c r="AT421" s="13">
        <v>0.21080338389153869</v>
      </c>
      <c r="AU421" s="13">
        <v>0.1800279979911823</v>
      </c>
      <c r="AV421" s="13">
        <v>0.18271411723389469</v>
      </c>
      <c r="AW421" s="13">
        <v>0.2570721617580124</v>
      </c>
      <c r="AX421" s="13">
        <v>0.24971129552909849</v>
      </c>
      <c r="AY421" s="13">
        <v>0.1548875349489002</v>
      </c>
    </row>
    <row r="422" spans="2:53" hidden="1">
      <c r="B422" s="12" t="s">
        <v>110</v>
      </c>
      <c r="C422" s="13">
        <v>0.30087136901007028</v>
      </c>
      <c r="D422" s="13">
        <v>0.26955330925960341</v>
      </c>
      <c r="E422" s="13">
        <v>0.25272692041163392</v>
      </c>
      <c r="F422" s="13">
        <v>0.27079579800005188</v>
      </c>
      <c r="G422" s="13">
        <v>0.30482201100894019</v>
      </c>
      <c r="H422" s="13">
        <v>0.37959757576700459</v>
      </c>
      <c r="I422" s="13">
        <v>0.324734731831479</v>
      </c>
      <c r="K422" s="13">
        <v>0.28960021146748283</v>
      </c>
      <c r="L422" s="13">
        <v>0.31199038442066779</v>
      </c>
      <c r="N422" s="13">
        <v>0.33082628282096782</v>
      </c>
      <c r="O422" s="13">
        <v>0.28671969052466167</v>
      </c>
      <c r="P422" s="13">
        <v>0.26676939234913788</v>
      </c>
      <c r="Q422" s="13">
        <v>0.23238640445054801</v>
      </c>
      <c r="R422" s="13">
        <v>0.34014580657263838</v>
      </c>
      <c r="S422" s="13">
        <v>0.32553458201064162</v>
      </c>
      <c r="T422" s="13">
        <v>0.35028079260873968</v>
      </c>
      <c r="U422" s="13">
        <v>0.30089703947507812</v>
      </c>
      <c r="V422" s="13">
        <v>0.29838904171851099</v>
      </c>
      <c r="W422" s="13">
        <v>0.26804857803039289</v>
      </c>
      <c r="X422" s="13">
        <v>0.28369740428493651</v>
      </c>
      <c r="Y422" s="13">
        <v>0.28325237091378758</v>
      </c>
      <c r="AA422" s="13">
        <v>0.29632360991028678</v>
      </c>
      <c r="AB422" s="13">
        <v>0.3491900095454179</v>
      </c>
      <c r="AC422" s="13">
        <v>0.2705566282893509</v>
      </c>
      <c r="AD422" s="13">
        <v>0.28211943979061921</v>
      </c>
      <c r="AF422" s="13">
        <v>0.27959722905008122</v>
      </c>
      <c r="AG422" s="13">
        <v>0.31256978381817319</v>
      </c>
      <c r="AH422" s="13">
        <v>0.37495700164560142</v>
      </c>
      <c r="AI422" s="13">
        <v>0.29431237402197769</v>
      </c>
      <c r="AJ422" s="13">
        <v>0.29642725073124893</v>
      </c>
      <c r="AK422" s="13">
        <v>0.27959722905008122</v>
      </c>
      <c r="AM422" s="13">
        <v>0.11389151034306701</v>
      </c>
      <c r="AN422" s="13">
        <v>0.31248087375401062</v>
      </c>
      <c r="AO422" s="13">
        <v>0.29724446383501307</v>
      </c>
      <c r="AP422" s="13">
        <v>0.29424153623815308</v>
      </c>
      <c r="AQ422" s="13">
        <v>0.37825392645685718</v>
      </c>
      <c r="AR422" s="13">
        <v>0.33937677893298379</v>
      </c>
      <c r="AS422" s="13">
        <v>0.32520819107467541</v>
      </c>
      <c r="AT422" s="13">
        <v>0.29027746812016658</v>
      </c>
      <c r="AU422" s="13">
        <v>0.33571293349762132</v>
      </c>
      <c r="AV422" s="13">
        <v>0.28107514339380429</v>
      </c>
      <c r="AW422" s="13">
        <v>0.15890586440349749</v>
      </c>
      <c r="AX422" s="13">
        <v>0.29427987385838011</v>
      </c>
      <c r="AY422" s="13">
        <v>0.31070787860361321</v>
      </c>
    </row>
    <row r="423" spans="2:53" hidden="1">
      <c r="B423" s="12" t="s">
        <v>109</v>
      </c>
      <c r="C423" s="13">
        <v>0.262320389031164</v>
      </c>
      <c r="D423" s="13">
        <v>0.38186302306890268</v>
      </c>
      <c r="E423" s="13">
        <v>0.32814136048532111</v>
      </c>
      <c r="F423" s="13">
        <v>0.27052213616415149</v>
      </c>
      <c r="G423" s="13">
        <v>0.27513435995202928</v>
      </c>
      <c r="H423" s="13">
        <v>0.20983515691632479</v>
      </c>
      <c r="I423" s="13">
        <v>0.16191423486505729</v>
      </c>
      <c r="K423" s="13">
        <v>0.2357521570561458</v>
      </c>
      <c r="L423" s="13">
        <v>0.28852999347031411</v>
      </c>
      <c r="N423" s="13">
        <v>0.23879831256003131</v>
      </c>
      <c r="O423" s="13">
        <v>0.28021129753500967</v>
      </c>
      <c r="P423" s="13">
        <v>0.30566493883423568</v>
      </c>
      <c r="Q423" s="13">
        <v>0.23276104959699909</v>
      </c>
      <c r="R423" s="13">
        <v>0.2603813395514733</v>
      </c>
      <c r="S423" s="13">
        <v>0.28622074873660819</v>
      </c>
      <c r="T423" s="13">
        <v>0.22864261594127749</v>
      </c>
      <c r="U423" s="13">
        <v>0.19407357712868409</v>
      </c>
      <c r="V423" s="13">
        <v>0.30307099090810941</v>
      </c>
      <c r="W423" s="13">
        <v>0.25616204152690819</v>
      </c>
      <c r="X423" s="13">
        <v>0.2279798040601137</v>
      </c>
      <c r="Y423" s="13">
        <v>0.31868100639663299</v>
      </c>
      <c r="AA423" s="13">
        <v>0.3281628957004098</v>
      </c>
      <c r="AB423" s="13">
        <v>0.22928478495367671</v>
      </c>
      <c r="AC423" s="13">
        <v>0.26323106288066977</v>
      </c>
      <c r="AD423" s="13">
        <v>0.22333041827296299</v>
      </c>
      <c r="AF423" s="13">
        <v>0.25779663012792842</v>
      </c>
      <c r="AG423" s="13">
        <v>0.30159938399596731</v>
      </c>
      <c r="AH423" s="13">
        <v>0.22718441455013261</v>
      </c>
      <c r="AI423" s="13">
        <v>0.32835133245856318</v>
      </c>
      <c r="AJ423" s="13">
        <v>0.2104010354406041</v>
      </c>
      <c r="AK423" s="13">
        <v>0.25779663012792842</v>
      </c>
      <c r="AM423" s="13">
        <v>0.30060987053776961</v>
      </c>
      <c r="AN423" s="13">
        <v>0.15853913187443711</v>
      </c>
      <c r="AO423" s="13">
        <v>0.21160080274924389</v>
      </c>
      <c r="AP423" s="13">
        <v>0.26440509168197551</v>
      </c>
      <c r="AQ423" s="13">
        <v>0.23451066561549591</v>
      </c>
      <c r="AR423" s="13">
        <v>0.25473280962195038</v>
      </c>
      <c r="AS423" s="13">
        <v>0.26081633328703141</v>
      </c>
      <c r="AT423" s="13">
        <v>0.32647059786451521</v>
      </c>
      <c r="AU423" s="13">
        <v>0.31230941246018928</v>
      </c>
      <c r="AV423" s="13">
        <v>0.29543488380581823</v>
      </c>
      <c r="AW423" s="13">
        <v>0.42755160068948322</v>
      </c>
      <c r="AX423" s="13">
        <v>0.28657807889611708</v>
      </c>
      <c r="AY423" s="13">
        <v>0.34878230809528882</v>
      </c>
    </row>
    <row r="424" spans="2:53" hidden="1">
      <c r="B424" s="12" t="s">
        <v>82</v>
      </c>
      <c r="C424" s="13">
        <v>7.311409664671413E-2</v>
      </c>
      <c r="D424" s="13">
        <v>2.858107413033148E-2</v>
      </c>
      <c r="E424" s="13">
        <v>4.1868959904550217E-2</v>
      </c>
      <c r="F424" s="13">
        <v>4.9706121913227118E-2</v>
      </c>
      <c r="G424" s="13">
        <v>7.535012017018973E-2</v>
      </c>
      <c r="H424" s="13">
        <v>7.4680507569431204E-2</v>
      </c>
      <c r="I424" s="13">
        <v>0.13897871739623799</v>
      </c>
      <c r="K424" s="13">
        <v>7.7156558569104305E-2</v>
      </c>
      <c r="L424" s="13">
        <v>6.9126201327003076E-2</v>
      </c>
      <c r="N424" s="13">
        <v>8.2224761710359501E-2</v>
      </c>
      <c r="O424" s="13">
        <v>5.3536854912726937E-2</v>
      </c>
      <c r="P424" s="13">
        <v>5.361549196176197E-2</v>
      </c>
      <c r="Q424" s="13">
        <v>0.15366708632609319</v>
      </c>
      <c r="R424" s="13">
        <v>4.4919715883153813E-2</v>
      </c>
      <c r="S424" s="13">
        <v>8.7514330453614592E-2</v>
      </c>
      <c r="T424" s="13">
        <v>4.9403034128101382E-2</v>
      </c>
      <c r="U424" s="13">
        <v>9.0791612570170016E-2</v>
      </c>
      <c r="V424" s="13">
        <v>5.665994276121801E-2</v>
      </c>
      <c r="W424" s="13">
        <v>9.4152115422903054E-2</v>
      </c>
      <c r="X424" s="13">
        <v>0.1082212666878682</v>
      </c>
      <c r="Y424" s="13">
        <v>3.1864879198797727E-2</v>
      </c>
      <c r="AA424" s="13">
        <v>6.9378353863322709E-2</v>
      </c>
      <c r="AB424" s="13">
        <v>0.1013560716771882</v>
      </c>
      <c r="AC424" s="13">
        <v>3.8490420765822507E-2</v>
      </c>
      <c r="AD424" s="13">
        <v>7.7573529536057562E-2</v>
      </c>
      <c r="AF424" s="13">
        <v>9.4255006139766118E-2</v>
      </c>
      <c r="AG424" s="13">
        <v>5.1304725030194072E-2</v>
      </c>
      <c r="AH424" s="13">
        <v>8.2652777817906697E-2</v>
      </c>
      <c r="AI424" s="13">
        <v>4.9534345923614352E-2</v>
      </c>
      <c r="AJ424" s="13">
        <v>7.2701427595370946E-2</v>
      </c>
      <c r="AK424" s="13">
        <v>9.4255006139766118E-2</v>
      </c>
      <c r="AM424" s="13">
        <v>0.1518649463839721</v>
      </c>
      <c r="AN424" s="13">
        <v>0.1145330666422031</v>
      </c>
      <c r="AO424" s="13">
        <v>6.6974919075510564E-2</v>
      </c>
      <c r="AP424" s="13">
        <v>6.699627067693914E-2</v>
      </c>
      <c r="AQ424" s="13">
        <v>8.4194891175829997E-2</v>
      </c>
      <c r="AR424" s="13">
        <v>8.4299581642996807E-2</v>
      </c>
      <c r="AS424" s="13">
        <v>7.9740362443529431E-2</v>
      </c>
      <c r="AT424" s="13">
        <v>4.9499761444516559E-2</v>
      </c>
      <c r="AU424" s="13">
        <v>7.414822776357391E-2</v>
      </c>
      <c r="AV424" s="13">
        <v>9.5933152209593003E-2</v>
      </c>
      <c r="AW424" s="13">
        <v>1.4720598823615471E-2</v>
      </c>
      <c r="AX424" s="13">
        <v>1.7299551321100271E-2</v>
      </c>
      <c r="AY424" s="13">
        <v>5.8164173719462663E-2</v>
      </c>
    </row>
    <row r="425" spans="2:53" hidden="1"/>
    <row r="426" spans="2:53" hidden="1">
      <c r="B426" s="37" t="s">
        <v>213</v>
      </c>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c r="AQ426" s="34"/>
      <c r="AR426" s="34"/>
      <c r="AS426" s="34"/>
      <c r="AT426" s="34"/>
      <c r="AU426" s="34"/>
      <c r="AV426" s="34"/>
      <c r="AW426" s="34"/>
      <c r="AX426" s="34"/>
      <c r="AY426" s="34"/>
      <c r="AZ426" s="34"/>
      <c r="BA426" s="34"/>
    </row>
    <row r="427" spans="2:53" hidden="1">
      <c r="B427" s="36" t="s">
        <v>16</v>
      </c>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c r="AV427" s="34"/>
      <c r="AW427" s="34"/>
      <c r="AX427" s="34"/>
      <c r="AY427" s="34"/>
      <c r="AZ427" s="34"/>
      <c r="BA427" s="34"/>
    </row>
    <row r="428" spans="2:53" hidden="1">
      <c r="B428" s="12" t="s">
        <v>113</v>
      </c>
      <c r="C428" s="13">
        <v>5.7668553818785509E-2</v>
      </c>
      <c r="D428" s="13">
        <v>5.9023709094639783E-2</v>
      </c>
      <c r="E428" s="13">
        <v>8.8058561564072962E-2</v>
      </c>
      <c r="F428" s="13">
        <v>6.2682868208703932E-2</v>
      </c>
      <c r="G428" s="13">
        <v>5.3159079695148027E-2</v>
      </c>
      <c r="H428" s="13">
        <v>2.9169789731791788E-2</v>
      </c>
      <c r="I428" s="13">
        <v>5.1521882375075143E-2</v>
      </c>
      <c r="K428" s="13">
        <v>5.9051724553989368E-2</v>
      </c>
      <c r="L428" s="13">
        <v>5.630405361886294E-2</v>
      </c>
      <c r="N428" s="13">
        <v>4.1451868825737141E-2</v>
      </c>
      <c r="O428" s="13">
        <v>7.3928815434997741E-2</v>
      </c>
      <c r="P428" s="13">
        <v>8.7944181604586807E-2</v>
      </c>
      <c r="Q428" s="13">
        <v>0.12257191820455279</v>
      </c>
      <c r="R428" s="13">
        <v>4.2169833105534058E-2</v>
      </c>
      <c r="S428" s="13">
        <v>5.0713147202512812E-2</v>
      </c>
      <c r="T428" s="13">
        <v>9.8683715521037121E-2</v>
      </c>
      <c r="U428" s="13">
        <v>4.6948609490516172E-2</v>
      </c>
      <c r="V428" s="13">
        <v>4.5654744875170912E-2</v>
      </c>
      <c r="W428" s="13">
        <v>3.4492482857225323E-2</v>
      </c>
      <c r="X428" s="13">
        <v>9.5343844323613106E-2</v>
      </c>
      <c r="Y428" s="13">
        <v>4.6413547098259449E-2</v>
      </c>
      <c r="AA428" s="13">
        <v>5.9682281037979117E-2</v>
      </c>
      <c r="AB428" s="13">
        <v>5.1990907402429357E-2</v>
      </c>
      <c r="AC428" s="13">
        <v>5.1561335832101422E-2</v>
      </c>
      <c r="AD428" s="13">
        <v>6.7192838490626225E-2</v>
      </c>
      <c r="AF428" s="13">
        <v>6.0103841931745519E-2</v>
      </c>
      <c r="AG428" s="13">
        <v>5.2629803807300798E-2</v>
      </c>
      <c r="AH428" s="13">
        <v>5.134727278570704E-2</v>
      </c>
      <c r="AI428" s="13">
        <v>6.5489126401132289E-2</v>
      </c>
      <c r="AJ428" s="13">
        <v>5.6376637536927537E-2</v>
      </c>
      <c r="AK428" s="13">
        <v>6.0103841931745519E-2</v>
      </c>
      <c r="AM428" s="13">
        <v>0.1459257453979117</v>
      </c>
      <c r="AN428" s="13">
        <v>4.3612767638426579E-2</v>
      </c>
      <c r="AO428" s="13">
        <v>5.5770614775311943E-2</v>
      </c>
      <c r="AP428" s="13">
        <v>4.9587350956565093E-2</v>
      </c>
      <c r="AQ428" s="13">
        <v>2.447467262052699E-2</v>
      </c>
      <c r="AR428" s="13">
        <v>4.0152627874535461E-2</v>
      </c>
      <c r="AS428" s="13">
        <v>6.8046116501473214E-2</v>
      </c>
      <c r="AT428" s="13">
        <v>1.9500550089094081E-2</v>
      </c>
      <c r="AU428" s="13">
        <v>7.728971131358614E-2</v>
      </c>
      <c r="AV428" s="13">
        <v>0.1209227797607365</v>
      </c>
      <c r="AW428" s="13">
        <v>5.5118028863514787E-2</v>
      </c>
      <c r="AX428" s="13">
        <v>5.5199901053300471E-2</v>
      </c>
      <c r="AY428" s="13">
        <v>7.5873492650616242E-2</v>
      </c>
    </row>
    <row r="429" spans="2:53" hidden="1">
      <c r="B429" s="12" t="s">
        <v>112</v>
      </c>
      <c r="C429" s="13">
        <v>0.1049420275513681</v>
      </c>
      <c r="D429" s="13">
        <v>0.121020516347145</v>
      </c>
      <c r="E429" s="13">
        <v>0.1163363697103679</v>
      </c>
      <c r="F429" s="13">
        <v>9.1210909919245714E-2</v>
      </c>
      <c r="G429" s="13">
        <v>0.13024782813365121</v>
      </c>
      <c r="H429" s="13">
        <v>0.1094220362372475</v>
      </c>
      <c r="I429" s="13">
        <v>7.4708979756436478E-2</v>
      </c>
      <c r="K429" s="13">
        <v>0.1168038131565535</v>
      </c>
      <c r="L429" s="13">
        <v>9.324035658785633E-2</v>
      </c>
      <c r="N429" s="13">
        <v>8.6565648550269422E-2</v>
      </c>
      <c r="O429" s="13">
        <v>7.0499393541404637E-2</v>
      </c>
      <c r="P429" s="13">
        <v>9.9649392921287189E-2</v>
      </c>
      <c r="Q429" s="13">
        <v>9.8230211327447983E-2</v>
      </c>
      <c r="R429" s="13">
        <v>0.1123184459225587</v>
      </c>
      <c r="S429" s="13">
        <v>0.1090167319650017</v>
      </c>
      <c r="T429" s="13">
        <v>9.9262568031031381E-2</v>
      </c>
      <c r="U429" s="13">
        <v>0.14081573819115681</v>
      </c>
      <c r="V429" s="13">
        <v>0.1089513401380158</v>
      </c>
      <c r="W429" s="13">
        <v>0.1324542445153277</v>
      </c>
      <c r="X429" s="13">
        <v>6.8531770292630162E-2</v>
      </c>
      <c r="Y429" s="13">
        <v>8.3837092500193749E-2</v>
      </c>
      <c r="AA429" s="13">
        <v>8.9077819467064515E-2</v>
      </c>
      <c r="AB429" s="13">
        <v>9.4561319953425468E-2</v>
      </c>
      <c r="AC429" s="13">
        <v>0.12722753584847071</v>
      </c>
      <c r="AD429" s="13">
        <v>0.113100493800755</v>
      </c>
      <c r="AF429" s="13">
        <v>9.2524404174208014E-2</v>
      </c>
      <c r="AG429" s="13">
        <v>8.9411399812305004E-2</v>
      </c>
      <c r="AH429" s="13">
        <v>8.1537990321542561E-2</v>
      </c>
      <c r="AI429" s="13">
        <v>0.13899934446931569</v>
      </c>
      <c r="AJ429" s="13">
        <v>0.1237616952887253</v>
      </c>
      <c r="AK429" s="13">
        <v>9.2524404174208014E-2</v>
      </c>
      <c r="AM429" s="13">
        <v>3.6095159811938483E-2</v>
      </c>
      <c r="AN429" s="13">
        <v>0.1255676240560808</v>
      </c>
      <c r="AO429" s="13">
        <v>0.13231092966089261</v>
      </c>
      <c r="AP429" s="13">
        <v>6.1152298407655292E-2</v>
      </c>
      <c r="AQ429" s="13">
        <v>7.839345855833732E-2</v>
      </c>
      <c r="AR429" s="13">
        <v>8.7875302052132828E-2</v>
      </c>
      <c r="AS429" s="13">
        <v>0.15523660562222091</v>
      </c>
      <c r="AT429" s="13">
        <v>0.1004626189938623</v>
      </c>
      <c r="AU429" s="13">
        <v>0.1022077852923334</v>
      </c>
      <c r="AV429" s="13">
        <v>8.1598789512820319E-2</v>
      </c>
      <c r="AW429" s="13">
        <v>0.1123818601092576</v>
      </c>
      <c r="AX429" s="13">
        <v>5.5549822313958629E-2</v>
      </c>
      <c r="AY429" s="13">
        <v>0.13265941428069419</v>
      </c>
    </row>
    <row r="430" spans="2:53" hidden="1">
      <c r="B430" s="12" t="s">
        <v>111</v>
      </c>
      <c r="C430" s="13">
        <v>0.24220181161732129</v>
      </c>
      <c r="D430" s="13">
        <v>0.21560761641631149</v>
      </c>
      <c r="E430" s="13">
        <v>0.20601241789588709</v>
      </c>
      <c r="F430" s="13">
        <v>0.27116958975485461</v>
      </c>
      <c r="G430" s="13">
        <v>0.24947118813133509</v>
      </c>
      <c r="H430" s="13">
        <v>0.28452922304692019</v>
      </c>
      <c r="I430" s="13">
        <v>0.22772881507257239</v>
      </c>
      <c r="K430" s="13">
        <v>0.2572738482051648</v>
      </c>
      <c r="L430" s="13">
        <v>0.22733322279171869</v>
      </c>
      <c r="N430" s="13">
        <v>0.26304838713737522</v>
      </c>
      <c r="O430" s="13">
        <v>0.26875922787228002</v>
      </c>
      <c r="P430" s="13">
        <v>0.2038853571769777</v>
      </c>
      <c r="Q430" s="13">
        <v>0.20339373599473509</v>
      </c>
      <c r="R430" s="13">
        <v>0.25379210863550072</v>
      </c>
      <c r="S430" s="13">
        <v>0.22761222879212389</v>
      </c>
      <c r="T430" s="13">
        <v>0.230550982681033</v>
      </c>
      <c r="U430" s="13">
        <v>0.2268523735475427</v>
      </c>
      <c r="V430" s="13">
        <v>0.25110903637574189</v>
      </c>
      <c r="W430" s="13">
        <v>0.24991177947777371</v>
      </c>
      <c r="X430" s="13">
        <v>0.25659526217316242</v>
      </c>
      <c r="Y430" s="13">
        <v>0.2363373102338131</v>
      </c>
      <c r="AA430" s="13">
        <v>0.1984913161026535</v>
      </c>
      <c r="AB430" s="13">
        <v>0.24210202612806059</v>
      </c>
      <c r="AC430" s="13">
        <v>0.26751282083953359</v>
      </c>
      <c r="AD430" s="13">
        <v>0.26825400667942839</v>
      </c>
      <c r="AF430" s="13">
        <v>0.25321608660376071</v>
      </c>
      <c r="AG430" s="13">
        <v>0.21960552183604759</v>
      </c>
      <c r="AH430" s="13">
        <v>0.28080622045627429</v>
      </c>
      <c r="AI430" s="13">
        <v>0.19787832167420941</v>
      </c>
      <c r="AJ430" s="13">
        <v>0.25748632451297992</v>
      </c>
      <c r="AK430" s="13">
        <v>0.25321608660376071</v>
      </c>
      <c r="AM430" s="13">
        <v>0.29904386033697627</v>
      </c>
      <c r="AN430" s="13">
        <v>0.24611652096570311</v>
      </c>
      <c r="AO430" s="13">
        <v>0.2418335377973041</v>
      </c>
      <c r="AP430" s="13">
        <v>0.28290431435172508</v>
      </c>
      <c r="AQ430" s="13">
        <v>0.25759919801272052</v>
      </c>
      <c r="AR430" s="13">
        <v>0.17408468770058311</v>
      </c>
      <c r="AS430" s="13">
        <v>0.21067058118069279</v>
      </c>
      <c r="AT430" s="13">
        <v>0.26111032812988499</v>
      </c>
      <c r="AU430" s="13">
        <v>0.20189447149016879</v>
      </c>
      <c r="AV430" s="13">
        <v>0.20455825426641799</v>
      </c>
      <c r="AW430" s="13">
        <v>0.18355565241390789</v>
      </c>
      <c r="AX430" s="13">
        <v>0.19158494722190481</v>
      </c>
      <c r="AY430" s="13">
        <v>0.16474999334602899</v>
      </c>
    </row>
    <row r="431" spans="2:53" hidden="1">
      <c r="B431" s="12" t="s">
        <v>110</v>
      </c>
      <c r="C431" s="13">
        <v>0.30008906499059268</v>
      </c>
      <c r="D431" s="13">
        <v>0.29175250788490459</v>
      </c>
      <c r="E431" s="13">
        <v>0.25810430495916042</v>
      </c>
      <c r="F431" s="13">
        <v>0.31992541200490859</v>
      </c>
      <c r="G431" s="13">
        <v>0.29379821012615298</v>
      </c>
      <c r="H431" s="13">
        <v>0.31790640979687479</v>
      </c>
      <c r="I431" s="13">
        <v>0.31501798670892772</v>
      </c>
      <c r="K431" s="13">
        <v>0.29244373806246121</v>
      </c>
      <c r="L431" s="13">
        <v>0.3076311925504065</v>
      </c>
      <c r="N431" s="13">
        <v>0.28669852386760308</v>
      </c>
      <c r="O431" s="13">
        <v>0.30337916108614421</v>
      </c>
      <c r="P431" s="13">
        <v>0.2681572498115849</v>
      </c>
      <c r="Q431" s="13">
        <v>0.28271053420778408</v>
      </c>
      <c r="R431" s="13">
        <v>0.33568482673488059</v>
      </c>
      <c r="S431" s="13">
        <v>0.31976166752102869</v>
      </c>
      <c r="T431" s="13">
        <v>0.31452573884978541</v>
      </c>
      <c r="U431" s="13">
        <v>0.30286834598235851</v>
      </c>
      <c r="V431" s="13">
        <v>0.27414844102441849</v>
      </c>
      <c r="W431" s="13">
        <v>0.31076673510735769</v>
      </c>
      <c r="X431" s="13">
        <v>0.25685209875131693</v>
      </c>
      <c r="Y431" s="13">
        <v>0.326215039710126</v>
      </c>
      <c r="AA431" s="13">
        <v>0.33390005770937098</v>
      </c>
      <c r="AB431" s="13">
        <v>0.28975046119518799</v>
      </c>
      <c r="AC431" s="13">
        <v>0.28860532057847049</v>
      </c>
      <c r="AD431" s="13">
        <v>0.28545799345465978</v>
      </c>
      <c r="AF431" s="13">
        <v>0.28075127433013403</v>
      </c>
      <c r="AG431" s="13">
        <v>0.31436918972894012</v>
      </c>
      <c r="AH431" s="13">
        <v>0.27822562216909991</v>
      </c>
      <c r="AI431" s="13">
        <v>0.27514811229873898</v>
      </c>
      <c r="AJ431" s="13">
        <v>0.33700327175755379</v>
      </c>
      <c r="AK431" s="13">
        <v>0.28075127433013403</v>
      </c>
      <c r="AM431" s="13">
        <v>0.18632811527438389</v>
      </c>
      <c r="AN431" s="13">
        <v>0.280148103044569</v>
      </c>
      <c r="AO431" s="13">
        <v>0.3352103475906057</v>
      </c>
      <c r="AP431" s="13">
        <v>0.27911516124409919</v>
      </c>
      <c r="AQ431" s="13">
        <v>0.3183335010559119</v>
      </c>
      <c r="AR431" s="13">
        <v>0.35385068686328852</v>
      </c>
      <c r="AS431" s="13">
        <v>0.28934500617368542</v>
      </c>
      <c r="AT431" s="13">
        <v>0.28189608909519948</v>
      </c>
      <c r="AU431" s="13">
        <v>0.38967379278037151</v>
      </c>
      <c r="AV431" s="13">
        <v>0.29027846834532539</v>
      </c>
      <c r="AW431" s="13">
        <v>0.28198122884356969</v>
      </c>
      <c r="AX431" s="13">
        <v>0.27997833353767448</v>
      </c>
      <c r="AY431" s="13">
        <v>0.32536789551952061</v>
      </c>
    </row>
    <row r="432" spans="2:53" hidden="1">
      <c r="B432" s="12" t="s">
        <v>109</v>
      </c>
      <c r="C432" s="13">
        <v>0.22411105726921349</v>
      </c>
      <c r="D432" s="13">
        <v>0.27812384640478027</v>
      </c>
      <c r="E432" s="13">
        <v>0.28005031882020082</v>
      </c>
      <c r="F432" s="13">
        <v>0.1893477713375652</v>
      </c>
      <c r="G432" s="13">
        <v>0.2073044592803967</v>
      </c>
      <c r="H432" s="13">
        <v>0.20581454975702931</v>
      </c>
      <c r="I432" s="13">
        <v>0.2037668690570682</v>
      </c>
      <c r="K432" s="13">
        <v>0.2017840568851329</v>
      </c>
      <c r="L432" s="13">
        <v>0.24613667978446949</v>
      </c>
      <c r="N432" s="13">
        <v>0.22874055693036019</v>
      </c>
      <c r="O432" s="13">
        <v>0.24734997594483951</v>
      </c>
      <c r="P432" s="13">
        <v>0.27827025641167691</v>
      </c>
      <c r="Q432" s="13">
        <v>0.12615917572139709</v>
      </c>
      <c r="R432" s="13">
        <v>0.20086968426289209</v>
      </c>
      <c r="S432" s="13">
        <v>0.21577179807445379</v>
      </c>
      <c r="T432" s="13">
        <v>0.21547375784912451</v>
      </c>
      <c r="U432" s="13">
        <v>0.1990888070160616</v>
      </c>
      <c r="V432" s="13">
        <v>0.27520829353047382</v>
      </c>
      <c r="W432" s="13">
        <v>0.20122582231742661</v>
      </c>
      <c r="X432" s="13">
        <v>0.21745199354511671</v>
      </c>
      <c r="Y432" s="13">
        <v>0.2521229083184795</v>
      </c>
      <c r="AA432" s="13">
        <v>0.26798532871813469</v>
      </c>
      <c r="AB432" s="13">
        <v>0.22959317282221861</v>
      </c>
      <c r="AC432" s="13">
        <v>0.20977945196773801</v>
      </c>
      <c r="AD432" s="13">
        <v>0.18186182754076549</v>
      </c>
      <c r="AF432" s="13">
        <v>0.22278775722543639</v>
      </c>
      <c r="AG432" s="13">
        <v>0.2670329721696042</v>
      </c>
      <c r="AH432" s="13">
        <v>0.21711557953619079</v>
      </c>
      <c r="AI432" s="13">
        <v>0.26138710717723368</v>
      </c>
      <c r="AJ432" s="13">
        <v>0.1710303445289825</v>
      </c>
      <c r="AK432" s="13">
        <v>0.22278775722543639</v>
      </c>
      <c r="AM432" s="13">
        <v>0.18022117141365609</v>
      </c>
      <c r="AN432" s="13">
        <v>0.19021157123640181</v>
      </c>
      <c r="AO432" s="13">
        <v>0.1689406896626057</v>
      </c>
      <c r="AP432" s="13">
        <v>0.27016696505761367</v>
      </c>
      <c r="AQ432" s="13">
        <v>0.23562300100350961</v>
      </c>
      <c r="AR432" s="13">
        <v>0.24864770646043591</v>
      </c>
      <c r="AS432" s="13">
        <v>0.21198601838747619</v>
      </c>
      <c r="AT432" s="13">
        <v>0.29565771423940862</v>
      </c>
      <c r="AU432" s="13">
        <v>0.18237752486221889</v>
      </c>
      <c r="AV432" s="13">
        <v>0.23075158870429949</v>
      </c>
      <c r="AW432" s="13">
        <v>0.35224263094613462</v>
      </c>
      <c r="AX432" s="13">
        <v>0.36039955213171598</v>
      </c>
      <c r="AY432" s="13">
        <v>0.25419876151444981</v>
      </c>
    </row>
    <row r="433" spans="2:53" hidden="1">
      <c r="B433" s="12" t="s">
        <v>82</v>
      </c>
      <c r="C433" s="13">
        <v>7.0987484752718807E-2</v>
      </c>
      <c r="D433" s="13">
        <v>3.4471803852218687E-2</v>
      </c>
      <c r="E433" s="13">
        <v>5.1438027050310697E-2</v>
      </c>
      <c r="F433" s="13">
        <v>6.5663448774721939E-2</v>
      </c>
      <c r="G433" s="13">
        <v>6.6019234633316076E-2</v>
      </c>
      <c r="H433" s="13">
        <v>5.3157991430136532E-2</v>
      </c>
      <c r="I433" s="13">
        <v>0.12725546702992019</v>
      </c>
      <c r="K433" s="13">
        <v>7.264281913669822E-2</v>
      </c>
      <c r="L433" s="13">
        <v>6.9354494666686001E-2</v>
      </c>
      <c r="N433" s="13">
        <v>9.3495014688654732E-2</v>
      </c>
      <c r="O433" s="13">
        <v>3.6083426120334217E-2</v>
      </c>
      <c r="P433" s="13">
        <v>6.2093562073886423E-2</v>
      </c>
      <c r="Q433" s="13">
        <v>0.1669344245440828</v>
      </c>
      <c r="R433" s="13">
        <v>5.5165101338633622E-2</v>
      </c>
      <c r="S433" s="13">
        <v>7.7124426444879157E-2</v>
      </c>
      <c r="T433" s="13">
        <v>4.1503237067988578E-2</v>
      </c>
      <c r="U433" s="13">
        <v>8.3426125772364024E-2</v>
      </c>
      <c r="V433" s="13">
        <v>4.4928144056178967E-2</v>
      </c>
      <c r="W433" s="13">
        <v>7.1148935724888909E-2</v>
      </c>
      <c r="X433" s="13">
        <v>0.10522503091416061</v>
      </c>
      <c r="Y433" s="13">
        <v>5.5074102139128299E-2</v>
      </c>
      <c r="AA433" s="13">
        <v>5.0863196964797103E-2</v>
      </c>
      <c r="AB433" s="13">
        <v>9.2002112498678054E-2</v>
      </c>
      <c r="AC433" s="13">
        <v>5.531353493368571E-2</v>
      </c>
      <c r="AD433" s="13">
        <v>8.413284003376495E-2</v>
      </c>
      <c r="AF433" s="13">
        <v>9.0616635734715428E-2</v>
      </c>
      <c r="AG433" s="13">
        <v>5.6951112645802091E-2</v>
      </c>
      <c r="AH433" s="13">
        <v>9.0967314731185162E-2</v>
      </c>
      <c r="AI433" s="13">
        <v>6.1097987979370168E-2</v>
      </c>
      <c r="AJ433" s="13">
        <v>5.4341726374831027E-2</v>
      </c>
      <c r="AK433" s="13">
        <v>9.0616635734715428E-2</v>
      </c>
      <c r="AM433" s="13">
        <v>0.15238594776513351</v>
      </c>
      <c r="AN433" s="13">
        <v>0.1143434130588187</v>
      </c>
      <c r="AO433" s="13">
        <v>6.5933880513280058E-2</v>
      </c>
      <c r="AP433" s="13">
        <v>5.7073909982341478E-2</v>
      </c>
      <c r="AQ433" s="13">
        <v>8.5576168748993556E-2</v>
      </c>
      <c r="AR433" s="13">
        <v>9.5388989049024028E-2</v>
      </c>
      <c r="AS433" s="13">
        <v>6.4715672134451716E-2</v>
      </c>
      <c r="AT433" s="13">
        <v>4.1372699452550538E-2</v>
      </c>
      <c r="AU433" s="13">
        <v>4.6556714261321352E-2</v>
      </c>
      <c r="AV433" s="13">
        <v>7.1890119410400244E-2</v>
      </c>
      <c r="AW433" s="13">
        <v>1.4720598823615471E-2</v>
      </c>
      <c r="AX433" s="13">
        <v>5.7287443741445579E-2</v>
      </c>
      <c r="AY433" s="13">
        <v>4.7150442688690543E-2</v>
      </c>
    </row>
    <row r="434" spans="2:53" hidden="1"/>
    <row r="435" spans="2:53" hidden="1">
      <c r="B435" s="37" t="s">
        <v>214</v>
      </c>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c r="AM435" s="34"/>
      <c r="AN435" s="34"/>
      <c r="AO435" s="34"/>
      <c r="AP435" s="34"/>
      <c r="AQ435" s="34"/>
      <c r="AR435" s="34"/>
      <c r="AS435" s="34"/>
      <c r="AT435" s="34"/>
      <c r="AU435" s="34"/>
      <c r="AV435" s="34"/>
      <c r="AW435" s="34"/>
      <c r="AX435" s="34"/>
      <c r="AY435" s="34"/>
      <c r="AZ435" s="34"/>
      <c r="BA435" s="34"/>
    </row>
    <row r="436" spans="2:53" hidden="1">
      <c r="B436" s="36" t="s">
        <v>16</v>
      </c>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c r="AL436" s="34"/>
      <c r="AM436" s="34"/>
      <c r="AN436" s="34"/>
      <c r="AO436" s="34"/>
      <c r="AP436" s="34"/>
      <c r="AQ436" s="34"/>
      <c r="AR436" s="34"/>
      <c r="AS436" s="34"/>
      <c r="AT436" s="34"/>
      <c r="AU436" s="34"/>
      <c r="AV436" s="34"/>
      <c r="AW436" s="34"/>
      <c r="AX436" s="34"/>
      <c r="AY436" s="34"/>
      <c r="AZ436" s="34"/>
      <c r="BA436" s="34"/>
    </row>
    <row r="437" spans="2:53" hidden="1">
      <c r="B437" s="12" t="s">
        <v>113</v>
      </c>
      <c r="C437" s="13">
        <v>6.391612689270533E-2</v>
      </c>
      <c r="D437" s="13">
        <v>9.3687968683942122E-2</v>
      </c>
      <c r="E437" s="13">
        <v>8.1223527978648624E-2</v>
      </c>
      <c r="F437" s="13">
        <v>7.7867382499826929E-2</v>
      </c>
      <c r="G437" s="13">
        <v>4.1596137953525431E-2</v>
      </c>
      <c r="H437" s="13">
        <v>5.0114224073774867E-2</v>
      </c>
      <c r="I437" s="13">
        <v>4.9515802951627927E-2</v>
      </c>
      <c r="K437" s="13">
        <v>5.9596324039117819E-2</v>
      </c>
      <c r="L437" s="13">
        <v>6.8177619496131103E-2</v>
      </c>
      <c r="N437" s="13">
        <v>6.6208282749982861E-2</v>
      </c>
      <c r="O437" s="13">
        <v>0.10599660499541511</v>
      </c>
      <c r="P437" s="13">
        <v>0.10944102079341619</v>
      </c>
      <c r="Q437" s="13">
        <v>1.399161104510863E-2</v>
      </c>
      <c r="R437" s="13">
        <v>5.5918684186319803E-2</v>
      </c>
      <c r="S437" s="13">
        <v>4.5460783030425077E-2</v>
      </c>
      <c r="T437" s="13">
        <v>0.12424159923126329</v>
      </c>
      <c r="U437" s="13">
        <v>6.5242585736921641E-2</v>
      </c>
      <c r="V437" s="13">
        <v>6.0527342244446523E-2</v>
      </c>
      <c r="W437" s="13">
        <v>4.5002764902670987E-2</v>
      </c>
      <c r="X437" s="13">
        <v>8.3353750276150412E-2</v>
      </c>
      <c r="Y437" s="13">
        <v>4.0047587503927583E-2</v>
      </c>
      <c r="AA437" s="13">
        <v>6.2176854024153572E-2</v>
      </c>
      <c r="AB437" s="13">
        <v>5.6075212408419617E-2</v>
      </c>
      <c r="AC437" s="13">
        <v>6.4403438505131194E-2</v>
      </c>
      <c r="AD437" s="13">
        <v>7.40306946864627E-2</v>
      </c>
      <c r="AF437" s="13">
        <v>7.2016066181163421E-2</v>
      </c>
      <c r="AG437" s="13">
        <v>6.7643328958631482E-2</v>
      </c>
      <c r="AH437" s="13">
        <v>3.469247374816456E-2</v>
      </c>
      <c r="AI437" s="13">
        <v>6.8155394361517935E-2</v>
      </c>
      <c r="AJ437" s="13">
        <v>5.8135925964298042E-2</v>
      </c>
      <c r="AK437" s="13">
        <v>7.2016066181163421E-2</v>
      </c>
      <c r="AM437" s="13">
        <v>0.14420619601143919</v>
      </c>
      <c r="AN437" s="13">
        <v>4.298523367971193E-2</v>
      </c>
      <c r="AO437" s="13">
        <v>6.9322917931056591E-2</v>
      </c>
      <c r="AP437" s="13">
        <v>5.8067015248294218E-2</v>
      </c>
      <c r="AQ437" s="13">
        <v>3.1360438486539507E-2</v>
      </c>
      <c r="AR437" s="13">
        <v>4.8034417896798791E-2</v>
      </c>
      <c r="AS437" s="13">
        <v>6.9499141932275882E-2</v>
      </c>
      <c r="AT437" s="13">
        <v>6.1122882280556463E-2</v>
      </c>
      <c r="AU437" s="13">
        <v>5.8319051008741483E-2</v>
      </c>
      <c r="AV437" s="13">
        <v>6.7772976701825471E-2</v>
      </c>
      <c r="AW437" s="13">
        <v>7.2919644816109269E-2</v>
      </c>
      <c r="AX437" s="13">
        <v>0.1123013948736778</v>
      </c>
      <c r="AY437" s="13">
        <v>7.0437952457216166E-2</v>
      </c>
    </row>
    <row r="438" spans="2:53" hidden="1">
      <c r="B438" s="12" t="s">
        <v>112</v>
      </c>
      <c r="C438" s="13">
        <v>7.3673987804677571E-2</v>
      </c>
      <c r="D438" s="13">
        <v>0.102559510316346</v>
      </c>
      <c r="E438" s="13">
        <v>8.5177530287566208E-2</v>
      </c>
      <c r="F438" s="13">
        <v>8.3036694308262354E-2</v>
      </c>
      <c r="G438" s="13">
        <v>7.667182812040034E-2</v>
      </c>
      <c r="H438" s="13">
        <v>7.3866465733161066E-2</v>
      </c>
      <c r="I438" s="13">
        <v>3.8276598694600018E-2</v>
      </c>
      <c r="K438" s="13">
        <v>8.6795127621039206E-2</v>
      </c>
      <c r="L438" s="13">
        <v>6.0729961845367053E-2</v>
      </c>
      <c r="N438" s="13">
        <v>6.2427505825299302E-2</v>
      </c>
      <c r="O438" s="13">
        <v>8.8360617261606003E-2</v>
      </c>
      <c r="P438" s="13">
        <v>5.1295986799399979E-2</v>
      </c>
      <c r="Q438" s="13">
        <v>9.7720985164047605E-2</v>
      </c>
      <c r="R438" s="13">
        <v>7.8648062348479125E-2</v>
      </c>
      <c r="S438" s="13">
        <v>9.2677465122881261E-2</v>
      </c>
      <c r="T438" s="13">
        <v>7.5685202062780302E-2</v>
      </c>
      <c r="U438" s="13">
        <v>5.1753932083500993E-2</v>
      </c>
      <c r="V438" s="13">
        <v>8.8476647465801028E-2</v>
      </c>
      <c r="W438" s="13">
        <v>6.5276178804258525E-2</v>
      </c>
      <c r="X438" s="13">
        <v>6.1523824713518242E-2</v>
      </c>
      <c r="Y438" s="13">
        <v>7.9302780419808316E-2</v>
      </c>
      <c r="AA438" s="13">
        <v>6.2304711059166802E-2</v>
      </c>
      <c r="AB438" s="13">
        <v>5.5797138798150243E-2</v>
      </c>
      <c r="AC438" s="13">
        <v>9.2823469973657563E-2</v>
      </c>
      <c r="AD438" s="13">
        <v>8.7356622789936292E-2</v>
      </c>
      <c r="AF438" s="13">
        <v>6.2873698386325033E-2</v>
      </c>
      <c r="AG438" s="13">
        <v>7.2330863669172157E-2</v>
      </c>
      <c r="AH438" s="13">
        <v>7.5200723419635282E-2</v>
      </c>
      <c r="AI438" s="13">
        <v>8.688808559618505E-2</v>
      </c>
      <c r="AJ438" s="13">
        <v>8.1277451251465321E-2</v>
      </c>
      <c r="AK438" s="13">
        <v>6.2873698386325033E-2</v>
      </c>
      <c r="AM438" s="13">
        <v>3.3422543071391947E-2</v>
      </c>
      <c r="AN438" s="13">
        <v>7.0923478216132443E-2</v>
      </c>
      <c r="AO438" s="13">
        <v>8.0595770295036284E-2</v>
      </c>
      <c r="AP438" s="13">
        <v>7.623261596763091E-2</v>
      </c>
      <c r="AQ438" s="13">
        <v>6.5628477470696556E-2</v>
      </c>
      <c r="AR438" s="13">
        <v>5.9527668390891138E-2</v>
      </c>
      <c r="AS438" s="13">
        <v>6.0501998907016109E-2</v>
      </c>
      <c r="AT438" s="13">
        <v>9.5170465132928844E-2</v>
      </c>
      <c r="AU438" s="13">
        <v>7.0751292834487597E-2</v>
      </c>
      <c r="AV438" s="13">
        <v>6.2314964890953693E-2</v>
      </c>
      <c r="AW438" s="13">
        <v>4.116198260542963E-2</v>
      </c>
      <c r="AX438" s="13">
        <v>5.3387330122020953E-2</v>
      </c>
      <c r="AY438" s="13">
        <v>0.1013594834751778</v>
      </c>
    </row>
    <row r="439" spans="2:53" hidden="1">
      <c r="B439" s="12" t="s">
        <v>111</v>
      </c>
      <c r="C439" s="13">
        <v>0.2025061422031289</v>
      </c>
      <c r="D439" s="13">
        <v>0.18634626709824989</v>
      </c>
      <c r="E439" s="13">
        <v>0.21569832909242931</v>
      </c>
      <c r="F439" s="13">
        <v>0.22981838854390699</v>
      </c>
      <c r="G439" s="13">
        <v>0.20217067449528489</v>
      </c>
      <c r="H439" s="13">
        <v>0.20162481887113801</v>
      </c>
      <c r="I439" s="13">
        <v>0.17958664336083879</v>
      </c>
      <c r="K439" s="13">
        <v>0.21670536215401259</v>
      </c>
      <c r="L439" s="13">
        <v>0.18849858842209141</v>
      </c>
      <c r="N439" s="13">
        <v>0.19384091964209571</v>
      </c>
      <c r="O439" s="13">
        <v>5.2717585378321372E-2</v>
      </c>
      <c r="P439" s="13">
        <v>0.21509623324630001</v>
      </c>
      <c r="Q439" s="13">
        <v>0.14577621925980849</v>
      </c>
      <c r="R439" s="13">
        <v>0.18673286295317831</v>
      </c>
      <c r="S439" s="13">
        <v>0.18688853598640939</v>
      </c>
      <c r="T439" s="13">
        <v>0.164017317393469</v>
      </c>
      <c r="U439" s="13">
        <v>0.31046672746214771</v>
      </c>
      <c r="V439" s="13">
        <v>0.23767093286130039</v>
      </c>
      <c r="W439" s="13">
        <v>0.1979597588594777</v>
      </c>
      <c r="X439" s="13">
        <v>0.19765928986872761</v>
      </c>
      <c r="Y439" s="13">
        <v>0.19001250238010381</v>
      </c>
      <c r="AA439" s="13">
        <v>0.16266465545990341</v>
      </c>
      <c r="AB439" s="13">
        <v>0.2205127659140125</v>
      </c>
      <c r="AC439" s="13">
        <v>0.20965283010729011</v>
      </c>
      <c r="AD439" s="13">
        <v>0.21999797844608951</v>
      </c>
      <c r="AF439" s="13">
        <v>0.21198903638087521</v>
      </c>
      <c r="AG439" s="13">
        <v>0.18961397236797251</v>
      </c>
      <c r="AH439" s="13">
        <v>0.2241564203031878</v>
      </c>
      <c r="AI439" s="13">
        <v>0.1776546576198999</v>
      </c>
      <c r="AJ439" s="13">
        <v>0.20675909749141391</v>
      </c>
      <c r="AK439" s="13">
        <v>0.21198903638087521</v>
      </c>
      <c r="AM439" s="13">
        <v>0.25935728676071068</v>
      </c>
      <c r="AN439" s="13">
        <v>0.26380865247113883</v>
      </c>
      <c r="AO439" s="13">
        <v>0.2090833256575057</v>
      </c>
      <c r="AP439" s="13">
        <v>0.25859638214423092</v>
      </c>
      <c r="AQ439" s="13">
        <v>0.16796034452566341</v>
      </c>
      <c r="AR439" s="13">
        <v>0.16065946576341289</v>
      </c>
      <c r="AS439" s="13">
        <v>0.19297588599507359</v>
      </c>
      <c r="AT439" s="13">
        <v>0.18608350675456489</v>
      </c>
      <c r="AU439" s="13">
        <v>0.14031529269719739</v>
      </c>
      <c r="AV439" s="13">
        <v>0.15101798149579571</v>
      </c>
      <c r="AW439" s="13">
        <v>0.19076648929349529</v>
      </c>
      <c r="AX439" s="13">
        <v>9.5270000064473559E-2</v>
      </c>
      <c r="AY439" s="13">
        <v>0.1652499922613003</v>
      </c>
    </row>
    <row r="440" spans="2:53" hidden="1">
      <c r="B440" s="12" t="s">
        <v>110</v>
      </c>
      <c r="C440" s="13">
        <v>0.32374054637441779</v>
      </c>
      <c r="D440" s="13">
        <v>0.25942562671938407</v>
      </c>
      <c r="E440" s="13">
        <v>0.30502279084607758</v>
      </c>
      <c r="F440" s="13">
        <v>0.30249645791060359</v>
      </c>
      <c r="G440" s="13">
        <v>0.31178209831401199</v>
      </c>
      <c r="H440" s="13">
        <v>0.33309101252944667</v>
      </c>
      <c r="I440" s="13">
        <v>0.39502972878927223</v>
      </c>
      <c r="K440" s="13">
        <v>0.35616874066849152</v>
      </c>
      <c r="L440" s="13">
        <v>0.29175007949191101</v>
      </c>
      <c r="N440" s="13">
        <v>0.33432899005039102</v>
      </c>
      <c r="O440" s="13">
        <v>0.43563559106481209</v>
      </c>
      <c r="P440" s="13">
        <v>0.30324771047492849</v>
      </c>
      <c r="Q440" s="13">
        <v>0.38223820107113621</v>
      </c>
      <c r="R440" s="13">
        <v>0.29472816943232788</v>
      </c>
      <c r="S440" s="13">
        <v>0.31282170530173242</v>
      </c>
      <c r="T440" s="13">
        <v>0.30631493047961572</v>
      </c>
      <c r="U440" s="13">
        <v>0.25469702486065998</v>
      </c>
      <c r="V440" s="13">
        <v>0.3129077046618155</v>
      </c>
      <c r="W440" s="13">
        <v>0.31312850936405717</v>
      </c>
      <c r="X440" s="13">
        <v>0.36278753621652521</v>
      </c>
      <c r="Y440" s="13">
        <v>0.38583170691669932</v>
      </c>
      <c r="AA440" s="13">
        <v>0.35191004198154519</v>
      </c>
      <c r="AB440" s="13">
        <v>0.35994299647250039</v>
      </c>
      <c r="AC440" s="13">
        <v>0.29589829033545711</v>
      </c>
      <c r="AD440" s="13">
        <v>0.28220544820500693</v>
      </c>
      <c r="AF440" s="13">
        <v>0.31091567620995209</v>
      </c>
      <c r="AG440" s="13">
        <v>0.35151768413067991</v>
      </c>
      <c r="AH440" s="13">
        <v>0.31926781491550671</v>
      </c>
      <c r="AI440" s="13">
        <v>0.30302984734798688</v>
      </c>
      <c r="AJ440" s="13">
        <v>0.33162241215568022</v>
      </c>
      <c r="AK440" s="13">
        <v>0.31091567620995209</v>
      </c>
      <c r="AM440" s="13">
        <v>0.18986356375207469</v>
      </c>
      <c r="AN440" s="13">
        <v>0.25896472954068411</v>
      </c>
      <c r="AO440" s="13">
        <v>0.32731005334100921</v>
      </c>
      <c r="AP440" s="13">
        <v>0.29953835642092452</v>
      </c>
      <c r="AQ440" s="13">
        <v>0.39515984782628799</v>
      </c>
      <c r="AR440" s="13">
        <v>0.4188521579756706</v>
      </c>
      <c r="AS440" s="13">
        <v>0.35552008180698241</v>
      </c>
      <c r="AT440" s="13">
        <v>0.33440149295913058</v>
      </c>
      <c r="AU440" s="13">
        <v>0.35415064397797941</v>
      </c>
      <c r="AV440" s="13">
        <v>0.33569219250802651</v>
      </c>
      <c r="AW440" s="13">
        <v>0.27164833707583691</v>
      </c>
      <c r="AX440" s="13">
        <v>0.31736569079835558</v>
      </c>
      <c r="AY440" s="13">
        <v>0.31718565054550629</v>
      </c>
    </row>
    <row r="441" spans="2:53" hidden="1">
      <c r="B441" s="12" t="s">
        <v>109</v>
      </c>
      <c r="C441" s="13">
        <v>0.28520375677722942</v>
      </c>
      <c r="D441" s="13">
        <v>0.3414979281741003</v>
      </c>
      <c r="E441" s="13">
        <v>0.27085538306815687</v>
      </c>
      <c r="F441" s="13">
        <v>0.26916418063174041</v>
      </c>
      <c r="G441" s="13">
        <v>0.32769166343377121</v>
      </c>
      <c r="H441" s="13">
        <v>0.29853542125266103</v>
      </c>
      <c r="I441" s="13">
        <v>0.23517661391585409</v>
      </c>
      <c r="K441" s="13">
        <v>0.22646708913130639</v>
      </c>
      <c r="L441" s="13">
        <v>0.34314757579089228</v>
      </c>
      <c r="N441" s="13">
        <v>0.27844150079162311</v>
      </c>
      <c r="O441" s="13">
        <v>0.28170074652348043</v>
      </c>
      <c r="P441" s="13">
        <v>0.28800017746225681</v>
      </c>
      <c r="Q441" s="13">
        <v>0.23298972429974929</v>
      </c>
      <c r="R441" s="13">
        <v>0.3282173163966115</v>
      </c>
      <c r="S441" s="13">
        <v>0.31668266123966521</v>
      </c>
      <c r="T441" s="13">
        <v>0.30827088002148922</v>
      </c>
      <c r="U441" s="13">
        <v>0.25139866703081543</v>
      </c>
      <c r="V441" s="13">
        <v>0.26279312250300652</v>
      </c>
      <c r="W441" s="13">
        <v>0.31509859283310732</v>
      </c>
      <c r="X441" s="13">
        <v>0.24147063105760089</v>
      </c>
      <c r="Y441" s="13">
        <v>0.27967248572519632</v>
      </c>
      <c r="AA441" s="13">
        <v>0.31417429943342812</v>
      </c>
      <c r="AB441" s="13">
        <v>0.24397597088066789</v>
      </c>
      <c r="AC441" s="13">
        <v>0.30613586368753259</v>
      </c>
      <c r="AD441" s="13">
        <v>0.27742309046593611</v>
      </c>
      <c r="AF441" s="13">
        <v>0.26062785217072088</v>
      </c>
      <c r="AG441" s="13">
        <v>0.28229278768784832</v>
      </c>
      <c r="AH441" s="13">
        <v>0.3056451114538779</v>
      </c>
      <c r="AI441" s="13">
        <v>0.31777379508829873</v>
      </c>
      <c r="AJ441" s="13">
        <v>0.29465634899627902</v>
      </c>
      <c r="AK441" s="13">
        <v>0.26062785217072088</v>
      </c>
      <c r="AM441" s="13">
        <v>0.22990655732353041</v>
      </c>
      <c r="AN441" s="13">
        <v>0.29228217249971572</v>
      </c>
      <c r="AO441" s="13">
        <v>0.25655425705973989</v>
      </c>
      <c r="AP441" s="13">
        <v>0.2449690411544517</v>
      </c>
      <c r="AQ441" s="13">
        <v>0.30086668463200522</v>
      </c>
      <c r="AR441" s="13">
        <v>0.25436358269421289</v>
      </c>
      <c r="AS441" s="13">
        <v>0.27532058918600533</v>
      </c>
      <c r="AT441" s="13">
        <v>0.28804645860074318</v>
      </c>
      <c r="AU441" s="13">
        <v>0.30050715054302912</v>
      </c>
      <c r="AV441" s="13">
        <v>0.34513810456067412</v>
      </c>
      <c r="AW441" s="13">
        <v>0.39506676129650697</v>
      </c>
      <c r="AX441" s="13">
        <v>0.42167558414147199</v>
      </c>
      <c r="AY441" s="13">
        <v>0.31719889323178119</v>
      </c>
    </row>
    <row r="442" spans="2:53" hidden="1">
      <c r="B442" s="12" t="s">
        <v>82</v>
      </c>
      <c r="C442" s="13">
        <v>5.0959439947841023E-2</v>
      </c>
      <c r="D442" s="13">
        <v>1.6482699007977521E-2</v>
      </c>
      <c r="E442" s="13">
        <v>4.202243872712124E-2</v>
      </c>
      <c r="F442" s="13">
        <v>3.7616896105659797E-2</v>
      </c>
      <c r="G442" s="13">
        <v>4.0087597683006293E-2</v>
      </c>
      <c r="H442" s="13">
        <v>4.2768057539818327E-2</v>
      </c>
      <c r="I442" s="13">
        <v>0.1024146122878072</v>
      </c>
      <c r="K442" s="13">
        <v>5.4267356386032459E-2</v>
      </c>
      <c r="L442" s="13">
        <v>4.7696174953607243E-2</v>
      </c>
      <c r="N442" s="13">
        <v>6.4752800940607896E-2</v>
      </c>
      <c r="O442" s="13">
        <v>3.5588854776365038E-2</v>
      </c>
      <c r="P442" s="13">
        <v>3.2918871223698493E-2</v>
      </c>
      <c r="Q442" s="13">
        <v>0.12728325916014979</v>
      </c>
      <c r="R442" s="13">
        <v>5.5754904683083112E-2</v>
      </c>
      <c r="S442" s="13">
        <v>4.5468849318886839E-2</v>
      </c>
      <c r="T442" s="13">
        <v>2.147007081138241E-2</v>
      </c>
      <c r="U442" s="13">
        <v>6.6441062825954064E-2</v>
      </c>
      <c r="V442" s="13">
        <v>3.7624250263629998E-2</v>
      </c>
      <c r="W442" s="13">
        <v>6.3534195236428198E-2</v>
      </c>
      <c r="X442" s="13">
        <v>5.3204967867477478E-2</v>
      </c>
      <c r="Y442" s="13">
        <v>2.5132937054264878E-2</v>
      </c>
      <c r="AA442" s="13">
        <v>4.6769438041802877E-2</v>
      </c>
      <c r="AB442" s="13">
        <v>6.3695915526249425E-2</v>
      </c>
      <c r="AC442" s="13">
        <v>3.1086107390931289E-2</v>
      </c>
      <c r="AD442" s="13">
        <v>5.8986165406568473E-2</v>
      </c>
      <c r="AF442" s="13">
        <v>8.1577670670963373E-2</v>
      </c>
      <c r="AG442" s="13">
        <v>3.660136318569561E-2</v>
      </c>
      <c r="AH442" s="13">
        <v>4.1037456159627429E-2</v>
      </c>
      <c r="AI442" s="13">
        <v>4.6498219986111707E-2</v>
      </c>
      <c r="AJ442" s="13">
        <v>2.754876414086348E-2</v>
      </c>
      <c r="AK442" s="13">
        <v>8.1577670670963373E-2</v>
      </c>
      <c r="AM442" s="13">
        <v>0.14324385308085311</v>
      </c>
      <c r="AN442" s="13">
        <v>7.1035733592617015E-2</v>
      </c>
      <c r="AO442" s="13">
        <v>5.7133675715652248E-2</v>
      </c>
      <c r="AP442" s="13">
        <v>6.2596589064467661E-2</v>
      </c>
      <c r="AQ442" s="13">
        <v>3.9024207058807263E-2</v>
      </c>
      <c r="AR442" s="13">
        <v>5.8562707279013533E-2</v>
      </c>
      <c r="AS442" s="13">
        <v>4.6182302172646787E-2</v>
      </c>
      <c r="AT442" s="13">
        <v>3.5175194272075917E-2</v>
      </c>
      <c r="AU442" s="13">
        <v>7.595656893856513E-2</v>
      </c>
      <c r="AV442" s="13">
        <v>3.8063779842724431E-2</v>
      </c>
      <c r="AW442" s="13">
        <v>2.8436784912621971E-2</v>
      </c>
      <c r="AX442" s="13">
        <v>0</v>
      </c>
      <c r="AY442" s="13">
        <v>2.8568028029018411E-2</v>
      </c>
    </row>
    <row r="443" spans="2:53" hidden="1"/>
    <row r="444" spans="2:53" hidden="1">
      <c r="B444" s="37" t="s">
        <v>215</v>
      </c>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c r="AV444" s="34"/>
      <c r="AW444" s="34"/>
      <c r="AX444" s="34"/>
      <c r="AY444" s="34"/>
      <c r="AZ444" s="34"/>
      <c r="BA444" s="34"/>
    </row>
    <row r="445" spans="2:53" hidden="1">
      <c r="B445" s="36" t="s">
        <v>16</v>
      </c>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c r="AV445" s="34"/>
      <c r="AW445" s="34"/>
      <c r="AX445" s="34"/>
      <c r="AY445" s="34"/>
      <c r="AZ445" s="34"/>
      <c r="BA445" s="34"/>
    </row>
    <row r="446" spans="2:53" hidden="1">
      <c r="B446" s="12" t="s">
        <v>113</v>
      </c>
      <c r="C446" s="13">
        <v>5.4654165729890659E-2</v>
      </c>
      <c r="D446" s="13">
        <v>6.2557316741061839E-2</v>
      </c>
      <c r="E446" s="13">
        <v>9.4609301007829397E-2</v>
      </c>
      <c r="F446" s="13">
        <v>6.87413112701558E-2</v>
      </c>
      <c r="G446" s="13">
        <v>3.2193125456778091E-2</v>
      </c>
      <c r="H446" s="13">
        <v>3.4096071078778711E-2</v>
      </c>
      <c r="I446" s="13">
        <v>3.8942593782499493E-2</v>
      </c>
      <c r="K446" s="13">
        <v>5.7508643097475408E-2</v>
      </c>
      <c r="L446" s="13">
        <v>5.1838219122858263E-2</v>
      </c>
      <c r="N446" s="13">
        <v>7.5552214492146122E-2</v>
      </c>
      <c r="O446" s="13">
        <v>7.0364896613430844E-2</v>
      </c>
      <c r="P446" s="13">
        <v>5.9547740706143062E-2</v>
      </c>
      <c r="Q446" s="13">
        <v>7.6392875274678085E-2</v>
      </c>
      <c r="R446" s="13">
        <v>3.1902162606301937E-2</v>
      </c>
      <c r="S446" s="13">
        <v>3.1509872058270327E-2</v>
      </c>
      <c r="T446" s="13">
        <v>5.688333632335605E-2</v>
      </c>
      <c r="U446" s="13">
        <v>6.3426104955851811E-2</v>
      </c>
      <c r="V446" s="13">
        <v>7.7024026641944188E-2</v>
      </c>
      <c r="W446" s="13">
        <v>3.4165214215351937E-2</v>
      </c>
      <c r="X446" s="13">
        <v>5.749320867566575E-2</v>
      </c>
      <c r="Y446" s="13">
        <v>4.6928532214183992E-2</v>
      </c>
      <c r="AA446" s="13">
        <v>5.5766407443920009E-2</v>
      </c>
      <c r="AB446" s="13">
        <v>3.6538718473046621E-2</v>
      </c>
      <c r="AC446" s="13">
        <v>6.5119600443470663E-2</v>
      </c>
      <c r="AD446" s="13">
        <v>6.3571784015994559E-2</v>
      </c>
      <c r="AF446" s="13">
        <v>5.5588803800243017E-2</v>
      </c>
      <c r="AG446" s="13">
        <v>6.1833979017711427E-2</v>
      </c>
      <c r="AH446" s="13">
        <v>4.1792938570846858E-2</v>
      </c>
      <c r="AI446" s="13">
        <v>5.4021189755905023E-2</v>
      </c>
      <c r="AJ446" s="13">
        <v>5.2505843563805159E-2</v>
      </c>
      <c r="AK446" s="13">
        <v>5.5588803800243017E-2</v>
      </c>
      <c r="AM446" s="13">
        <v>0.1120596315290984</v>
      </c>
      <c r="AN446" s="13">
        <v>5.2209331094438163E-2</v>
      </c>
      <c r="AO446" s="13">
        <v>5.5662007734028462E-2</v>
      </c>
      <c r="AP446" s="13">
        <v>3.5866649619177578E-2</v>
      </c>
      <c r="AQ446" s="13">
        <v>5.6200296280748498E-2</v>
      </c>
      <c r="AR446" s="13">
        <v>2.562682773639802E-2</v>
      </c>
      <c r="AS446" s="13">
        <v>5.9517814254406852E-2</v>
      </c>
      <c r="AT446" s="13">
        <v>4.6573367185908557E-2</v>
      </c>
      <c r="AU446" s="13">
        <v>2.763767482584166E-2</v>
      </c>
      <c r="AV446" s="13">
        <v>7.4413002478852866E-2</v>
      </c>
      <c r="AW446" s="13">
        <v>3.0044000680941159E-2</v>
      </c>
      <c r="AX446" s="13">
        <v>5.990551746669006E-2</v>
      </c>
      <c r="AY446" s="13">
        <v>8.1285684483955178E-2</v>
      </c>
    </row>
    <row r="447" spans="2:53" hidden="1">
      <c r="B447" s="12" t="s">
        <v>112</v>
      </c>
      <c r="C447" s="13">
        <v>6.725341387457992E-2</v>
      </c>
      <c r="D447" s="13">
        <v>8.6940139079201326E-2</v>
      </c>
      <c r="E447" s="13">
        <v>9.9081047298678823E-2</v>
      </c>
      <c r="F447" s="13">
        <v>6.6871970641659714E-2</v>
      </c>
      <c r="G447" s="13">
        <v>7.2388616473415324E-2</v>
      </c>
      <c r="H447" s="13">
        <v>4.3212430979186617E-2</v>
      </c>
      <c r="I447" s="13">
        <v>4.33865475468731E-2</v>
      </c>
      <c r="K447" s="13">
        <v>8.3172289147986467E-2</v>
      </c>
      <c r="L447" s="13">
        <v>5.1549417296092262E-2</v>
      </c>
      <c r="N447" s="13">
        <v>5.5196487014141878E-2</v>
      </c>
      <c r="O447" s="13">
        <v>5.3916733189471787E-2</v>
      </c>
      <c r="P447" s="13">
        <v>5.7934082528671112E-2</v>
      </c>
      <c r="Q447" s="13">
        <v>3.7397497775127742E-2</v>
      </c>
      <c r="R447" s="13">
        <v>8.2056764924360204E-2</v>
      </c>
      <c r="S447" s="13">
        <v>8.9707391167451675E-2</v>
      </c>
      <c r="T447" s="13">
        <v>7.8581136242476674E-2</v>
      </c>
      <c r="U447" s="13">
        <v>6.5190451930819196E-2</v>
      </c>
      <c r="V447" s="13">
        <v>7.1009972096669982E-2</v>
      </c>
      <c r="W447" s="13">
        <v>4.579222163267771E-2</v>
      </c>
      <c r="X447" s="13">
        <v>8.0051883953395686E-2</v>
      </c>
      <c r="Y447" s="13">
        <v>7.1441930218374833E-2</v>
      </c>
      <c r="AA447" s="13">
        <v>5.507076638981985E-2</v>
      </c>
      <c r="AB447" s="13">
        <v>7.1041101179552563E-2</v>
      </c>
      <c r="AC447" s="13">
        <v>7.3033013733505292E-2</v>
      </c>
      <c r="AD447" s="13">
        <v>7.1948028947437181E-2</v>
      </c>
      <c r="AF447" s="13">
        <v>5.5499277178255778E-2</v>
      </c>
      <c r="AG447" s="13">
        <v>7.5163545949256075E-2</v>
      </c>
      <c r="AH447" s="13">
        <v>4.6581395091405887E-2</v>
      </c>
      <c r="AI447" s="13">
        <v>8.48314916806958E-2</v>
      </c>
      <c r="AJ447" s="13">
        <v>7.4106700131348235E-2</v>
      </c>
      <c r="AK447" s="13">
        <v>5.5499277178255778E-2</v>
      </c>
      <c r="AM447" s="13">
        <v>3.6487359964405927E-2</v>
      </c>
      <c r="AN447" s="13">
        <v>7.8083773001342532E-2</v>
      </c>
      <c r="AO447" s="13">
        <v>5.9272185320406019E-2</v>
      </c>
      <c r="AP447" s="13">
        <v>7.9902862709279265E-2</v>
      </c>
      <c r="AQ447" s="13">
        <v>7.9409606993177756E-2</v>
      </c>
      <c r="AR447" s="13">
        <v>4.9044259488567887E-2</v>
      </c>
      <c r="AS447" s="13">
        <v>8.558075922425501E-2</v>
      </c>
      <c r="AT447" s="13">
        <v>9.0701837854279002E-2</v>
      </c>
      <c r="AU447" s="13">
        <v>8.0923715071710617E-2</v>
      </c>
      <c r="AV447" s="13">
        <v>5.5780546150991053E-2</v>
      </c>
      <c r="AW447" s="13">
        <v>2.5565411587696429E-2</v>
      </c>
      <c r="AX447" s="13">
        <v>7.4725525475069013E-2</v>
      </c>
      <c r="AY447" s="13">
        <v>4.4536732079006873E-2</v>
      </c>
    </row>
    <row r="448" spans="2:53" hidden="1">
      <c r="B448" s="12" t="s">
        <v>111</v>
      </c>
      <c r="C448" s="13">
        <v>0.238111173416961</v>
      </c>
      <c r="D448" s="13">
        <v>0.19835244472039881</v>
      </c>
      <c r="E448" s="13">
        <v>0.21722799261394801</v>
      </c>
      <c r="F448" s="13">
        <v>0.24607963958259069</v>
      </c>
      <c r="G448" s="13">
        <v>0.27054956611551872</v>
      </c>
      <c r="H448" s="13">
        <v>0.26206722947404132</v>
      </c>
      <c r="I448" s="13">
        <v>0.22803095241715671</v>
      </c>
      <c r="K448" s="13">
        <v>0.26590683142786808</v>
      </c>
      <c r="L448" s="13">
        <v>0.21069071117932389</v>
      </c>
      <c r="N448" s="13">
        <v>0.20584771548116271</v>
      </c>
      <c r="O448" s="13">
        <v>0.17949816906309221</v>
      </c>
      <c r="P448" s="13">
        <v>0.22525708776184489</v>
      </c>
      <c r="Q448" s="13">
        <v>0.23000695017285111</v>
      </c>
      <c r="R448" s="13">
        <v>0.23958330410579851</v>
      </c>
      <c r="S448" s="13">
        <v>0.19453060927956151</v>
      </c>
      <c r="T448" s="13">
        <v>0.24213786026164011</v>
      </c>
      <c r="U448" s="13">
        <v>0.26734291598006421</v>
      </c>
      <c r="V448" s="13">
        <v>0.28142879311047692</v>
      </c>
      <c r="W448" s="13">
        <v>0.22853265482328369</v>
      </c>
      <c r="X448" s="13">
        <v>0.26720475203217159</v>
      </c>
      <c r="Y448" s="13">
        <v>0.22634610435482089</v>
      </c>
      <c r="AA448" s="13">
        <v>0.19325701765694159</v>
      </c>
      <c r="AB448" s="13">
        <v>0.22460110469943689</v>
      </c>
      <c r="AC448" s="13">
        <v>0.26488452297195131</v>
      </c>
      <c r="AD448" s="13">
        <v>0.27915736063318031</v>
      </c>
      <c r="AF448" s="13">
        <v>0.25179297060669342</v>
      </c>
      <c r="AG448" s="13">
        <v>0.1885467201455846</v>
      </c>
      <c r="AH448" s="13">
        <v>0.24702338165568591</v>
      </c>
      <c r="AI448" s="13">
        <v>0.2372131105028058</v>
      </c>
      <c r="AJ448" s="13">
        <v>0.25814871924351701</v>
      </c>
      <c r="AK448" s="13">
        <v>0.25179297060669342</v>
      </c>
      <c r="AM448" s="13">
        <v>0.21955646360481079</v>
      </c>
      <c r="AN448" s="13">
        <v>0.24631818658596999</v>
      </c>
      <c r="AO448" s="13">
        <v>0.32392751437568529</v>
      </c>
      <c r="AP448" s="13">
        <v>0.18666037899030291</v>
      </c>
      <c r="AQ448" s="13">
        <v>0.18131657922958361</v>
      </c>
      <c r="AR448" s="13">
        <v>0.1764381866756343</v>
      </c>
      <c r="AS448" s="13">
        <v>0.29295674173289848</v>
      </c>
      <c r="AT448" s="13">
        <v>0.21904554199804749</v>
      </c>
      <c r="AU448" s="13">
        <v>0.1746288376590561</v>
      </c>
      <c r="AV448" s="13">
        <v>0.28050664652019103</v>
      </c>
      <c r="AW448" s="13">
        <v>0.26669712265131612</v>
      </c>
      <c r="AX448" s="13">
        <v>0.1762559028131834</v>
      </c>
      <c r="AY448" s="13">
        <v>0.16964344245979071</v>
      </c>
    </row>
    <row r="449" spans="2:53" hidden="1">
      <c r="B449" s="12" t="s">
        <v>110</v>
      </c>
      <c r="C449" s="13">
        <v>0.32286483173361707</v>
      </c>
      <c r="D449" s="13">
        <v>0.27961299081455099</v>
      </c>
      <c r="E449" s="13">
        <v>0.29455952629833948</v>
      </c>
      <c r="F449" s="13">
        <v>0.31716121887769888</v>
      </c>
      <c r="G449" s="13">
        <v>0.31780614673453511</v>
      </c>
      <c r="H449" s="13">
        <v>0.35768770691035379</v>
      </c>
      <c r="I449" s="13">
        <v>0.35463508757261542</v>
      </c>
      <c r="K449" s="13">
        <v>0.30538468660907159</v>
      </c>
      <c r="L449" s="13">
        <v>0.34010902358214012</v>
      </c>
      <c r="N449" s="13">
        <v>0.35624605815010468</v>
      </c>
      <c r="O449" s="13">
        <v>0.35895326367184688</v>
      </c>
      <c r="P449" s="13">
        <v>0.30682588325862942</v>
      </c>
      <c r="Q449" s="13">
        <v>0.31800708909459452</v>
      </c>
      <c r="R449" s="13">
        <v>0.33788610875684072</v>
      </c>
      <c r="S449" s="13">
        <v>0.30463966258776548</v>
      </c>
      <c r="T449" s="13">
        <v>0.2983477522882359</v>
      </c>
      <c r="U449" s="13">
        <v>0.29542575425365358</v>
      </c>
      <c r="V449" s="13">
        <v>0.28651371899159012</v>
      </c>
      <c r="W449" s="13">
        <v>0.36550045131112552</v>
      </c>
      <c r="X449" s="13">
        <v>0.31867687904428499</v>
      </c>
      <c r="Y449" s="13">
        <v>0.32979764967929892</v>
      </c>
      <c r="AA449" s="13">
        <v>0.35040046274232228</v>
      </c>
      <c r="AB449" s="13">
        <v>0.35687327520666462</v>
      </c>
      <c r="AC449" s="13">
        <v>0.2938547250709615</v>
      </c>
      <c r="AD449" s="13">
        <v>0.28325905143579028</v>
      </c>
      <c r="AF449" s="13">
        <v>0.28797497164523728</v>
      </c>
      <c r="AG449" s="13">
        <v>0.37228631372760301</v>
      </c>
      <c r="AH449" s="13">
        <v>0.36050176007753998</v>
      </c>
      <c r="AI449" s="13">
        <v>0.31884109669612232</v>
      </c>
      <c r="AJ449" s="13">
        <v>0.31743427169815969</v>
      </c>
      <c r="AK449" s="13">
        <v>0.28797497164523728</v>
      </c>
      <c r="AM449" s="13">
        <v>0.18455906593521779</v>
      </c>
      <c r="AN449" s="13">
        <v>0.29369928579270688</v>
      </c>
      <c r="AO449" s="13">
        <v>0.28287423787419141</v>
      </c>
      <c r="AP449" s="13">
        <v>0.33933258402444688</v>
      </c>
      <c r="AQ449" s="13">
        <v>0.37969559414916348</v>
      </c>
      <c r="AR449" s="13">
        <v>0.43419224629930558</v>
      </c>
      <c r="AS449" s="13">
        <v>0.33258506419878747</v>
      </c>
      <c r="AT449" s="13">
        <v>0.32809429809615781</v>
      </c>
      <c r="AU449" s="13">
        <v>0.33807607620671082</v>
      </c>
      <c r="AV449" s="13">
        <v>0.22741943839650619</v>
      </c>
      <c r="AW449" s="13">
        <v>0.2792011602074943</v>
      </c>
      <c r="AX449" s="13">
        <v>0.37103897871856051</v>
      </c>
      <c r="AY449" s="13">
        <v>0.35263442760163999</v>
      </c>
    </row>
    <row r="450" spans="2:53" hidden="1">
      <c r="B450" s="12" t="s">
        <v>109</v>
      </c>
      <c r="C450" s="13">
        <v>0.2307829843051212</v>
      </c>
      <c r="D450" s="13">
        <v>0.33096335053063652</v>
      </c>
      <c r="E450" s="13">
        <v>0.25238883703192422</v>
      </c>
      <c r="F450" s="13">
        <v>0.2460294472685047</v>
      </c>
      <c r="G450" s="13">
        <v>0.25572501170275269</v>
      </c>
      <c r="H450" s="13">
        <v>0.20609330226427081</v>
      </c>
      <c r="I450" s="13">
        <v>0.14205701646314811</v>
      </c>
      <c r="K450" s="13">
        <v>0.20362170493527981</v>
      </c>
      <c r="L450" s="13">
        <v>0.25757763097239539</v>
      </c>
      <c r="N450" s="13">
        <v>0.19968796026469859</v>
      </c>
      <c r="O450" s="13">
        <v>0.26464121411353958</v>
      </c>
      <c r="P450" s="13">
        <v>0.27628201179198059</v>
      </c>
      <c r="Q450" s="13">
        <v>0.18473202652460391</v>
      </c>
      <c r="R450" s="13">
        <v>0.22898282681414989</v>
      </c>
      <c r="S450" s="13">
        <v>0.27393105756021302</v>
      </c>
      <c r="T450" s="13">
        <v>0.27922459637300812</v>
      </c>
      <c r="U450" s="13">
        <v>0.20087863064559411</v>
      </c>
      <c r="V450" s="13">
        <v>0.24357319033697619</v>
      </c>
      <c r="W450" s="13">
        <v>0.2073834782387533</v>
      </c>
      <c r="X450" s="13">
        <v>0.1624100485025432</v>
      </c>
      <c r="Y450" s="13">
        <v>0.27740126361949891</v>
      </c>
      <c r="AA450" s="13">
        <v>0.26544820162757499</v>
      </c>
      <c r="AB450" s="13">
        <v>0.19616169393054611</v>
      </c>
      <c r="AC450" s="13">
        <v>0.23365332266642019</v>
      </c>
      <c r="AD450" s="13">
        <v>0.22531744815174201</v>
      </c>
      <c r="AF450" s="13">
        <v>0.24522186898925791</v>
      </c>
      <c r="AG450" s="13">
        <v>0.2433282612621287</v>
      </c>
      <c r="AH450" s="13">
        <v>0.19267422631263811</v>
      </c>
      <c r="AI450" s="13">
        <v>0.2346443354387433</v>
      </c>
      <c r="AJ450" s="13">
        <v>0.2125109359914579</v>
      </c>
      <c r="AK450" s="13">
        <v>0.24522186898925791</v>
      </c>
      <c r="AM450" s="13">
        <v>0.22966563123760381</v>
      </c>
      <c r="AN450" s="13">
        <v>0.20351818825104021</v>
      </c>
      <c r="AO450" s="13">
        <v>0.20429686228129801</v>
      </c>
      <c r="AP450" s="13">
        <v>0.2466117116895315</v>
      </c>
      <c r="AQ450" s="13">
        <v>0.2037073922628122</v>
      </c>
      <c r="AR450" s="13">
        <v>0.2482083455540644</v>
      </c>
      <c r="AS450" s="13">
        <v>0.13839914691477201</v>
      </c>
      <c r="AT450" s="13">
        <v>0.25359035596455221</v>
      </c>
      <c r="AU450" s="13">
        <v>0.30224467171710923</v>
      </c>
      <c r="AV450" s="13">
        <v>0.29042496836515957</v>
      </c>
      <c r="AW450" s="13">
        <v>0.37039190807048561</v>
      </c>
      <c r="AX450" s="13">
        <v>0.30077452420539669</v>
      </c>
      <c r="AY450" s="13">
        <v>0.29382930056522921</v>
      </c>
    </row>
    <row r="451" spans="2:53" hidden="1">
      <c r="B451" s="12" t="s">
        <v>82</v>
      </c>
      <c r="C451" s="13">
        <v>8.6333430939830064E-2</v>
      </c>
      <c r="D451" s="13">
        <v>4.1573758114150428E-2</v>
      </c>
      <c r="E451" s="13">
        <v>4.2133295749280007E-2</v>
      </c>
      <c r="F451" s="13">
        <v>5.5116412359390063E-2</v>
      </c>
      <c r="G451" s="13">
        <v>5.1337533517000253E-2</v>
      </c>
      <c r="H451" s="13">
        <v>9.6843259293368816E-2</v>
      </c>
      <c r="I451" s="13">
        <v>0.19294780221770749</v>
      </c>
      <c r="K451" s="13">
        <v>8.4405844782318495E-2</v>
      </c>
      <c r="L451" s="13">
        <v>8.823499784719005E-2</v>
      </c>
      <c r="N451" s="13">
        <v>0.1074695645977459</v>
      </c>
      <c r="O451" s="13">
        <v>7.2625723348618873E-2</v>
      </c>
      <c r="P451" s="13">
        <v>7.4153193952731039E-2</v>
      </c>
      <c r="Q451" s="13">
        <v>0.15346356115814469</v>
      </c>
      <c r="R451" s="13">
        <v>7.9588832792548581E-2</v>
      </c>
      <c r="S451" s="13">
        <v>0.1056814073467382</v>
      </c>
      <c r="T451" s="13">
        <v>4.4825318511283109E-2</v>
      </c>
      <c r="U451" s="13">
        <v>0.10773614223401699</v>
      </c>
      <c r="V451" s="13">
        <v>4.045029882234262E-2</v>
      </c>
      <c r="W451" s="13">
        <v>0.11862597977880771</v>
      </c>
      <c r="X451" s="13">
        <v>0.1141632277919387</v>
      </c>
      <c r="Y451" s="13">
        <v>4.8084519913822468E-2</v>
      </c>
      <c r="AA451" s="13">
        <v>8.0057144139421194E-2</v>
      </c>
      <c r="AB451" s="13">
        <v>0.1147841065107532</v>
      </c>
      <c r="AC451" s="13">
        <v>6.9454815113691129E-2</v>
      </c>
      <c r="AD451" s="13">
        <v>7.6746326815855762E-2</v>
      </c>
      <c r="AF451" s="13">
        <v>0.10392210778031261</v>
      </c>
      <c r="AG451" s="13">
        <v>5.8841179897716249E-2</v>
      </c>
      <c r="AH451" s="13">
        <v>0.111426298291883</v>
      </c>
      <c r="AI451" s="13">
        <v>7.0448775925727805E-2</v>
      </c>
      <c r="AJ451" s="13">
        <v>8.5293529371712098E-2</v>
      </c>
      <c r="AK451" s="13">
        <v>0.10392210778031261</v>
      </c>
      <c r="AM451" s="13">
        <v>0.21767184772886339</v>
      </c>
      <c r="AN451" s="13">
        <v>0.12617123527450219</v>
      </c>
      <c r="AO451" s="13">
        <v>7.3967192414390801E-2</v>
      </c>
      <c r="AP451" s="13">
        <v>0.1116258129672616</v>
      </c>
      <c r="AQ451" s="13">
        <v>9.9670531084514388E-2</v>
      </c>
      <c r="AR451" s="13">
        <v>6.6490134246029745E-2</v>
      </c>
      <c r="AS451" s="13">
        <v>9.096047367488011E-2</v>
      </c>
      <c r="AT451" s="13">
        <v>6.199459890105484E-2</v>
      </c>
      <c r="AU451" s="13">
        <v>7.6489024519571527E-2</v>
      </c>
      <c r="AV451" s="13">
        <v>7.1455398088299316E-2</v>
      </c>
      <c r="AW451" s="13">
        <v>2.810039680206651E-2</v>
      </c>
      <c r="AX451" s="13">
        <v>1.7299551321100271E-2</v>
      </c>
      <c r="AY451" s="13">
        <v>5.8070412810378343E-2</v>
      </c>
    </row>
    <row r="452" spans="2:53" hidden="1"/>
    <row r="453" spans="2:53" hidden="1">
      <c r="B453" s="37" t="s">
        <v>216</v>
      </c>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c r="AM453" s="34"/>
      <c r="AN453" s="34"/>
      <c r="AO453" s="34"/>
      <c r="AP453" s="34"/>
      <c r="AQ453" s="34"/>
      <c r="AR453" s="34"/>
      <c r="AS453" s="34"/>
      <c r="AT453" s="34"/>
      <c r="AU453" s="34"/>
      <c r="AV453" s="34"/>
      <c r="AW453" s="34"/>
      <c r="AX453" s="34"/>
      <c r="AY453" s="34"/>
      <c r="AZ453" s="34"/>
      <c r="BA453" s="34"/>
    </row>
    <row r="454" spans="2:53" hidden="1">
      <c r="B454" s="36" t="s">
        <v>16</v>
      </c>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c r="AQ454" s="34"/>
      <c r="AR454" s="34"/>
      <c r="AS454" s="34"/>
      <c r="AT454" s="34"/>
      <c r="AU454" s="34"/>
      <c r="AV454" s="34"/>
      <c r="AW454" s="34"/>
      <c r="AX454" s="34"/>
      <c r="AY454" s="34"/>
      <c r="AZ454" s="34"/>
      <c r="BA454" s="34"/>
    </row>
    <row r="455" spans="2:53" ht="87" hidden="1">
      <c r="B455" s="12" t="s">
        <v>217</v>
      </c>
      <c r="C455" s="13">
        <v>0.15997969113044919</v>
      </c>
      <c r="D455" s="13">
        <v>0.25371306465836901</v>
      </c>
      <c r="E455" s="13">
        <v>0.18785354292169351</v>
      </c>
      <c r="F455" s="13">
        <v>0.17592412390641449</v>
      </c>
      <c r="G455" s="13">
        <v>0.19386578705571991</v>
      </c>
      <c r="H455" s="13">
        <v>0.1316736731735853</v>
      </c>
      <c r="I455" s="13">
        <v>5.4529131341101211E-2</v>
      </c>
      <c r="K455" s="13">
        <v>0.1333778923816045</v>
      </c>
      <c r="L455" s="13">
        <v>0.18603122163871999</v>
      </c>
      <c r="N455" s="13">
        <v>0.14949283997193641</v>
      </c>
      <c r="O455" s="13">
        <v>0.111041864708215</v>
      </c>
      <c r="P455" s="13">
        <v>0.2078899434921227</v>
      </c>
      <c r="Q455" s="13">
        <v>0.19028967644574851</v>
      </c>
      <c r="R455" s="13">
        <v>0.1617436055985205</v>
      </c>
      <c r="S455" s="13">
        <v>0.18969544580357839</v>
      </c>
      <c r="T455" s="13">
        <v>0.1569824270072</v>
      </c>
      <c r="U455" s="13">
        <v>0.2260833319181684</v>
      </c>
      <c r="V455" s="13">
        <v>0.15399703384255001</v>
      </c>
      <c r="W455" s="13">
        <v>9.3880044123833675E-2</v>
      </c>
      <c r="X455" s="13">
        <v>0.1907030767305366</v>
      </c>
      <c r="Y455" s="13">
        <v>0.13231443242472679</v>
      </c>
      <c r="AA455" s="13">
        <v>0</v>
      </c>
      <c r="AB455" s="13">
        <v>0</v>
      </c>
      <c r="AC455" s="13">
        <v>0</v>
      </c>
      <c r="AD455" s="13">
        <v>0.64059222785410097</v>
      </c>
      <c r="AF455" s="13">
        <v>0.14919700312180861</v>
      </c>
      <c r="AG455" s="13">
        <v>0.17088677585618051</v>
      </c>
      <c r="AH455" s="13">
        <v>0.1007934441906687</v>
      </c>
      <c r="AI455" s="13">
        <v>0.21638605414317011</v>
      </c>
      <c r="AJ455" s="13">
        <v>0.15397186718976069</v>
      </c>
      <c r="AK455" s="13">
        <v>0.14919700312180861</v>
      </c>
      <c r="AM455" s="13">
        <v>0.28211928157664717</v>
      </c>
      <c r="AN455" s="13">
        <v>0.29979482637593668</v>
      </c>
      <c r="AO455" s="13">
        <v>0.2152006065436827</v>
      </c>
      <c r="AP455" s="13">
        <v>0.21021183479638589</v>
      </c>
      <c r="AQ455" s="13">
        <v>0.1156276192400944</v>
      </c>
      <c r="AR455" s="13">
        <v>0.1377347041402103</v>
      </c>
      <c r="AS455" s="13">
        <v>4.2991012489856033E-2</v>
      </c>
      <c r="AT455" s="13">
        <v>0.11566403296370829</v>
      </c>
      <c r="AU455" s="13">
        <v>7.0998024126192313E-2</v>
      </c>
      <c r="AV455" s="13">
        <v>6.477941983061479E-2</v>
      </c>
      <c r="AW455" s="13">
        <v>0</v>
      </c>
      <c r="AX455" s="13">
        <v>1.763334678082296E-2</v>
      </c>
      <c r="AY455" s="13">
        <v>1.9712586273071809E-2</v>
      </c>
    </row>
    <row r="456" spans="2:53" ht="87" hidden="1">
      <c r="B456" s="12" t="s">
        <v>218</v>
      </c>
      <c r="C456" s="13">
        <v>0.21924810009479509</v>
      </c>
      <c r="D456" s="13">
        <v>0.25335366857759761</v>
      </c>
      <c r="E456" s="13">
        <v>0.23367041639969699</v>
      </c>
      <c r="F456" s="13">
        <v>0.22295583126406299</v>
      </c>
      <c r="G456" s="13">
        <v>0.2185222277562037</v>
      </c>
      <c r="H456" s="13">
        <v>0.22895719542017789</v>
      </c>
      <c r="I456" s="13">
        <v>0.17622246489274521</v>
      </c>
      <c r="K456" s="13">
        <v>0.25351168031534282</v>
      </c>
      <c r="L456" s="13">
        <v>0.1856932749543731</v>
      </c>
      <c r="N456" s="13">
        <v>0.19992580769400381</v>
      </c>
      <c r="O456" s="13">
        <v>0.15453475430815869</v>
      </c>
      <c r="P456" s="13">
        <v>0.25620008509809278</v>
      </c>
      <c r="Q456" s="13">
        <v>0.1687851411672687</v>
      </c>
      <c r="R456" s="13">
        <v>0.17780873079940041</v>
      </c>
      <c r="S456" s="13">
        <v>0.26538334072327641</v>
      </c>
      <c r="T456" s="13">
        <v>0.23233182453182449</v>
      </c>
      <c r="U456" s="13">
        <v>0.26056936120015128</v>
      </c>
      <c r="V456" s="13">
        <v>0.1805527726346515</v>
      </c>
      <c r="W456" s="13">
        <v>0.27098816852527891</v>
      </c>
      <c r="X456" s="13">
        <v>0.19638620693291919</v>
      </c>
      <c r="Y456" s="13">
        <v>0.22561085554956259</v>
      </c>
      <c r="AA456" s="13">
        <v>0</v>
      </c>
      <c r="AB456" s="13">
        <v>0</v>
      </c>
      <c r="AC456" s="13">
        <v>1</v>
      </c>
      <c r="AD456" s="13">
        <v>0</v>
      </c>
      <c r="AF456" s="13">
        <v>0.23294506099641599</v>
      </c>
      <c r="AG456" s="13">
        <v>0.1700830727243697</v>
      </c>
      <c r="AH456" s="13">
        <v>0.19878016617356131</v>
      </c>
      <c r="AI456" s="13">
        <v>0.17007489909454129</v>
      </c>
      <c r="AJ456" s="13">
        <v>0.27926275092352149</v>
      </c>
      <c r="AK456" s="13">
        <v>0.23294506099641599</v>
      </c>
      <c r="AM456" s="13">
        <v>0.11753255695302731</v>
      </c>
      <c r="AN456" s="13">
        <v>0.17833799729729641</v>
      </c>
      <c r="AO456" s="13">
        <v>0.25130503093828449</v>
      </c>
      <c r="AP456" s="13">
        <v>0.26540907040638267</v>
      </c>
      <c r="AQ456" s="13">
        <v>0.25288542221411769</v>
      </c>
      <c r="AR456" s="13">
        <v>0.24090916122706321</v>
      </c>
      <c r="AS456" s="13">
        <v>0.27267950379416922</v>
      </c>
      <c r="AT456" s="13">
        <v>0.223238556934445</v>
      </c>
      <c r="AU456" s="13">
        <v>0.23758483915427581</v>
      </c>
      <c r="AV456" s="13">
        <v>0.23772912155163139</v>
      </c>
      <c r="AW456" s="13">
        <v>0.12510474809573599</v>
      </c>
      <c r="AX456" s="13">
        <v>0.17045955427373069</v>
      </c>
      <c r="AY456" s="13">
        <v>8.3117290724520315E-2</v>
      </c>
    </row>
    <row r="457" spans="2:53" ht="101.5" hidden="1">
      <c r="B457" s="12" t="s">
        <v>219</v>
      </c>
      <c r="C457" s="13">
        <v>0.24908764712490619</v>
      </c>
      <c r="D457" s="13">
        <v>0.15141266928603131</v>
      </c>
      <c r="E457" s="13">
        <v>0.2149581518394128</v>
      </c>
      <c r="F457" s="13">
        <v>0.21998041623014211</v>
      </c>
      <c r="G457" s="13">
        <v>0.27826232313602173</v>
      </c>
      <c r="H457" s="13">
        <v>0.25673778060198887</v>
      </c>
      <c r="I457" s="13">
        <v>0.33565750858008458</v>
      </c>
      <c r="K457" s="13">
        <v>0.2409978067852129</v>
      </c>
      <c r="L457" s="13">
        <v>0.25701014606591149</v>
      </c>
      <c r="N457" s="13">
        <v>0.31109169387035901</v>
      </c>
      <c r="O457" s="13">
        <v>0.28334563096383358</v>
      </c>
      <c r="P457" s="13">
        <v>0.21608418816224359</v>
      </c>
      <c r="Q457" s="13">
        <v>0.25729710224205249</v>
      </c>
      <c r="R457" s="13">
        <v>0.23346825766828849</v>
      </c>
      <c r="S457" s="13">
        <v>0.28722532837250708</v>
      </c>
      <c r="T457" s="13">
        <v>0.2665773387062258</v>
      </c>
      <c r="U457" s="13">
        <v>0.18566744996903839</v>
      </c>
      <c r="V457" s="13">
        <v>0.20021369808996611</v>
      </c>
      <c r="W457" s="13">
        <v>0.26264170699025657</v>
      </c>
      <c r="X457" s="13">
        <v>0.27221658678701183</v>
      </c>
      <c r="Y457" s="13">
        <v>0.2599327427346762</v>
      </c>
      <c r="AA457" s="13">
        <v>0</v>
      </c>
      <c r="AB457" s="13">
        <v>0.95938641248046741</v>
      </c>
      <c r="AC457" s="13">
        <v>0</v>
      </c>
      <c r="AD457" s="13">
        <v>0</v>
      </c>
      <c r="AF457" s="13">
        <v>0.24398100657082861</v>
      </c>
      <c r="AG457" s="13">
        <v>0.23610101203114789</v>
      </c>
      <c r="AH457" s="13">
        <v>0.28370821254539902</v>
      </c>
      <c r="AI457" s="13">
        <v>0.26579786980601638</v>
      </c>
      <c r="AJ457" s="13">
        <v>0.24425862285258881</v>
      </c>
      <c r="AK457" s="13">
        <v>0.24398100657082861</v>
      </c>
      <c r="AM457" s="13">
        <v>3.3330386194326753E-2</v>
      </c>
      <c r="AN457" s="13">
        <v>0.13617453587510281</v>
      </c>
      <c r="AO457" s="13">
        <v>0.29396504971984228</v>
      </c>
      <c r="AP457" s="13">
        <v>0.29426034557423192</v>
      </c>
      <c r="AQ457" s="13">
        <v>0.40366462100339179</v>
      </c>
      <c r="AR457" s="13">
        <v>0.28642835314161219</v>
      </c>
      <c r="AS457" s="13">
        <v>0.28638687807143542</v>
      </c>
      <c r="AT457" s="13">
        <v>0.2369447801322451</v>
      </c>
      <c r="AU457" s="13">
        <v>0.32422937812787522</v>
      </c>
      <c r="AV457" s="13">
        <v>0.26998933211555459</v>
      </c>
      <c r="AW457" s="13">
        <v>0.1225900354934164</v>
      </c>
      <c r="AX457" s="13">
        <v>0.26336786548237728</v>
      </c>
      <c r="AY457" s="13">
        <v>9.7334731455846243E-2</v>
      </c>
    </row>
    <row r="458" spans="2:53" ht="145" hidden="1">
      <c r="B458" s="12" t="s">
        <v>220</v>
      </c>
      <c r="C458" s="13">
        <v>0.22974610829503911</v>
      </c>
      <c r="D458" s="13">
        <v>0.15454492823024379</v>
      </c>
      <c r="E458" s="13">
        <v>0.22738574958756061</v>
      </c>
      <c r="F458" s="13">
        <v>0.23327424017771731</v>
      </c>
      <c r="G458" s="13">
        <v>0.21946799740755679</v>
      </c>
      <c r="H458" s="13">
        <v>0.24341050851668239</v>
      </c>
      <c r="I458" s="13">
        <v>0.27729547074739802</v>
      </c>
      <c r="K458" s="13">
        <v>0.25547638153792562</v>
      </c>
      <c r="L458" s="13">
        <v>0.20454807545892079</v>
      </c>
      <c r="N458" s="13">
        <v>0.228968496541059</v>
      </c>
      <c r="O458" s="13">
        <v>0.25984428817126021</v>
      </c>
      <c r="P458" s="13">
        <v>0.18556691462810571</v>
      </c>
      <c r="Q458" s="13">
        <v>0.22609800425829141</v>
      </c>
      <c r="R458" s="13">
        <v>0.2861820145053719</v>
      </c>
      <c r="S458" s="13">
        <v>0.14787364982575971</v>
      </c>
      <c r="T458" s="13">
        <v>0.16855616969479051</v>
      </c>
      <c r="U458" s="13">
        <v>0.16518060917512981</v>
      </c>
      <c r="V458" s="13">
        <v>0.30479533263487141</v>
      </c>
      <c r="W458" s="13">
        <v>0.26940914925355991</v>
      </c>
      <c r="X458" s="13">
        <v>0.20362524289404479</v>
      </c>
      <c r="Y458" s="13">
        <v>0.21238995420007159</v>
      </c>
      <c r="AA458" s="13">
        <v>0.8521673106049289</v>
      </c>
      <c r="AB458" s="13">
        <v>0</v>
      </c>
      <c r="AC458" s="13">
        <v>0</v>
      </c>
      <c r="AD458" s="13">
        <v>0</v>
      </c>
      <c r="AF458" s="13">
        <v>0.21909148653628421</v>
      </c>
      <c r="AG458" s="13">
        <v>0.28244386278446187</v>
      </c>
      <c r="AH458" s="13">
        <v>0.26697429343453227</v>
      </c>
      <c r="AI458" s="13">
        <v>0.22276566205650711</v>
      </c>
      <c r="AJ458" s="13">
        <v>0.18982724578503779</v>
      </c>
      <c r="AK458" s="13">
        <v>0.21909148653628421</v>
      </c>
      <c r="AM458" s="13">
        <v>0</v>
      </c>
      <c r="AN458" s="13">
        <v>5.5631624215344733E-2</v>
      </c>
      <c r="AO458" s="13">
        <v>0.14812158437202039</v>
      </c>
      <c r="AP458" s="13">
        <v>0.17679656722753509</v>
      </c>
      <c r="AQ458" s="13">
        <v>0.17929090903436329</v>
      </c>
      <c r="AR458" s="13">
        <v>0.29068404316496899</v>
      </c>
      <c r="AS458" s="13">
        <v>0.34792535178199929</v>
      </c>
      <c r="AT458" s="13">
        <v>0.36886734996513731</v>
      </c>
      <c r="AU458" s="13">
        <v>0.33824719134265258</v>
      </c>
      <c r="AV458" s="13">
        <v>0.32838978212927888</v>
      </c>
      <c r="AW458" s="13">
        <v>0.67212708441505897</v>
      </c>
      <c r="AX458" s="13">
        <v>0.41801784018771332</v>
      </c>
      <c r="AY458" s="13">
        <v>0.4436232110278639</v>
      </c>
    </row>
    <row r="459" spans="2:53" ht="116" hidden="1">
      <c r="B459" s="12" t="s">
        <v>221</v>
      </c>
      <c r="C459" s="13">
        <v>3.9856005557402617E-2</v>
      </c>
      <c r="D459" s="13">
        <v>7.1364826047296381E-2</v>
      </c>
      <c r="E459" s="13">
        <v>8.5107368155667731E-2</v>
      </c>
      <c r="F459" s="13">
        <v>3.9313693666956903E-2</v>
      </c>
      <c r="G459" s="13">
        <v>1.5949277311675999E-2</v>
      </c>
      <c r="H459" s="13">
        <v>2.1497832959706951E-2</v>
      </c>
      <c r="I459" s="13">
        <v>1.466975349710644E-2</v>
      </c>
      <c r="K459" s="13">
        <v>4.3257539594891717E-2</v>
      </c>
      <c r="L459" s="13">
        <v>3.6524833534442427E-2</v>
      </c>
      <c r="N459" s="13">
        <v>5.9546193071427049E-2</v>
      </c>
      <c r="O459" s="13">
        <v>4.9727181355363748E-2</v>
      </c>
      <c r="P459" s="13">
        <v>1.419577207806645E-2</v>
      </c>
      <c r="Q459" s="13">
        <v>8.8741161608535176E-3</v>
      </c>
      <c r="R459" s="13">
        <v>3.251819038053514E-2</v>
      </c>
      <c r="S459" s="13">
        <v>2.3755015341884959E-2</v>
      </c>
      <c r="T459" s="13">
        <v>3.2080767449448641E-2</v>
      </c>
      <c r="U459" s="13">
        <v>5.1590694180562863E-2</v>
      </c>
      <c r="V459" s="13">
        <v>7.2660112640918317E-2</v>
      </c>
      <c r="W459" s="13">
        <v>2.03976056653568E-2</v>
      </c>
      <c r="X459" s="13">
        <v>2.418572534244709E-2</v>
      </c>
      <c r="Y459" s="13">
        <v>5.3804581920928261E-2</v>
      </c>
      <c r="AA459" s="13">
        <v>0.1478326893950711</v>
      </c>
      <c r="AB459" s="13">
        <v>0</v>
      </c>
      <c r="AC459" s="13">
        <v>0</v>
      </c>
      <c r="AD459" s="13">
        <v>0</v>
      </c>
      <c r="AF459" s="13">
        <v>3.6033112282411579E-2</v>
      </c>
      <c r="AG459" s="13">
        <v>6.9904880551663662E-2</v>
      </c>
      <c r="AH459" s="13">
        <v>3.9803305541413432E-2</v>
      </c>
      <c r="AI459" s="13">
        <v>3.3332340287700483E-2</v>
      </c>
      <c r="AJ459" s="13">
        <v>2.346220626050393E-2</v>
      </c>
      <c r="AK459" s="13">
        <v>3.6033112282411579E-2</v>
      </c>
      <c r="AM459" s="13">
        <v>0</v>
      </c>
      <c r="AN459" s="13">
        <v>0</v>
      </c>
      <c r="AO459" s="13">
        <v>7.040384725363032E-3</v>
      </c>
      <c r="AP459" s="13">
        <v>1.2819445845533611E-2</v>
      </c>
      <c r="AQ459" s="13">
        <v>1.480213802519573E-2</v>
      </c>
      <c r="AR459" s="13">
        <v>1.3093660991933129E-2</v>
      </c>
      <c r="AS459" s="13">
        <v>2.8962479838737471E-2</v>
      </c>
      <c r="AT459" s="13">
        <v>4.8415403264465411E-2</v>
      </c>
      <c r="AU459" s="13">
        <v>2.894056724900422E-2</v>
      </c>
      <c r="AV459" s="13">
        <v>8.8941844663039699E-2</v>
      </c>
      <c r="AW459" s="13">
        <v>8.0178131995788576E-2</v>
      </c>
      <c r="AX459" s="13">
        <v>0.13052139327535581</v>
      </c>
      <c r="AY459" s="13">
        <v>0.34121515646606537</v>
      </c>
    </row>
    <row r="460" spans="2:53" hidden="1">
      <c r="B460" s="12" t="s">
        <v>222</v>
      </c>
      <c r="C460" s="13">
        <v>1.0544596864141871E-2</v>
      </c>
      <c r="D460" s="13">
        <v>5.9193939693940309E-2</v>
      </c>
      <c r="E460" s="13">
        <v>8.3653167789432218E-3</v>
      </c>
      <c r="F460" s="13">
        <v>5.6326930317800311E-3</v>
      </c>
      <c r="G460" s="13">
        <v>0</v>
      </c>
      <c r="H460" s="13">
        <v>0</v>
      </c>
      <c r="I460" s="13">
        <v>0</v>
      </c>
      <c r="K460" s="13">
        <v>7.6525703617969414E-3</v>
      </c>
      <c r="L460" s="13">
        <v>1.3376800707494311E-2</v>
      </c>
      <c r="N460" s="13">
        <v>6.1691596218420089E-3</v>
      </c>
      <c r="O460" s="13">
        <v>0</v>
      </c>
      <c r="P460" s="13">
        <v>2.785295290664476E-2</v>
      </c>
      <c r="Q460" s="13">
        <v>1.1419512375479319E-2</v>
      </c>
      <c r="R460" s="13">
        <v>8.8556101423307165E-3</v>
      </c>
      <c r="S460" s="13">
        <v>1.8009746085276081E-2</v>
      </c>
      <c r="T460" s="13">
        <v>2.6843935937436132E-2</v>
      </c>
      <c r="U460" s="13">
        <v>1.61713184545146E-2</v>
      </c>
      <c r="V460" s="13">
        <v>1.3761930065656189E-2</v>
      </c>
      <c r="W460" s="13">
        <v>0</v>
      </c>
      <c r="X460" s="13">
        <v>5.9658536032379606E-3</v>
      </c>
      <c r="Y460" s="13">
        <v>0</v>
      </c>
      <c r="AA460" s="13">
        <v>0</v>
      </c>
      <c r="AB460" s="13">
        <v>4.0613587519532687E-2</v>
      </c>
      <c r="AC460" s="13">
        <v>0</v>
      </c>
      <c r="AD460" s="13">
        <v>0</v>
      </c>
      <c r="AF460" s="13">
        <v>1.0324953533369961E-2</v>
      </c>
      <c r="AG460" s="13">
        <v>4.6619431416466458E-3</v>
      </c>
      <c r="AH460" s="13">
        <v>1.077824600472479E-2</v>
      </c>
      <c r="AI460" s="13">
        <v>2.023944064287312E-2</v>
      </c>
      <c r="AJ460" s="13">
        <v>9.9741097929762976E-3</v>
      </c>
      <c r="AK460" s="13">
        <v>1.0324953533369961E-2</v>
      </c>
      <c r="AM460" s="13">
        <v>0.13993091141050809</v>
      </c>
      <c r="AN460" s="13">
        <v>3.1492695426911438E-2</v>
      </c>
      <c r="AO460" s="13">
        <v>1.361312627015283E-2</v>
      </c>
      <c r="AP460" s="13">
        <v>0</v>
      </c>
      <c r="AQ460" s="13">
        <v>0</v>
      </c>
      <c r="AR460" s="13">
        <v>0</v>
      </c>
      <c r="AS460" s="13">
        <v>8.0657909736964236E-3</v>
      </c>
      <c r="AT460" s="13">
        <v>0</v>
      </c>
      <c r="AU460" s="13">
        <v>0</v>
      </c>
      <c r="AV460" s="13">
        <v>0</v>
      </c>
      <c r="AW460" s="13">
        <v>0</v>
      </c>
      <c r="AX460" s="13">
        <v>0</v>
      </c>
      <c r="AY460" s="13">
        <v>0</v>
      </c>
    </row>
    <row r="461" spans="2:53" ht="29" hidden="1">
      <c r="B461" s="12" t="s">
        <v>223</v>
      </c>
      <c r="C461" s="13">
        <v>4.9528964190212023E-3</v>
      </c>
      <c r="D461" s="13">
        <v>1.0791926911878399E-2</v>
      </c>
      <c r="E461" s="13">
        <v>0</v>
      </c>
      <c r="F461" s="13">
        <v>5.4444299659030032E-3</v>
      </c>
      <c r="G461" s="13">
        <v>6.2288940109888656E-3</v>
      </c>
      <c r="H461" s="13">
        <v>6.7127005470150212E-3</v>
      </c>
      <c r="I461" s="13">
        <v>2.517337383798664E-3</v>
      </c>
      <c r="K461" s="13">
        <v>7.8672681647212906E-3</v>
      </c>
      <c r="L461" s="13">
        <v>2.098809552100392E-3</v>
      </c>
      <c r="N461" s="13">
        <v>6.2345224763940528E-3</v>
      </c>
      <c r="O461" s="13">
        <v>0</v>
      </c>
      <c r="P461" s="13">
        <v>0</v>
      </c>
      <c r="Q461" s="13">
        <v>0</v>
      </c>
      <c r="R461" s="13">
        <v>0</v>
      </c>
      <c r="S461" s="13">
        <v>0</v>
      </c>
      <c r="T461" s="13">
        <v>6.7879166421182637E-3</v>
      </c>
      <c r="U461" s="13">
        <v>0</v>
      </c>
      <c r="V461" s="13">
        <v>1.4383588148825869E-2</v>
      </c>
      <c r="W461" s="13">
        <v>0</v>
      </c>
      <c r="X461" s="13">
        <v>1.141864865074629E-2</v>
      </c>
      <c r="Y461" s="13">
        <v>1.0994285892484639E-2</v>
      </c>
      <c r="AA461" s="13">
        <v>0</v>
      </c>
      <c r="AB461" s="13">
        <v>0</v>
      </c>
      <c r="AC461" s="13">
        <v>0</v>
      </c>
      <c r="AD461" s="13">
        <v>1.98324357858915E-2</v>
      </c>
      <c r="AF461" s="13">
        <v>5.7869206263526912E-3</v>
      </c>
      <c r="AG461" s="13">
        <v>7.8428421054948846E-3</v>
      </c>
      <c r="AH461" s="13">
        <v>5.7955295918977164E-3</v>
      </c>
      <c r="AI461" s="13">
        <v>6.6711353279901584E-3</v>
      </c>
      <c r="AJ461" s="13">
        <v>0</v>
      </c>
      <c r="AK461" s="13">
        <v>5.7869206263526912E-3</v>
      </c>
      <c r="AM461" s="13">
        <v>4.091927805485384E-2</v>
      </c>
      <c r="AN461" s="13">
        <v>8.5277539888081559E-3</v>
      </c>
      <c r="AO461" s="13">
        <v>0</v>
      </c>
      <c r="AP461" s="13">
        <v>0</v>
      </c>
      <c r="AQ461" s="13">
        <v>0</v>
      </c>
      <c r="AR461" s="13">
        <v>0</v>
      </c>
      <c r="AS461" s="13">
        <v>8.5977895967898066E-3</v>
      </c>
      <c r="AT461" s="13">
        <v>0</v>
      </c>
      <c r="AU461" s="13">
        <v>0</v>
      </c>
      <c r="AV461" s="13">
        <v>0</v>
      </c>
      <c r="AW461" s="13">
        <v>0</v>
      </c>
      <c r="AX461" s="13">
        <v>0</v>
      </c>
      <c r="AY461" s="13">
        <v>0</v>
      </c>
    </row>
    <row r="462" spans="2:53" ht="29" hidden="1">
      <c r="B462" s="12" t="s">
        <v>224</v>
      </c>
      <c r="C462" s="13">
        <v>9.6501402809396879E-3</v>
      </c>
      <c r="D462" s="13">
        <v>3.5113344475878419E-3</v>
      </c>
      <c r="E462" s="13">
        <v>1.722265107428422E-2</v>
      </c>
      <c r="F462" s="13">
        <v>1.734667469443962E-2</v>
      </c>
      <c r="G462" s="13">
        <v>5.5870707558210416E-3</v>
      </c>
      <c r="H462" s="13">
        <v>1.6482569626979009E-2</v>
      </c>
      <c r="I462" s="13">
        <v>0</v>
      </c>
      <c r="K462" s="13">
        <v>3.7338702082916789E-3</v>
      </c>
      <c r="L462" s="13">
        <v>1.544403007568345E-2</v>
      </c>
      <c r="N462" s="13">
        <v>0</v>
      </c>
      <c r="O462" s="13">
        <v>3.1614664112860028E-2</v>
      </c>
      <c r="P462" s="13">
        <v>1.8038964687712111E-2</v>
      </c>
      <c r="Q462" s="13">
        <v>1.166420517199572E-2</v>
      </c>
      <c r="R462" s="13">
        <v>1.7794069533399539E-2</v>
      </c>
      <c r="S462" s="13">
        <v>1.211063425122302E-2</v>
      </c>
      <c r="T462" s="13">
        <v>6.8547842960112017E-3</v>
      </c>
      <c r="U462" s="13">
        <v>1.1377822651199999E-2</v>
      </c>
      <c r="V462" s="13">
        <v>1.0662065469545619E-2</v>
      </c>
      <c r="W462" s="13">
        <v>7.0879394258339754E-3</v>
      </c>
      <c r="X462" s="13">
        <v>6.2686000710343434E-3</v>
      </c>
      <c r="Y462" s="13">
        <v>0</v>
      </c>
      <c r="AA462" s="13">
        <v>0</v>
      </c>
      <c r="AB462" s="13">
        <v>0</v>
      </c>
      <c r="AC462" s="13">
        <v>0</v>
      </c>
      <c r="AD462" s="13">
        <v>3.8641185127873769E-2</v>
      </c>
      <c r="AF462" s="13">
        <v>1.3171390554589289E-2</v>
      </c>
      <c r="AG462" s="13">
        <v>7.2185117770719263E-3</v>
      </c>
      <c r="AH462" s="13">
        <v>0</v>
      </c>
      <c r="AI462" s="13">
        <v>0</v>
      </c>
      <c r="AJ462" s="13">
        <v>1.6239620115246139E-2</v>
      </c>
      <c r="AK462" s="13">
        <v>1.3171390554589289E-2</v>
      </c>
      <c r="AM462" s="13">
        <v>3.4919537129613383E-2</v>
      </c>
      <c r="AN462" s="13">
        <v>1.5323321840484421E-2</v>
      </c>
      <c r="AO462" s="13">
        <v>1.439839685094658E-2</v>
      </c>
      <c r="AP462" s="13">
        <v>0</v>
      </c>
      <c r="AQ462" s="13">
        <v>0</v>
      </c>
      <c r="AR462" s="13">
        <v>0</v>
      </c>
      <c r="AS462" s="13">
        <v>0</v>
      </c>
      <c r="AT462" s="13">
        <v>6.8698767399988786E-3</v>
      </c>
      <c r="AU462" s="13">
        <v>0</v>
      </c>
      <c r="AV462" s="13">
        <v>0</v>
      </c>
      <c r="AW462" s="13">
        <v>0</v>
      </c>
      <c r="AX462" s="13">
        <v>0</v>
      </c>
      <c r="AY462" s="13">
        <v>0</v>
      </c>
    </row>
    <row r="463" spans="2:53" ht="29" hidden="1">
      <c r="B463" s="12" t="s">
        <v>225</v>
      </c>
      <c r="C463" s="13">
        <v>3.2587290017061017E-2</v>
      </c>
      <c r="D463" s="13">
        <v>3.44885606502424E-3</v>
      </c>
      <c r="E463" s="13">
        <v>0</v>
      </c>
      <c r="F463" s="13">
        <v>3.1460605620305458E-3</v>
      </c>
      <c r="G463" s="13">
        <v>5.5724633220176727E-3</v>
      </c>
      <c r="H463" s="13">
        <v>1.359877299924961E-2</v>
      </c>
      <c r="I463" s="13">
        <v>0.13665544311543579</v>
      </c>
      <c r="K463" s="13">
        <v>2.5973927457119659E-2</v>
      </c>
      <c r="L463" s="13">
        <v>3.906385267807469E-2</v>
      </c>
      <c r="N463" s="13">
        <v>2.0007020061971269E-2</v>
      </c>
      <c r="O463" s="13">
        <v>0</v>
      </c>
      <c r="P463" s="13">
        <v>4.0937349564440582E-2</v>
      </c>
      <c r="Q463" s="13">
        <v>5.0734060149758023E-2</v>
      </c>
      <c r="R463" s="13">
        <v>2.892269882265102E-2</v>
      </c>
      <c r="S463" s="13">
        <v>3.158401772590428E-2</v>
      </c>
      <c r="T463" s="13">
        <v>5.4541018538035849E-2</v>
      </c>
      <c r="U463" s="13">
        <v>3.6875728087322458E-2</v>
      </c>
      <c r="V463" s="13">
        <v>4.2209605206331852E-3</v>
      </c>
      <c r="W463" s="13">
        <v>3.6431539398911902E-2</v>
      </c>
      <c r="X463" s="13">
        <v>4.1353119890668741E-2</v>
      </c>
      <c r="Y463" s="13">
        <v>5.7849346140004011E-2</v>
      </c>
      <c r="AA463" s="13">
        <v>0</v>
      </c>
      <c r="AB463" s="13">
        <v>0</v>
      </c>
      <c r="AC463" s="13">
        <v>0</v>
      </c>
      <c r="AD463" s="13">
        <v>0.13048634213660901</v>
      </c>
      <c r="AF463" s="13">
        <v>3.2999791301418127E-2</v>
      </c>
      <c r="AG463" s="13">
        <v>1.3175468014365029E-2</v>
      </c>
      <c r="AH463" s="13">
        <v>3.7160539843757001E-2</v>
      </c>
      <c r="AI463" s="13">
        <v>2.6507312515213471E-2</v>
      </c>
      <c r="AJ463" s="13">
        <v>5.0471306888586268E-2</v>
      </c>
      <c r="AK463" s="13">
        <v>3.2999791301418127E-2</v>
      </c>
      <c r="AM463" s="13">
        <v>0</v>
      </c>
      <c r="AN463" s="13">
        <v>0.17215354344952319</v>
      </c>
      <c r="AO463" s="13">
        <v>3.061784052585912E-2</v>
      </c>
      <c r="AP463" s="13">
        <v>2.944543276640392E-2</v>
      </c>
      <c r="AQ463" s="13">
        <v>1.280902969016599E-2</v>
      </c>
      <c r="AR463" s="13">
        <v>9.5388556172586944E-3</v>
      </c>
      <c r="AS463" s="13">
        <v>0</v>
      </c>
      <c r="AT463" s="13">
        <v>0</v>
      </c>
      <c r="AU463" s="13">
        <v>0</v>
      </c>
      <c r="AV463" s="13">
        <v>0</v>
      </c>
      <c r="AW463" s="13">
        <v>0</v>
      </c>
      <c r="AX463" s="13">
        <v>0</v>
      </c>
      <c r="AY463" s="13">
        <v>0</v>
      </c>
    </row>
    <row r="464" spans="2:53" ht="29" hidden="1">
      <c r="B464" s="12" t="s">
        <v>226</v>
      </c>
      <c r="C464" s="13">
        <v>3.6210196540080411E-2</v>
      </c>
      <c r="D464" s="13">
        <v>3.5081887671933612E-2</v>
      </c>
      <c r="E464" s="13">
        <v>1.3983656984339709E-2</v>
      </c>
      <c r="F464" s="13">
        <v>6.0777403755654887E-2</v>
      </c>
      <c r="G464" s="13">
        <v>4.528408285369033E-2</v>
      </c>
      <c r="H464" s="13">
        <v>7.7370663428594097E-2</v>
      </c>
      <c r="I464" s="13">
        <v>0</v>
      </c>
      <c r="K464" s="13">
        <v>2.4730711343367049E-2</v>
      </c>
      <c r="L464" s="13">
        <v>4.7452224255759172E-2</v>
      </c>
      <c r="N464" s="13">
        <v>1.8564266691007272E-2</v>
      </c>
      <c r="O464" s="13">
        <v>7.8139786439751863E-2</v>
      </c>
      <c r="P464" s="13">
        <v>1.8450726102106008E-2</v>
      </c>
      <c r="Q464" s="13">
        <v>6.8610201159949202E-2</v>
      </c>
      <c r="R464" s="13">
        <v>4.8523871277085448E-2</v>
      </c>
      <c r="S464" s="13">
        <v>1.8100486761846859E-2</v>
      </c>
      <c r="T464" s="13">
        <v>4.1589032900898097E-2</v>
      </c>
      <c r="U464" s="13">
        <v>2.7118142478505702E-2</v>
      </c>
      <c r="V464" s="13">
        <v>3.5675113096979093E-2</v>
      </c>
      <c r="W464" s="13">
        <v>3.5489890150238741E-2</v>
      </c>
      <c r="X464" s="13">
        <v>3.5138889657507992E-2</v>
      </c>
      <c r="Y464" s="13">
        <v>4.4242740752239253E-2</v>
      </c>
      <c r="AA464" s="13">
        <v>0</v>
      </c>
      <c r="AB464" s="13">
        <v>0</v>
      </c>
      <c r="AC464" s="13">
        <v>0</v>
      </c>
      <c r="AD464" s="13">
        <v>0.14499321950641039</v>
      </c>
      <c r="AF464" s="13">
        <v>4.5930087501785372E-2</v>
      </c>
      <c r="AG464" s="13">
        <v>2.657569467768392E-2</v>
      </c>
      <c r="AH464" s="13">
        <v>5.3349267809605881E-2</v>
      </c>
      <c r="AI464" s="13">
        <v>2.9737274380105861E-2</v>
      </c>
      <c r="AJ464" s="13">
        <v>2.8470894928272379E-2</v>
      </c>
      <c r="AK464" s="13">
        <v>4.5930087501785372E-2</v>
      </c>
      <c r="AM464" s="13">
        <v>0.28058411593017141</v>
      </c>
      <c r="AN464" s="13">
        <v>9.463172273407737E-2</v>
      </c>
      <c r="AO464" s="13">
        <v>1.857273227552601E-2</v>
      </c>
      <c r="AP464" s="13">
        <v>0</v>
      </c>
      <c r="AQ464" s="13">
        <v>1.7843249033334448E-2</v>
      </c>
      <c r="AR464" s="13">
        <v>8.4910919253868757E-3</v>
      </c>
      <c r="AS464" s="13">
        <v>0</v>
      </c>
      <c r="AT464" s="13">
        <v>0</v>
      </c>
      <c r="AU464" s="13">
        <v>0</v>
      </c>
      <c r="AV464" s="13">
        <v>0</v>
      </c>
      <c r="AW464" s="13">
        <v>0</v>
      </c>
      <c r="AX464" s="13">
        <v>0</v>
      </c>
      <c r="AY464" s="13">
        <v>0</v>
      </c>
    </row>
    <row r="465" spans="2:53" ht="29" hidden="1">
      <c r="B465" s="12" t="s">
        <v>227</v>
      </c>
      <c r="C465" s="13">
        <v>6.356957208113862E-3</v>
      </c>
      <c r="D465" s="13">
        <v>3.5828984100976539E-3</v>
      </c>
      <c r="E465" s="13">
        <v>8.467320931315199E-3</v>
      </c>
      <c r="F465" s="13">
        <v>1.168669434925388E-2</v>
      </c>
      <c r="G465" s="13">
        <v>1.125987639030396E-2</v>
      </c>
      <c r="H465" s="13">
        <v>0</v>
      </c>
      <c r="I465" s="13">
        <v>2.4528904423301479E-3</v>
      </c>
      <c r="K465" s="13">
        <v>2.8979881662290672E-3</v>
      </c>
      <c r="L465" s="13">
        <v>9.7443761707409378E-3</v>
      </c>
      <c r="N465" s="13">
        <v>0</v>
      </c>
      <c r="O465" s="13">
        <v>3.1751829940556947E-2</v>
      </c>
      <c r="P465" s="13">
        <v>9.7318653142878797E-3</v>
      </c>
      <c r="Q465" s="13">
        <v>0</v>
      </c>
      <c r="R465" s="13">
        <v>4.1829512724167392E-3</v>
      </c>
      <c r="S465" s="13">
        <v>6.2623351087429998E-3</v>
      </c>
      <c r="T465" s="13">
        <v>6.8547842960112017E-3</v>
      </c>
      <c r="U465" s="13">
        <v>1.663196114247472E-2</v>
      </c>
      <c r="V465" s="13">
        <v>7.1518004084657949E-3</v>
      </c>
      <c r="W465" s="13">
        <v>3.6739564667294358E-3</v>
      </c>
      <c r="X465" s="13">
        <v>6.4123009957060134E-3</v>
      </c>
      <c r="Y465" s="13">
        <v>0</v>
      </c>
      <c r="AA465" s="13">
        <v>0</v>
      </c>
      <c r="AB465" s="13">
        <v>0</v>
      </c>
      <c r="AC465" s="13">
        <v>0</v>
      </c>
      <c r="AD465" s="13">
        <v>2.545458958911424E-2</v>
      </c>
      <c r="AF465" s="13">
        <v>9.0259064291629623E-3</v>
      </c>
      <c r="AG465" s="13">
        <v>9.7817729676097764E-3</v>
      </c>
      <c r="AH465" s="13">
        <v>0</v>
      </c>
      <c r="AI465" s="13">
        <v>6.7013367981912497E-3</v>
      </c>
      <c r="AJ465" s="13">
        <v>1.930422225012861E-3</v>
      </c>
      <c r="AK465" s="13">
        <v>9.0259064291629623E-3</v>
      </c>
      <c r="AM465" s="13">
        <v>7.0663932750851963E-2</v>
      </c>
      <c r="AN465" s="13">
        <v>7.9319787965146105E-3</v>
      </c>
      <c r="AO465" s="13">
        <v>4.6155535446266212E-3</v>
      </c>
      <c r="AP465" s="13">
        <v>1.105730338352689E-2</v>
      </c>
      <c r="AQ465" s="13">
        <v>0</v>
      </c>
      <c r="AR465" s="13">
        <v>8.86189673522568E-3</v>
      </c>
      <c r="AS465" s="13">
        <v>0</v>
      </c>
      <c r="AT465" s="13">
        <v>0</v>
      </c>
      <c r="AU465" s="13">
        <v>0</v>
      </c>
      <c r="AV465" s="13">
        <v>1.017049970988051E-2</v>
      </c>
      <c r="AW465" s="13">
        <v>0</v>
      </c>
      <c r="AX465" s="13">
        <v>0</v>
      </c>
      <c r="AY465" s="13">
        <v>9.9598168403319202E-3</v>
      </c>
    </row>
    <row r="466" spans="2:53" hidden="1">
      <c r="B466" s="12" t="s">
        <v>228</v>
      </c>
      <c r="C466" s="13">
        <v>1.7803704680496889E-3</v>
      </c>
      <c r="D466" s="13">
        <v>0</v>
      </c>
      <c r="E466" s="13">
        <v>2.985825327086019E-3</v>
      </c>
      <c r="F466" s="13">
        <v>4.5177383956443596E-3</v>
      </c>
      <c r="G466" s="13">
        <v>0</v>
      </c>
      <c r="H466" s="13">
        <v>3.5583027260207459E-3</v>
      </c>
      <c r="I466" s="13">
        <v>0</v>
      </c>
      <c r="K466" s="13">
        <v>5.2236368349681782E-4</v>
      </c>
      <c r="L466" s="13">
        <v>3.0123549077791271E-3</v>
      </c>
      <c r="N466" s="13">
        <v>0</v>
      </c>
      <c r="O466" s="13">
        <v>0</v>
      </c>
      <c r="P466" s="13">
        <v>5.0512379661773882E-3</v>
      </c>
      <c r="Q466" s="13">
        <v>6.2279808686030282E-3</v>
      </c>
      <c r="R466" s="13">
        <v>0</v>
      </c>
      <c r="S466" s="13">
        <v>0</v>
      </c>
      <c r="T466" s="13">
        <v>0</v>
      </c>
      <c r="U466" s="13">
        <v>2.7335807429316821E-3</v>
      </c>
      <c r="V466" s="13">
        <v>1.925592446936876E-3</v>
      </c>
      <c r="W466" s="13">
        <v>0</v>
      </c>
      <c r="X466" s="13">
        <v>6.3257484441391057E-3</v>
      </c>
      <c r="Y466" s="13">
        <v>2.8610603853067261E-3</v>
      </c>
      <c r="AA466" s="13">
        <v>0</v>
      </c>
      <c r="AB466" s="13">
        <v>0</v>
      </c>
      <c r="AC466" s="13">
        <v>0</v>
      </c>
      <c r="AD466" s="13">
        <v>0</v>
      </c>
      <c r="AF466" s="13">
        <v>1.513280545572579E-3</v>
      </c>
      <c r="AG466" s="13">
        <v>1.324163368304195E-3</v>
      </c>
      <c r="AH466" s="13">
        <v>2.856994864439908E-3</v>
      </c>
      <c r="AI466" s="13">
        <v>1.7866749476908429E-3</v>
      </c>
      <c r="AJ466" s="13">
        <v>2.130953038493253E-3</v>
      </c>
      <c r="AK466" s="13">
        <v>1.513280545572579E-3</v>
      </c>
      <c r="AM466" s="13">
        <v>0</v>
      </c>
      <c r="AN466" s="13">
        <v>0</v>
      </c>
      <c r="AO466" s="13">
        <v>2.5496942336960338E-3</v>
      </c>
      <c r="AP466" s="13">
        <v>0</v>
      </c>
      <c r="AQ466" s="13">
        <v>3.0770117593366311E-3</v>
      </c>
      <c r="AR466" s="13">
        <v>4.2582330563408991E-3</v>
      </c>
      <c r="AS466" s="13">
        <v>4.3911934533165048E-3</v>
      </c>
      <c r="AT466" s="13">
        <v>0</v>
      </c>
      <c r="AU466" s="13">
        <v>0</v>
      </c>
      <c r="AV466" s="13">
        <v>0</v>
      </c>
      <c r="AW466" s="13">
        <v>0</v>
      </c>
      <c r="AX466" s="13">
        <v>0</v>
      </c>
      <c r="AY466" s="13">
        <v>5.0372072123003727E-3</v>
      </c>
    </row>
    <row r="467" spans="2:53" hidden="1"/>
    <row r="468" spans="2:53" hidden="1">
      <c r="B468" s="37" t="s">
        <v>229</v>
      </c>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c r="AQ468" s="34"/>
      <c r="AR468" s="34"/>
      <c r="AS468" s="34"/>
      <c r="AT468" s="34"/>
      <c r="AU468" s="34"/>
      <c r="AV468" s="34"/>
      <c r="AW468" s="34"/>
      <c r="AX468" s="34"/>
      <c r="AY468" s="34"/>
      <c r="AZ468" s="34"/>
      <c r="BA468" s="34"/>
    </row>
    <row r="469" spans="2:53" hidden="1">
      <c r="B469" s="36" t="s">
        <v>16</v>
      </c>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c r="AQ469" s="34"/>
      <c r="AR469" s="34"/>
      <c r="AS469" s="34"/>
      <c r="AT469" s="34"/>
      <c r="AU469" s="34"/>
      <c r="AV469" s="34"/>
      <c r="AW469" s="34"/>
      <c r="AX469" s="34"/>
      <c r="AY469" s="34"/>
      <c r="AZ469" s="34"/>
      <c r="BA469" s="34"/>
    </row>
    <row r="470" spans="2:53" hidden="1">
      <c r="B470" s="12" t="s">
        <v>57</v>
      </c>
      <c r="C470" s="13">
        <v>1.376355869248458E-2</v>
      </c>
      <c r="D470" s="13">
        <v>4.2037725550370462E-2</v>
      </c>
      <c r="E470" s="13">
        <v>9.2768730379112832E-3</v>
      </c>
      <c r="F470" s="13">
        <v>8.7361352766145081E-3</v>
      </c>
      <c r="G470" s="13">
        <v>1.739078282510928E-2</v>
      </c>
      <c r="H470" s="13">
        <v>1.372680593774085E-2</v>
      </c>
      <c r="I470" s="13">
        <v>0</v>
      </c>
      <c r="K470" s="13">
        <v>8.8612364667034604E-3</v>
      </c>
      <c r="L470" s="13">
        <v>1.8564474534006649E-2</v>
      </c>
      <c r="N470" s="13">
        <v>1.226138651810315E-2</v>
      </c>
      <c r="O470" s="13">
        <v>1.6081338774000659E-2</v>
      </c>
      <c r="P470" s="13">
        <v>2.9180224212053501E-2</v>
      </c>
      <c r="Q470" s="13">
        <v>2.3668680665182219E-2</v>
      </c>
      <c r="R470" s="13">
        <v>8.7983683551732805E-3</v>
      </c>
      <c r="S470" s="13">
        <v>1.2137666334706429E-2</v>
      </c>
      <c r="T470" s="13">
        <v>2.1037959323261982E-2</v>
      </c>
      <c r="U470" s="13">
        <v>1.1105220117189681E-2</v>
      </c>
      <c r="V470" s="13">
        <v>1.4093577716648681E-2</v>
      </c>
      <c r="W470" s="13">
        <v>1.8277479024772739E-2</v>
      </c>
      <c r="X470" s="13">
        <v>6.0290624104742986E-3</v>
      </c>
      <c r="Y470" s="13">
        <v>5.9459575414625874E-3</v>
      </c>
      <c r="AA470" s="13">
        <v>0</v>
      </c>
      <c r="AB470" s="13">
        <v>9.1848839808231792E-3</v>
      </c>
      <c r="AC470" s="13">
        <v>7.3782452171825309E-3</v>
      </c>
      <c r="AD470" s="13">
        <v>3.9085893163182762E-2</v>
      </c>
      <c r="AF470" s="13">
        <v>1.4987157735618831E-2</v>
      </c>
      <c r="AG470" s="13">
        <v>2.4329971824876929E-2</v>
      </c>
      <c r="AH470" s="13">
        <v>1.6479288735993861E-2</v>
      </c>
      <c r="AI470" s="13">
        <v>9.9821711250641619E-3</v>
      </c>
      <c r="AJ470" s="13">
        <v>4.3243526497630152E-3</v>
      </c>
      <c r="AK470" s="13">
        <v>1.4987157735618831E-2</v>
      </c>
      <c r="AM470" s="13">
        <v>1</v>
      </c>
      <c r="AN470" s="13">
        <v>0</v>
      </c>
      <c r="AO470" s="13">
        <v>0</v>
      </c>
      <c r="AP470" s="13">
        <v>0</v>
      </c>
      <c r="AQ470" s="13">
        <v>0</v>
      </c>
      <c r="AR470" s="13">
        <v>0</v>
      </c>
      <c r="AS470" s="13">
        <v>0</v>
      </c>
      <c r="AT470" s="13">
        <v>0</v>
      </c>
      <c r="AU470" s="13">
        <v>0</v>
      </c>
      <c r="AV470" s="13">
        <v>0</v>
      </c>
      <c r="AW470" s="13">
        <v>0</v>
      </c>
      <c r="AX470" s="13">
        <v>0</v>
      </c>
      <c r="AY470" s="13">
        <v>0</v>
      </c>
    </row>
    <row r="471" spans="2:53" hidden="1">
      <c r="B471" s="12" t="s">
        <v>230</v>
      </c>
      <c r="C471" s="13">
        <v>4.8099737504512817E-2</v>
      </c>
      <c r="D471" s="13">
        <v>5.3310522528037148E-2</v>
      </c>
      <c r="E471" s="13">
        <v>5.5502550293042532E-2</v>
      </c>
      <c r="F471" s="13">
        <v>7.357620043359582E-2</v>
      </c>
      <c r="G471" s="13">
        <v>4.3204798755408447E-2</v>
      </c>
      <c r="H471" s="13">
        <v>5.7721200041021332E-2</v>
      </c>
      <c r="I471" s="13">
        <v>1.552524614303427E-2</v>
      </c>
      <c r="K471" s="13">
        <v>4.610353377591709E-2</v>
      </c>
      <c r="L471" s="13">
        <v>5.0054649006070352E-2</v>
      </c>
      <c r="N471" s="13">
        <v>3.1556614410278967E-2</v>
      </c>
      <c r="O471" s="13">
        <v>8.0164703411363433E-2</v>
      </c>
      <c r="P471" s="13">
        <v>3.3548755460298688E-2</v>
      </c>
      <c r="Q471" s="13">
        <v>6.9985933617032495E-2</v>
      </c>
      <c r="R471" s="13">
        <v>4.9202730335364389E-2</v>
      </c>
      <c r="S471" s="13">
        <v>3.675562463655789E-2</v>
      </c>
      <c r="T471" s="13">
        <v>6.963973254908469E-2</v>
      </c>
      <c r="U471" s="13">
        <v>5.5325934951234633E-2</v>
      </c>
      <c r="V471" s="13">
        <v>3.5472459132807978E-2</v>
      </c>
      <c r="W471" s="13">
        <v>4.9350506761235917E-2</v>
      </c>
      <c r="X471" s="13">
        <v>5.9228396707454757E-2</v>
      </c>
      <c r="Y471" s="13">
        <v>4.5066559838530383E-2</v>
      </c>
      <c r="AA471" s="13">
        <v>3.421469774105775E-3</v>
      </c>
      <c r="AB471" s="13">
        <v>2.8068169367694091E-2</v>
      </c>
      <c r="AC471" s="13">
        <v>2.935133292547306E-2</v>
      </c>
      <c r="AD471" s="13">
        <v>0.13295008155942931</v>
      </c>
      <c r="AF471" s="13">
        <v>4.9818990273862197E-2</v>
      </c>
      <c r="AG471" s="13">
        <v>4.6995716097324329E-2</v>
      </c>
      <c r="AH471" s="13">
        <v>4.4907244497567472E-2</v>
      </c>
      <c r="AI471" s="13">
        <v>5.5970908368713039E-2</v>
      </c>
      <c r="AJ471" s="13">
        <v>4.3157216048729657E-2</v>
      </c>
      <c r="AK471" s="13">
        <v>4.9818990273862197E-2</v>
      </c>
      <c r="AM471" s="13">
        <v>0</v>
      </c>
      <c r="AN471" s="13">
        <v>0</v>
      </c>
      <c r="AO471" s="13">
        <v>0</v>
      </c>
      <c r="AP471" s="13">
        <v>0</v>
      </c>
      <c r="AQ471" s="13">
        <v>0</v>
      </c>
      <c r="AR471" s="13">
        <v>0</v>
      </c>
      <c r="AS471" s="13">
        <v>0</v>
      </c>
      <c r="AT471" s="13">
        <v>0</v>
      </c>
      <c r="AU471" s="13">
        <v>0</v>
      </c>
      <c r="AV471" s="13">
        <v>0</v>
      </c>
      <c r="AW471" s="13">
        <v>0</v>
      </c>
      <c r="AX471" s="13">
        <v>0</v>
      </c>
      <c r="AY471" s="13">
        <v>0</v>
      </c>
    </row>
    <row r="472" spans="2:53" hidden="1">
      <c r="B472" s="12" t="s">
        <v>58</v>
      </c>
      <c r="C472" s="13">
        <v>6.0454535771038473E-2</v>
      </c>
      <c r="D472" s="13">
        <v>4.7315261422480583E-2</v>
      </c>
      <c r="E472" s="13">
        <v>6.4512674255492383E-2</v>
      </c>
      <c r="F472" s="13">
        <v>4.1340091447003041E-2</v>
      </c>
      <c r="G472" s="13">
        <v>4.8802002828037351E-2</v>
      </c>
      <c r="H472" s="13">
        <v>7.188136210802365E-2</v>
      </c>
      <c r="I472" s="13">
        <v>8.3034548991498966E-2</v>
      </c>
      <c r="K472" s="13">
        <v>4.4154556221632127E-2</v>
      </c>
      <c r="L472" s="13">
        <v>7.6417344095569176E-2</v>
      </c>
      <c r="N472" s="13">
        <v>7.9028859459875714E-2</v>
      </c>
      <c r="O472" s="13">
        <v>3.1612132137059219E-2</v>
      </c>
      <c r="P472" s="13">
        <v>3.9887730733129748E-2</v>
      </c>
      <c r="Q472" s="13">
        <v>0.15155937588201721</v>
      </c>
      <c r="R472" s="13">
        <v>3.6333350070384643E-2</v>
      </c>
      <c r="S472" s="13">
        <v>4.4081000758972713E-2</v>
      </c>
      <c r="T472" s="13">
        <v>9.0941600952095095E-2</v>
      </c>
      <c r="U472" s="13">
        <v>8.4640553050847334E-2</v>
      </c>
      <c r="V472" s="13">
        <v>3.7343878680315683E-2</v>
      </c>
      <c r="W472" s="13">
        <v>5.7291111511424957E-2</v>
      </c>
      <c r="X472" s="13">
        <v>3.8030773924188632E-2</v>
      </c>
      <c r="Y472" s="13">
        <v>7.9019388872883276E-2</v>
      </c>
      <c r="AA472" s="13">
        <v>1.24746203509675E-2</v>
      </c>
      <c r="AB472" s="13">
        <v>3.9040777357400087E-2</v>
      </c>
      <c r="AC472" s="13">
        <v>4.9174158555003671E-2</v>
      </c>
      <c r="AD472" s="13">
        <v>0.14484734512871941</v>
      </c>
      <c r="AF472" s="13">
        <v>7.8898227169324014E-2</v>
      </c>
      <c r="AG472" s="13">
        <v>3.8117074615300763E-2</v>
      </c>
      <c r="AH472" s="13">
        <v>5.6924657465209021E-2</v>
      </c>
      <c r="AI472" s="13">
        <v>4.6546485055048527E-2</v>
      </c>
      <c r="AJ472" s="13">
        <v>6.3670069727580297E-2</v>
      </c>
      <c r="AK472" s="13">
        <v>7.8898227169324014E-2</v>
      </c>
      <c r="AM472" s="13">
        <v>0</v>
      </c>
      <c r="AN472" s="13">
        <v>1</v>
      </c>
      <c r="AO472" s="13">
        <v>0</v>
      </c>
      <c r="AP472" s="13">
        <v>0</v>
      </c>
      <c r="AQ472" s="13">
        <v>0</v>
      </c>
      <c r="AR472" s="13">
        <v>0</v>
      </c>
      <c r="AS472" s="13">
        <v>0</v>
      </c>
      <c r="AT472" s="13">
        <v>0</v>
      </c>
      <c r="AU472" s="13">
        <v>0</v>
      </c>
      <c r="AV472" s="13">
        <v>0</v>
      </c>
      <c r="AW472" s="13">
        <v>0</v>
      </c>
      <c r="AX472" s="13">
        <v>0</v>
      </c>
      <c r="AY472" s="13">
        <v>0</v>
      </c>
    </row>
    <row r="473" spans="2:53" hidden="1">
      <c r="B473" s="12" t="s">
        <v>231</v>
      </c>
      <c r="C473" s="13">
        <v>6.2596385515159808E-2</v>
      </c>
      <c r="D473" s="13">
        <v>6.569041868942864E-2</v>
      </c>
      <c r="E473" s="13">
        <v>1.995061562497957E-2</v>
      </c>
      <c r="F473" s="13">
        <v>4.2041124005569128E-2</v>
      </c>
      <c r="G473" s="13">
        <v>7.5667066072716033E-2</v>
      </c>
      <c r="H473" s="13">
        <v>5.3453676467090219E-2</v>
      </c>
      <c r="I473" s="13">
        <v>0.1073450349272342</v>
      </c>
      <c r="K473" s="13">
        <v>6.0132058957953038E-2</v>
      </c>
      <c r="L473" s="13">
        <v>6.5009736548055724E-2</v>
      </c>
      <c r="N473" s="13">
        <v>6.0873063068638968E-2</v>
      </c>
      <c r="O473" s="13">
        <v>6.4214437819310868E-2</v>
      </c>
      <c r="P473" s="13">
        <v>7.7129929111269466E-2</v>
      </c>
      <c r="Q473" s="13">
        <v>5.0835145025620837E-2</v>
      </c>
      <c r="R473" s="13">
        <v>8.3400333742277108E-2</v>
      </c>
      <c r="S473" s="13">
        <v>7.6796326382578939E-2</v>
      </c>
      <c r="T473" s="13">
        <v>7.1552057287978019E-2</v>
      </c>
      <c r="U473" s="13">
        <v>4.6110989388999032E-2</v>
      </c>
      <c r="V473" s="13">
        <v>3.6735154801648157E-2</v>
      </c>
      <c r="W473" s="13">
        <v>4.2660186471405077E-2</v>
      </c>
      <c r="X473" s="13">
        <v>0.110611823911743</v>
      </c>
      <c r="Y473" s="13">
        <v>5.8348530940580262E-2</v>
      </c>
      <c r="AA473" s="13">
        <v>1.2631887921749669E-2</v>
      </c>
      <c r="AB473" s="13">
        <v>5.4849734911891608E-2</v>
      </c>
      <c r="AC473" s="13">
        <v>4.8191508958711063E-2</v>
      </c>
      <c r="AD473" s="13">
        <v>0.137681327423299</v>
      </c>
      <c r="AF473" s="13">
        <v>5.3607806260729703E-2</v>
      </c>
      <c r="AG473" s="13">
        <v>4.7596884267800781E-2</v>
      </c>
      <c r="AH473" s="13">
        <v>7.6187253723445966E-2</v>
      </c>
      <c r="AI473" s="13">
        <v>7.4087359918127635E-2</v>
      </c>
      <c r="AJ473" s="13">
        <v>7.5815519009591312E-2</v>
      </c>
      <c r="AK473" s="13">
        <v>5.3607806260729703E-2</v>
      </c>
      <c r="AM473" s="13">
        <v>0</v>
      </c>
      <c r="AN473" s="13">
        <v>0</v>
      </c>
      <c r="AO473" s="13">
        <v>0</v>
      </c>
      <c r="AP473" s="13">
        <v>0</v>
      </c>
      <c r="AQ473" s="13">
        <v>0</v>
      </c>
      <c r="AR473" s="13">
        <v>0</v>
      </c>
      <c r="AS473" s="13">
        <v>0</v>
      </c>
      <c r="AT473" s="13">
        <v>0</v>
      </c>
      <c r="AU473" s="13">
        <v>0</v>
      </c>
      <c r="AV473" s="13">
        <v>0</v>
      </c>
      <c r="AW473" s="13">
        <v>0</v>
      </c>
      <c r="AX473" s="13">
        <v>0</v>
      </c>
      <c r="AY473" s="13">
        <v>0</v>
      </c>
    </row>
    <row r="474" spans="2:53" hidden="1">
      <c r="B474" s="12" t="s">
        <v>232</v>
      </c>
      <c r="C474" s="13">
        <v>9.2789880124347593E-2</v>
      </c>
      <c r="D474" s="13">
        <v>8.8728288485501822E-2</v>
      </c>
      <c r="E474" s="13">
        <v>8.3914881049693232E-2</v>
      </c>
      <c r="F474" s="13">
        <v>0.1192465196033051</v>
      </c>
      <c r="G474" s="13">
        <v>7.4239810467244233E-2</v>
      </c>
      <c r="H474" s="13">
        <v>0.12196539517164599</v>
      </c>
      <c r="I474" s="13">
        <v>7.6606288772812711E-2</v>
      </c>
      <c r="K474" s="13">
        <v>8.2506659276292443E-2</v>
      </c>
      <c r="L474" s="13">
        <v>0.1028603886706176</v>
      </c>
      <c r="N474" s="13">
        <v>0.10482086482386969</v>
      </c>
      <c r="O474" s="13">
        <v>0.1137456728319224</v>
      </c>
      <c r="P474" s="13">
        <v>9.4984299444145576E-2</v>
      </c>
      <c r="Q474" s="13">
        <v>5.6021194767230713E-2</v>
      </c>
      <c r="R474" s="13">
        <v>9.4033341986747024E-2</v>
      </c>
      <c r="S474" s="13">
        <v>7.410662570922795E-2</v>
      </c>
      <c r="T474" s="13">
        <v>0.1299729313076067</v>
      </c>
      <c r="U474" s="13">
        <v>0.1183207683480718</v>
      </c>
      <c r="V474" s="13">
        <v>8.1693996135845631E-2</v>
      </c>
      <c r="W474" s="13">
        <v>0.11039507845240119</v>
      </c>
      <c r="X474" s="13">
        <v>4.9704900825972231E-2</v>
      </c>
      <c r="Y474" s="13">
        <v>7.993077624647342E-2</v>
      </c>
      <c r="AA474" s="13">
        <v>5.1147141092713441E-2</v>
      </c>
      <c r="AB474" s="13">
        <v>9.6818668344366005E-2</v>
      </c>
      <c r="AC474" s="13">
        <v>0.1075519436296464</v>
      </c>
      <c r="AD474" s="13">
        <v>0.1202233646815599</v>
      </c>
      <c r="AF474" s="13">
        <v>0.1020237783755637</v>
      </c>
      <c r="AG474" s="13">
        <v>9.3907889793237442E-2</v>
      </c>
      <c r="AH474" s="13">
        <v>0.1055328078615502</v>
      </c>
      <c r="AI474" s="13">
        <v>9.0230092849641327E-2</v>
      </c>
      <c r="AJ474" s="13">
        <v>7.5869877537426897E-2</v>
      </c>
      <c r="AK474" s="13">
        <v>0.1020237783755637</v>
      </c>
      <c r="AM474" s="13">
        <v>0</v>
      </c>
      <c r="AN474" s="13">
        <v>0</v>
      </c>
      <c r="AO474" s="13">
        <v>0</v>
      </c>
      <c r="AP474" s="13">
        <v>0</v>
      </c>
      <c r="AQ474" s="13">
        <v>0</v>
      </c>
      <c r="AR474" s="13">
        <v>0</v>
      </c>
      <c r="AS474" s="13">
        <v>0</v>
      </c>
      <c r="AT474" s="13">
        <v>0</v>
      </c>
      <c r="AU474" s="13">
        <v>0</v>
      </c>
      <c r="AV474" s="13">
        <v>0</v>
      </c>
      <c r="AW474" s="13">
        <v>0</v>
      </c>
      <c r="AX474" s="13">
        <v>0</v>
      </c>
      <c r="AY474" s="13">
        <v>0</v>
      </c>
    </row>
    <row r="475" spans="2:53" hidden="1">
      <c r="B475" s="12" t="s">
        <v>59</v>
      </c>
      <c r="C475" s="13">
        <v>0.1052314219804817</v>
      </c>
      <c r="D475" s="13">
        <v>0.1114163520325675</v>
      </c>
      <c r="E475" s="13">
        <v>8.404232658646682E-2</v>
      </c>
      <c r="F475" s="13">
        <v>0.1158341909684983</v>
      </c>
      <c r="G475" s="13">
        <v>0.1043501496003786</v>
      </c>
      <c r="H475" s="13">
        <v>9.0458456882874003E-2</v>
      </c>
      <c r="I475" s="13">
        <v>0.12040720708816149</v>
      </c>
      <c r="K475" s="13">
        <v>0.1112658758714213</v>
      </c>
      <c r="L475" s="13">
        <v>9.9321793044303358E-2</v>
      </c>
      <c r="N475" s="13">
        <v>7.787436586797028E-2</v>
      </c>
      <c r="O475" s="13">
        <v>0.1297822255661738</v>
      </c>
      <c r="P475" s="13">
        <v>0.1143396154849093</v>
      </c>
      <c r="Q475" s="13">
        <v>8.4861701630149555E-2</v>
      </c>
      <c r="R475" s="13">
        <v>0.1000942027329703</v>
      </c>
      <c r="S475" s="13">
        <v>0.13724564819744089</v>
      </c>
      <c r="T475" s="13">
        <v>0.1200225098082703</v>
      </c>
      <c r="U475" s="13">
        <v>0.1080648591571909</v>
      </c>
      <c r="V475" s="13">
        <v>9.9711664240891992E-2</v>
      </c>
      <c r="W475" s="13">
        <v>0.10312564269007921</v>
      </c>
      <c r="X475" s="13">
        <v>9.5745971632702556E-2</v>
      </c>
      <c r="Y475" s="13">
        <v>0.1119174326175036</v>
      </c>
      <c r="AA475" s="13">
        <v>6.0563006766133097E-2</v>
      </c>
      <c r="AB475" s="13">
        <v>0.12466436499680431</v>
      </c>
      <c r="AC475" s="13">
        <v>0.12061762790669869</v>
      </c>
      <c r="AD475" s="13">
        <v>0.1194180450135609</v>
      </c>
      <c r="AF475" s="13">
        <v>0.1041382621127306</v>
      </c>
      <c r="AG475" s="13">
        <v>9.1382549595335122E-2</v>
      </c>
      <c r="AH475" s="13">
        <v>7.8929892745326413E-2</v>
      </c>
      <c r="AI475" s="13">
        <v>0.1043498854477984</v>
      </c>
      <c r="AJ475" s="13">
        <v>0.12888909684943739</v>
      </c>
      <c r="AK475" s="13">
        <v>0.1041382621127306</v>
      </c>
      <c r="AM475" s="13">
        <v>0</v>
      </c>
      <c r="AN475" s="13">
        <v>0</v>
      </c>
      <c r="AO475" s="13">
        <v>1</v>
      </c>
      <c r="AP475" s="13">
        <v>0</v>
      </c>
      <c r="AQ475" s="13">
        <v>0</v>
      </c>
      <c r="AR475" s="13">
        <v>0</v>
      </c>
      <c r="AS475" s="13">
        <v>0</v>
      </c>
      <c r="AT475" s="13">
        <v>0</v>
      </c>
      <c r="AU475" s="13">
        <v>0</v>
      </c>
      <c r="AV475" s="13">
        <v>0</v>
      </c>
      <c r="AW475" s="13">
        <v>0</v>
      </c>
      <c r="AX475" s="13">
        <v>0</v>
      </c>
      <c r="AY475" s="13">
        <v>0</v>
      </c>
    </row>
    <row r="476" spans="2:53" hidden="1">
      <c r="B476" s="12" t="s">
        <v>60</v>
      </c>
      <c r="C476" s="13">
        <v>9.210573759735248E-2</v>
      </c>
      <c r="D476" s="13">
        <v>0.1099668957503229</v>
      </c>
      <c r="E476" s="13">
        <v>7.9422589760258663E-2</v>
      </c>
      <c r="F476" s="13">
        <v>9.2324957046911862E-2</v>
      </c>
      <c r="G476" s="13">
        <v>6.4286423179025498E-2</v>
      </c>
      <c r="H476" s="13">
        <v>9.7464758376511057E-2</v>
      </c>
      <c r="I476" s="13">
        <v>0.1094217294802159</v>
      </c>
      <c r="K476" s="13">
        <v>8.9195910938755618E-2</v>
      </c>
      <c r="L476" s="13">
        <v>9.4955373394011083E-2</v>
      </c>
      <c r="N476" s="13">
        <v>0.1069911586547764</v>
      </c>
      <c r="O476" s="13">
        <v>7.8494528759198906E-2</v>
      </c>
      <c r="P476" s="13">
        <v>0.1222242873543601</v>
      </c>
      <c r="Q476" s="13">
        <v>0.1215089345926285</v>
      </c>
      <c r="R476" s="13">
        <v>0.117278918335886</v>
      </c>
      <c r="S476" s="13">
        <v>0.1025060685823327</v>
      </c>
      <c r="T476" s="13">
        <v>7.8564400749445942E-2</v>
      </c>
      <c r="U476" s="13">
        <v>0.11760384057368629</v>
      </c>
      <c r="V476" s="13">
        <v>8.5656947353920612E-2</v>
      </c>
      <c r="W476" s="13">
        <v>4.5954179781728513E-2</v>
      </c>
      <c r="X476" s="13">
        <v>7.7603397312100808E-2</v>
      </c>
      <c r="Y476" s="13">
        <v>8.6871443146710484E-2</v>
      </c>
      <c r="AA476" s="13">
        <v>6.4779620956247397E-2</v>
      </c>
      <c r="AB476" s="13">
        <v>0.1043902165553434</v>
      </c>
      <c r="AC476" s="13">
        <v>0.1114978792711914</v>
      </c>
      <c r="AD476" s="13">
        <v>9.246621292244607E-2</v>
      </c>
      <c r="AF476" s="13">
        <v>9.8655183323368076E-2</v>
      </c>
      <c r="AG476" s="13">
        <v>9.2802972770934522E-2</v>
      </c>
      <c r="AH476" s="13">
        <v>8.4820739096944001E-2</v>
      </c>
      <c r="AI476" s="13">
        <v>9.4253111752266194E-2</v>
      </c>
      <c r="AJ476" s="13">
        <v>8.3919066665838538E-2</v>
      </c>
      <c r="AK476" s="13">
        <v>9.8655183323368076E-2</v>
      </c>
      <c r="AM476" s="13">
        <v>0</v>
      </c>
      <c r="AN476" s="13">
        <v>0</v>
      </c>
      <c r="AO476" s="13">
        <v>0</v>
      </c>
      <c r="AP476" s="13">
        <v>1</v>
      </c>
      <c r="AQ476" s="13">
        <v>0</v>
      </c>
      <c r="AR476" s="13">
        <v>0</v>
      </c>
      <c r="AS476" s="13">
        <v>0</v>
      </c>
      <c r="AT476" s="13">
        <v>0</v>
      </c>
      <c r="AU476" s="13">
        <v>0</v>
      </c>
      <c r="AV476" s="13">
        <v>0</v>
      </c>
      <c r="AW476" s="13">
        <v>0</v>
      </c>
      <c r="AX476" s="13">
        <v>0</v>
      </c>
      <c r="AY476" s="13">
        <v>0</v>
      </c>
    </row>
    <row r="477" spans="2:53" hidden="1">
      <c r="B477" s="12" t="s">
        <v>61</v>
      </c>
      <c r="C477" s="13">
        <v>8.0812820567283478E-2</v>
      </c>
      <c r="D477" s="13">
        <v>7.1015341208227417E-2</v>
      </c>
      <c r="E477" s="13">
        <v>6.8521795850205208E-2</v>
      </c>
      <c r="F477" s="13">
        <v>7.8531228777741796E-2</v>
      </c>
      <c r="G477" s="13">
        <v>9.2740274885527579E-2</v>
      </c>
      <c r="H477" s="13">
        <v>7.0736967576384938E-2</v>
      </c>
      <c r="I477" s="13">
        <v>9.6168393784371656E-2</v>
      </c>
      <c r="K477" s="13">
        <v>7.6884236319013213E-2</v>
      </c>
      <c r="L477" s="13">
        <v>8.466014056862621E-2</v>
      </c>
      <c r="N477" s="13">
        <v>6.6860356597381376E-2</v>
      </c>
      <c r="O477" s="13">
        <v>6.6951609448811386E-2</v>
      </c>
      <c r="P477" s="13">
        <v>0.1062653011918329</v>
      </c>
      <c r="Q477" s="13">
        <v>8.6788038002136331E-2</v>
      </c>
      <c r="R477" s="13">
        <v>5.7803565558346773E-2</v>
      </c>
      <c r="S477" s="13">
        <v>7.087526162970334E-2</v>
      </c>
      <c r="T477" s="13">
        <v>8.4280814281794111E-2</v>
      </c>
      <c r="U477" s="13">
        <v>7.1345286259874741E-2</v>
      </c>
      <c r="V477" s="13">
        <v>9.1871532983665558E-2</v>
      </c>
      <c r="W477" s="13">
        <v>8.6256068696415306E-2</v>
      </c>
      <c r="X477" s="13">
        <v>8.2549209320318659E-2</v>
      </c>
      <c r="Y477" s="13">
        <v>9.9709992323719826E-2</v>
      </c>
      <c r="AA477" s="13">
        <v>5.8179093484282747E-2</v>
      </c>
      <c r="AB477" s="13">
        <v>0.1256441653213291</v>
      </c>
      <c r="AC477" s="13">
        <v>9.3211226189122073E-2</v>
      </c>
      <c r="AD477" s="13">
        <v>4.7334928441776648E-2</v>
      </c>
      <c r="AF477" s="13">
        <v>6.4031158124411763E-2</v>
      </c>
      <c r="AG477" s="13">
        <v>8.7264763198098033E-2</v>
      </c>
      <c r="AH477" s="13">
        <v>7.1637207090233301E-2</v>
      </c>
      <c r="AI477" s="13">
        <v>9.3373192111276163E-2</v>
      </c>
      <c r="AJ477" s="13">
        <v>9.4385716458534372E-2</v>
      </c>
      <c r="AK477" s="13">
        <v>6.4031158124411763E-2</v>
      </c>
      <c r="AM477" s="13">
        <v>0</v>
      </c>
      <c r="AN477" s="13">
        <v>0</v>
      </c>
      <c r="AO477" s="13">
        <v>0</v>
      </c>
      <c r="AP477" s="13">
        <v>0</v>
      </c>
      <c r="AQ477" s="13">
        <v>1</v>
      </c>
      <c r="AR477" s="13">
        <v>0</v>
      </c>
      <c r="AS477" s="13">
        <v>0</v>
      </c>
      <c r="AT477" s="13">
        <v>0</v>
      </c>
      <c r="AU477" s="13">
        <v>0</v>
      </c>
      <c r="AV477" s="13">
        <v>0</v>
      </c>
      <c r="AW477" s="13">
        <v>0</v>
      </c>
      <c r="AX477" s="13">
        <v>0</v>
      </c>
      <c r="AY477" s="13">
        <v>0</v>
      </c>
    </row>
    <row r="478" spans="2:53" hidden="1">
      <c r="B478" s="12" t="s">
        <v>62</v>
      </c>
      <c r="C478" s="13">
        <v>5.7432575038179029E-2</v>
      </c>
      <c r="D478" s="13">
        <v>4.9399942963811609E-2</v>
      </c>
      <c r="E478" s="13">
        <v>6.9280359151409371E-2</v>
      </c>
      <c r="F478" s="13">
        <v>5.1707859426489838E-2</v>
      </c>
      <c r="G478" s="13">
        <v>5.7484194730195587E-2</v>
      </c>
      <c r="H478" s="13">
        <v>5.2501669418312413E-2</v>
      </c>
      <c r="I478" s="13">
        <v>6.1019470952350302E-2</v>
      </c>
      <c r="K478" s="13">
        <v>5.5485161519821503E-2</v>
      </c>
      <c r="L478" s="13">
        <v>5.9339705573399452E-2</v>
      </c>
      <c r="N478" s="13">
        <v>6.7831452420611352E-2</v>
      </c>
      <c r="O478" s="13">
        <v>7.6359916671608505E-2</v>
      </c>
      <c r="P478" s="13">
        <v>4.7137749758979608E-2</v>
      </c>
      <c r="Q478" s="13">
        <v>6.7083673853289463E-2</v>
      </c>
      <c r="R478" s="13">
        <v>8.3864592780264369E-2</v>
      </c>
      <c r="S478" s="13">
        <v>3.2799501835819818E-2</v>
      </c>
      <c r="T478" s="13">
        <v>6.0424849083534862E-2</v>
      </c>
      <c r="U478" s="13">
        <v>7.3037278314914661E-2</v>
      </c>
      <c r="V478" s="13">
        <v>3.7359116496845632E-2</v>
      </c>
      <c r="W478" s="13">
        <v>5.4331477418080192E-2</v>
      </c>
      <c r="X478" s="13">
        <v>5.2979149420662362E-2</v>
      </c>
      <c r="Y478" s="13">
        <v>5.3581634476895471E-2</v>
      </c>
      <c r="AA478" s="13">
        <v>6.4712904285557482E-2</v>
      </c>
      <c r="AB478" s="13">
        <v>6.3360072817310015E-2</v>
      </c>
      <c r="AC478" s="13">
        <v>6.3106742879759842E-2</v>
      </c>
      <c r="AD478" s="13">
        <v>3.7859508598126472E-2</v>
      </c>
      <c r="AF478" s="13">
        <v>6.4672980632363916E-2</v>
      </c>
      <c r="AG478" s="13">
        <v>5.5533486065833942E-2</v>
      </c>
      <c r="AH478" s="13">
        <v>7.3812973804075629E-2</v>
      </c>
      <c r="AI478" s="13">
        <v>3.5496811631181277E-2</v>
      </c>
      <c r="AJ478" s="13">
        <v>5.6052635613079049E-2</v>
      </c>
      <c r="AK478" s="13">
        <v>6.4672980632363916E-2</v>
      </c>
      <c r="AM478" s="13">
        <v>0</v>
      </c>
      <c r="AN478" s="13">
        <v>0</v>
      </c>
      <c r="AO478" s="13">
        <v>0</v>
      </c>
      <c r="AP478" s="13">
        <v>0</v>
      </c>
      <c r="AQ478" s="13">
        <v>0</v>
      </c>
      <c r="AR478" s="13">
        <v>1</v>
      </c>
      <c r="AS478" s="13">
        <v>0</v>
      </c>
      <c r="AT478" s="13">
        <v>0</v>
      </c>
      <c r="AU478" s="13">
        <v>0</v>
      </c>
      <c r="AV478" s="13">
        <v>0</v>
      </c>
      <c r="AW478" s="13">
        <v>0</v>
      </c>
      <c r="AX478" s="13">
        <v>0</v>
      </c>
      <c r="AY478" s="13">
        <v>0</v>
      </c>
    </row>
    <row r="479" spans="2:53" hidden="1">
      <c r="B479" s="12" t="s">
        <v>63</v>
      </c>
      <c r="C479" s="13">
        <v>5.7875841091358772E-2</v>
      </c>
      <c r="D479" s="13">
        <v>4.9336537658443348E-2</v>
      </c>
      <c r="E479" s="13">
        <v>4.5700675673822147E-2</v>
      </c>
      <c r="F479" s="13">
        <v>4.6425063709413537E-2</v>
      </c>
      <c r="G479" s="13">
        <v>6.6122674131682671E-2</v>
      </c>
      <c r="H479" s="13">
        <v>6.0331880839257689E-2</v>
      </c>
      <c r="I479" s="13">
        <v>7.4291691000920826E-2</v>
      </c>
      <c r="K479" s="13">
        <v>6.8618873925517299E-2</v>
      </c>
      <c r="L479" s="13">
        <v>4.7355031943346212E-2</v>
      </c>
      <c r="N479" s="13">
        <v>4.3743306609207208E-2</v>
      </c>
      <c r="O479" s="13">
        <v>3.1511651312865617E-2</v>
      </c>
      <c r="P479" s="13">
        <v>2.8764667178306159E-2</v>
      </c>
      <c r="Q479" s="13">
        <v>4.4333443763298251E-2</v>
      </c>
      <c r="R479" s="13">
        <v>3.6795264458594372E-2</v>
      </c>
      <c r="S479" s="13">
        <v>0.107320012477816</v>
      </c>
      <c r="T479" s="13">
        <v>4.7180245008730387E-2</v>
      </c>
      <c r="U479" s="13">
        <v>2.0029236345961609E-2</v>
      </c>
      <c r="V479" s="13">
        <v>7.9356882338098733E-2</v>
      </c>
      <c r="W479" s="13">
        <v>6.7565069702920436E-2</v>
      </c>
      <c r="X479" s="13">
        <v>7.7547272286220062E-2</v>
      </c>
      <c r="Y479" s="13">
        <v>6.5626887269070372E-2</v>
      </c>
      <c r="AA479" s="13">
        <v>8.0907007517333651E-2</v>
      </c>
      <c r="AB479" s="13">
        <v>6.5637825336137254E-2</v>
      </c>
      <c r="AC479" s="13">
        <v>7.1980352959220686E-2</v>
      </c>
      <c r="AD479" s="13">
        <v>1.1955550279452651E-2</v>
      </c>
      <c r="AF479" s="13">
        <v>5.3251132600350172E-2</v>
      </c>
      <c r="AG479" s="13">
        <v>3.7483794235944272E-2</v>
      </c>
      <c r="AH479" s="13">
        <v>9.2957110384442126E-2</v>
      </c>
      <c r="AI479" s="13">
        <v>7.1522522842068559E-2</v>
      </c>
      <c r="AJ479" s="13">
        <v>6.034646413516765E-2</v>
      </c>
      <c r="AK479" s="13">
        <v>5.3251132600350172E-2</v>
      </c>
      <c r="AM479" s="13">
        <v>0</v>
      </c>
      <c r="AN479" s="13">
        <v>0</v>
      </c>
      <c r="AO479" s="13">
        <v>0</v>
      </c>
      <c r="AP479" s="13">
        <v>0</v>
      </c>
      <c r="AQ479" s="13">
        <v>0</v>
      </c>
      <c r="AR479" s="13">
        <v>0</v>
      </c>
      <c r="AS479" s="13">
        <v>1</v>
      </c>
      <c r="AT479" s="13">
        <v>0</v>
      </c>
      <c r="AU479" s="13">
        <v>0</v>
      </c>
      <c r="AV479" s="13">
        <v>0</v>
      </c>
      <c r="AW479" s="13">
        <v>0</v>
      </c>
      <c r="AX479" s="13">
        <v>0</v>
      </c>
      <c r="AY479" s="13">
        <v>0</v>
      </c>
    </row>
    <row r="480" spans="2:53" hidden="1">
      <c r="B480" s="12" t="s">
        <v>64</v>
      </c>
      <c r="C480" s="13">
        <v>7.3146319094497647E-2</v>
      </c>
      <c r="D480" s="13">
        <v>6.1143208514449363E-2</v>
      </c>
      <c r="E480" s="13">
        <v>8.9262637767221334E-2</v>
      </c>
      <c r="F480" s="13">
        <v>8.4715842085028609E-2</v>
      </c>
      <c r="G480" s="13">
        <v>7.716905504849228E-2</v>
      </c>
      <c r="H480" s="13">
        <v>6.4089380924233247E-2</v>
      </c>
      <c r="I480" s="13">
        <v>6.1422954669937559E-2</v>
      </c>
      <c r="K480" s="13">
        <v>8.0113404353603895E-2</v>
      </c>
      <c r="L480" s="13">
        <v>6.63233506217656E-2</v>
      </c>
      <c r="N480" s="13">
        <v>7.6162859987104675E-2</v>
      </c>
      <c r="O480" s="13">
        <v>3.2599524159554423E-2</v>
      </c>
      <c r="P480" s="13">
        <v>6.6396687799808188E-2</v>
      </c>
      <c r="Q480" s="13">
        <v>3.4935722267599813E-2</v>
      </c>
      <c r="R480" s="13">
        <v>6.7206337271214306E-2</v>
      </c>
      <c r="S480" s="13">
        <v>6.8393250103254227E-2</v>
      </c>
      <c r="T480" s="13">
        <v>6.9510104294402672E-2</v>
      </c>
      <c r="U480" s="13">
        <v>4.2359655919233463E-2</v>
      </c>
      <c r="V480" s="13">
        <v>9.6096976214790894E-2</v>
      </c>
      <c r="W480" s="13">
        <v>9.2026514898680342E-2</v>
      </c>
      <c r="X480" s="13">
        <v>5.9186850204817523E-2</v>
      </c>
      <c r="Y480" s="13">
        <v>9.8735381180303519E-2</v>
      </c>
      <c r="AA480" s="13">
        <v>0.1132138653670523</v>
      </c>
      <c r="AB480" s="13">
        <v>6.6754568804866465E-2</v>
      </c>
      <c r="AC480" s="13">
        <v>7.447762928236086E-2</v>
      </c>
      <c r="AD480" s="13">
        <v>3.5889348797443058E-2</v>
      </c>
      <c r="AF480" s="13">
        <v>4.9829110680382073E-2</v>
      </c>
      <c r="AG480" s="13">
        <v>9.6120004106872117E-2</v>
      </c>
      <c r="AH480" s="13">
        <v>5.1682877431824863E-2</v>
      </c>
      <c r="AI480" s="13">
        <v>9.4078866812863177E-2</v>
      </c>
      <c r="AJ480" s="13">
        <v>8.1254085481445693E-2</v>
      </c>
      <c r="AK480" s="13">
        <v>4.9829110680382073E-2</v>
      </c>
      <c r="AM480" s="13">
        <v>0</v>
      </c>
      <c r="AN480" s="13">
        <v>0</v>
      </c>
      <c r="AO480" s="13">
        <v>0</v>
      </c>
      <c r="AP480" s="13">
        <v>0</v>
      </c>
      <c r="AQ480" s="13">
        <v>0</v>
      </c>
      <c r="AR480" s="13">
        <v>0</v>
      </c>
      <c r="AS480" s="13">
        <v>0</v>
      </c>
      <c r="AT480" s="13">
        <v>1</v>
      </c>
      <c r="AU480" s="13">
        <v>0</v>
      </c>
      <c r="AV480" s="13">
        <v>0</v>
      </c>
      <c r="AW480" s="13">
        <v>0</v>
      </c>
      <c r="AX480" s="13">
        <v>0</v>
      </c>
      <c r="AY480" s="13">
        <v>0</v>
      </c>
    </row>
    <row r="481" spans="2:53" hidden="1">
      <c r="B481" s="12" t="s">
        <v>65</v>
      </c>
      <c r="C481" s="13">
        <v>5.4760781895050403E-2</v>
      </c>
      <c r="D481" s="13">
        <v>4.6598576020938261E-2</v>
      </c>
      <c r="E481" s="13">
        <v>6.1949709035939347E-2</v>
      </c>
      <c r="F481" s="13">
        <v>5.5926957435586677E-2</v>
      </c>
      <c r="G481" s="13">
        <v>7.0738273917336544E-2</v>
      </c>
      <c r="H481" s="13">
        <v>5.0623235677788203E-2</v>
      </c>
      <c r="I481" s="13">
        <v>4.3183192706081612E-2</v>
      </c>
      <c r="K481" s="13">
        <v>5.9677293711338113E-2</v>
      </c>
      <c r="L481" s="13">
        <v>4.9945969980053302E-2</v>
      </c>
      <c r="N481" s="13">
        <v>4.3680209024934143E-2</v>
      </c>
      <c r="O481" s="13">
        <v>6.0431339226355213E-2</v>
      </c>
      <c r="P481" s="13">
        <v>3.0815912015445139E-2</v>
      </c>
      <c r="Q481" s="13">
        <v>2.2392359138640999E-2</v>
      </c>
      <c r="R481" s="13">
        <v>5.3417237617321658E-2</v>
      </c>
      <c r="S481" s="13">
        <v>4.7058777810433418E-2</v>
      </c>
      <c r="T481" s="13">
        <v>3.2497021682879337E-2</v>
      </c>
      <c r="U481" s="13">
        <v>6.0279219594190192E-2</v>
      </c>
      <c r="V481" s="13">
        <v>5.238191480012265E-2</v>
      </c>
      <c r="W481" s="13">
        <v>7.4440461509743247E-2</v>
      </c>
      <c r="X481" s="13">
        <v>7.4399510053953136E-2</v>
      </c>
      <c r="Y481" s="13">
        <v>6.9579948790184337E-2</v>
      </c>
      <c r="AA481" s="13">
        <v>7.4582088676705779E-2</v>
      </c>
      <c r="AB481" s="13">
        <v>6.8385397694969471E-2</v>
      </c>
      <c r="AC481" s="13">
        <v>5.9340680958570327E-2</v>
      </c>
      <c r="AD481" s="13">
        <v>1.556799610291343E-2</v>
      </c>
      <c r="AF481" s="13">
        <v>5.1336924984412939E-2</v>
      </c>
      <c r="AG481" s="13">
        <v>5.3261001579964273E-2</v>
      </c>
      <c r="AH481" s="13">
        <v>6.7070768629762342E-2</v>
      </c>
      <c r="AI481" s="13">
        <v>6.8938142897117236E-2</v>
      </c>
      <c r="AJ481" s="13">
        <v>4.7684100118912623E-2</v>
      </c>
      <c r="AK481" s="13">
        <v>5.1336924984412939E-2</v>
      </c>
      <c r="AM481" s="13">
        <v>0</v>
      </c>
      <c r="AN481" s="13">
        <v>0</v>
      </c>
      <c r="AO481" s="13">
        <v>0</v>
      </c>
      <c r="AP481" s="13">
        <v>0</v>
      </c>
      <c r="AQ481" s="13">
        <v>0</v>
      </c>
      <c r="AR481" s="13">
        <v>0</v>
      </c>
      <c r="AS481" s="13">
        <v>0</v>
      </c>
      <c r="AT481" s="13">
        <v>0</v>
      </c>
      <c r="AU481" s="13">
        <v>1</v>
      </c>
      <c r="AV481" s="13">
        <v>0</v>
      </c>
      <c r="AW481" s="13">
        <v>0</v>
      </c>
      <c r="AX481" s="13">
        <v>0</v>
      </c>
      <c r="AY481" s="13">
        <v>0</v>
      </c>
    </row>
    <row r="482" spans="2:53" hidden="1">
      <c r="B482" s="12" t="s">
        <v>66</v>
      </c>
      <c r="C482" s="13">
        <v>4.516915695996096E-2</v>
      </c>
      <c r="D482" s="13">
        <v>3.7907504613693771E-2</v>
      </c>
      <c r="E482" s="13">
        <v>6.4104961526525089E-2</v>
      </c>
      <c r="F482" s="13">
        <v>3.9017553321972348E-2</v>
      </c>
      <c r="G482" s="13">
        <v>4.3294585132896642E-2</v>
      </c>
      <c r="H482" s="13">
        <v>3.5324552151939609E-2</v>
      </c>
      <c r="I482" s="13">
        <v>4.7719511193036579E-2</v>
      </c>
      <c r="K482" s="13">
        <v>5.0746100970240779E-2</v>
      </c>
      <c r="L482" s="13">
        <v>3.9707574140000992E-2</v>
      </c>
      <c r="N482" s="13">
        <v>6.4209251228758937E-2</v>
      </c>
      <c r="O482" s="13">
        <v>7.4996611023186222E-2</v>
      </c>
      <c r="P482" s="13">
        <v>3.0626638211344561E-2</v>
      </c>
      <c r="Q482" s="13">
        <v>2.3149978959685711E-2</v>
      </c>
      <c r="R482" s="13">
        <v>4.8613835695649157E-2</v>
      </c>
      <c r="S482" s="13">
        <v>5.4723664549128317E-2</v>
      </c>
      <c r="T482" s="13">
        <v>2.8751671351516461E-2</v>
      </c>
      <c r="U482" s="13">
        <v>3.8917151378722953E-2</v>
      </c>
      <c r="V482" s="13">
        <v>4.9744987069647667E-2</v>
      </c>
      <c r="W482" s="13">
        <v>5.5568380276282928E-2</v>
      </c>
      <c r="X482" s="13">
        <v>3.0716871874393259E-2</v>
      </c>
      <c r="Y482" s="13">
        <v>3.1028408163816319E-2</v>
      </c>
      <c r="AA482" s="13">
        <v>6.9919769862247183E-2</v>
      </c>
      <c r="AB482" s="13">
        <v>4.6971016898644302E-2</v>
      </c>
      <c r="AC482" s="13">
        <v>4.8976588625746532E-2</v>
      </c>
      <c r="AD482" s="13">
        <v>1.3555950274563921E-2</v>
      </c>
      <c r="AF482" s="13">
        <v>4.6247607880869193E-2</v>
      </c>
      <c r="AG482" s="13">
        <v>4.3141077621380107E-2</v>
      </c>
      <c r="AH482" s="13">
        <v>3.3007351703333528E-2</v>
      </c>
      <c r="AI482" s="13">
        <v>3.6541577848785471E-2</v>
      </c>
      <c r="AJ482" s="13">
        <v>5.5111640137540233E-2</v>
      </c>
      <c r="AK482" s="13">
        <v>4.6247607880869193E-2</v>
      </c>
      <c r="AM482" s="13">
        <v>0</v>
      </c>
      <c r="AN482" s="13">
        <v>0</v>
      </c>
      <c r="AO482" s="13">
        <v>0</v>
      </c>
      <c r="AP482" s="13">
        <v>0</v>
      </c>
      <c r="AQ482" s="13">
        <v>0</v>
      </c>
      <c r="AR482" s="13">
        <v>0</v>
      </c>
      <c r="AS482" s="13">
        <v>0</v>
      </c>
      <c r="AT482" s="13">
        <v>0</v>
      </c>
      <c r="AU482" s="13">
        <v>0</v>
      </c>
      <c r="AV482" s="13">
        <v>1</v>
      </c>
      <c r="AW482" s="13">
        <v>0</v>
      </c>
      <c r="AX482" s="13">
        <v>0</v>
      </c>
      <c r="AY482" s="13">
        <v>0</v>
      </c>
    </row>
    <row r="483" spans="2:53" hidden="1">
      <c r="B483" s="12" t="s">
        <v>67</v>
      </c>
      <c r="C483" s="13">
        <v>3.4452046639574622E-2</v>
      </c>
      <c r="D483" s="13">
        <v>3.1014933011428169E-2</v>
      </c>
      <c r="E483" s="13">
        <v>4.5419194453970822E-2</v>
      </c>
      <c r="F483" s="13">
        <v>2.8927194576575561E-2</v>
      </c>
      <c r="G483" s="13">
        <v>3.6475134885705973E-2</v>
      </c>
      <c r="H483" s="13">
        <v>4.3316269689154571E-2</v>
      </c>
      <c r="I483" s="13">
        <v>2.4692567297777249E-2</v>
      </c>
      <c r="K483" s="13">
        <v>4.2498443109955493E-2</v>
      </c>
      <c r="L483" s="13">
        <v>2.657209291505918E-2</v>
      </c>
      <c r="N483" s="13">
        <v>2.268986690559683E-2</v>
      </c>
      <c r="O483" s="13">
        <v>4.5702689802927438E-2</v>
      </c>
      <c r="P483" s="13">
        <v>5.6508839621529257E-2</v>
      </c>
      <c r="Q483" s="13">
        <v>2.2392359138640999E-2</v>
      </c>
      <c r="R483" s="13">
        <v>3.6930990226898497E-2</v>
      </c>
      <c r="S483" s="13">
        <v>3.0057796821972259E-2</v>
      </c>
      <c r="T483" s="13">
        <v>1.96911815827455E-2</v>
      </c>
      <c r="U483" s="13">
        <v>3.3420258252994717E-2</v>
      </c>
      <c r="V483" s="13">
        <v>4.232563189679673E-2</v>
      </c>
      <c r="W483" s="13">
        <v>4.3947736675447727E-2</v>
      </c>
      <c r="X483" s="13">
        <v>2.8827874402594E-2</v>
      </c>
      <c r="Y483" s="13">
        <v>2.8141688904013001E-2</v>
      </c>
      <c r="AA483" s="13">
        <v>9.6135946534779221E-2</v>
      </c>
      <c r="AB483" s="13">
        <v>1.6267153707397179E-2</v>
      </c>
      <c r="AC483" s="13">
        <v>1.96586178596895E-2</v>
      </c>
      <c r="AD483" s="13">
        <v>0</v>
      </c>
      <c r="AF483" s="13">
        <v>3.637720071334475E-2</v>
      </c>
      <c r="AG483" s="13">
        <v>4.6221302309153903E-2</v>
      </c>
      <c r="AH483" s="13">
        <v>2.1326394202203929E-2</v>
      </c>
      <c r="AI483" s="13">
        <v>2.4149668969539951E-2</v>
      </c>
      <c r="AJ483" s="13">
        <v>3.2840401283155553E-2</v>
      </c>
      <c r="AK483" s="13">
        <v>3.637720071334475E-2</v>
      </c>
      <c r="AM483" s="13">
        <v>0</v>
      </c>
      <c r="AN483" s="13">
        <v>0</v>
      </c>
      <c r="AO483" s="13">
        <v>0</v>
      </c>
      <c r="AP483" s="13">
        <v>0</v>
      </c>
      <c r="AQ483" s="13">
        <v>0</v>
      </c>
      <c r="AR483" s="13">
        <v>0</v>
      </c>
      <c r="AS483" s="13">
        <v>0</v>
      </c>
      <c r="AT483" s="13">
        <v>0</v>
      </c>
      <c r="AU483" s="13">
        <v>0</v>
      </c>
      <c r="AV483" s="13">
        <v>0</v>
      </c>
      <c r="AW483" s="13">
        <v>1</v>
      </c>
      <c r="AX483" s="13">
        <v>0</v>
      </c>
      <c r="AY483" s="13">
        <v>0</v>
      </c>
    </row>
    <row r="484" spans="2:53" hidden="1">
      <c r="B484" s="12" t="s">
        <v>68</v>
      </c>
      <c r="C484" s="13">
        <v>2.7507451326326069E-2</v>
      </c>
      <c r="D484" s="13">
        <v>3.4924780204626103E-2</v>
      </c>
      <c r="E484" s="13">
        <v>4.1371868576444239E-2</v>
      </c>
      <c r="F484" s="13">
        <v>2.9836249882105668E-2</v>
      </c>
      <c r="G484" s="13">
        <v>2.7957800305060211E-2</v>
      </c>
      <c r="H484" s="13">
        <v>2.2741684704781662E-2</v>
      </c>
      <c r="I484" s="13">
        <v>1.235767278797743E-2</v>
      </c>
      <c r="K484" s="13">
        <v>3.686747079062995E-2</v>
      </c>
      <c r="L484" s="13">
        <v>1.834104739497874E-2</v>
      </c>
      <c r="N484" s="13">
        <v>3.6389910394598997E-2</v>
      </c>
      <c r="O484" s="13">
        <v>2.891924282010255E-2</v>
      </c>
      <c r="P484" s="13">
        <v>2.6901002109492551E-2</v>
      </c>
      <c r="Q484" s="13">
        <v>2.4378469000128189E-2</v>
      </c>
      <c r="R484" s="13">
        <v>2.9004746807968041E-2</v>
      </c>
      <c r="S484" s="13">
        <v>1.8895910764491191E-2</v>
      </c>
      <c r="T484" s="13">
        <v>3.2011046971520872E-2</v>
      </c>
      <c r="U484" s="13">
        <v>2.721232737815843E-2</v>
      </c>
      <c r="V484" s="13">
        <v>2.974511659307583E-2</v>
      </c>
      <c r="W484" s="13">
        <v>2.3200260856652451E-2</v>
      </c>
      <c r="X484" s="13">
        <v>2.3566778520285481E-2</v>
      </c>
      <c r="Y484" s="13">
        <v>2.8784010090587869E-2</v>
      </c>
      <c r="AA484" s="13">
        <v>5.5967351477533407E-2</v>
      </c>
      <c r="AB484" s="13">
        <v>2.7903232007579468E-2</v>
      </c>
      <c r="AC484" s="13">
        <v>2.138631025885546E-2</v>
      </c>
      <c r="AD484" s="13">
        <v>1.942235611921757E-3</v>
      </c>
      <c r="AF484" s="13">
        <v>2.1298786948647608E-2</v>
      </c>
      <c r="AG484" s="13">
        <v>4.6807953747461009E-2</v>
      </c>
      <c r="AH484" s="13">
        <v>2.1826141286367201E-2</v>
      </c>
      <c r="AI484" s="13">
        <v>3.3012157503887272E-2</v>
      </c>
      <c r="AJ484" s="13">
        <v>1.8469977417236199E-2</v>
      </c>
      <c r="AK484" s="13">
        <v>2.1298786948647608E-2</v>
      </c>
      <c r="AM484" s="13">
        <v>0</v>
      </c>
      <c r="AN484" s="13">
        <v>0</v>
      </c>
      <c r="AO484" s="13">
        <v>0</v>
      </c>
      <c r="AP484" s="13">
        <v>0</v>
      </c>
      <c r="AQ484" s="13">
        <v>0</v>
      </c>
      <c r="AR484" s="13">
        <v>0</v>
      </c>
      <c r="AS484" s="13">
        <v>0</v>
      </c>
      <c r="AT484" s="13">
        <v>0</v>
      </c>
      <c r="AU484" s="13">
        <v>0</v>
      </c>
      <c r="AV484" s="13">
        <v>0</v>
      </c>
      <c r="AW484" s="13">
        <v>0</v>
      </c>
      <c r="AX484" s="13">
        <v>1</v>
      </c>
      <c r="AY484" s="13">
        <v>0</v>
      </c>
    </row>
    <row r="485" spans="2:53" hidden="1">
      <c r="B485" s="12" t="s">
        <v>69</v>
      </c>
      <c r="C485" s="13">
        <v>5.0453357146985317E-2</v>
      </c>
      <c r="D485" s="13">
        <v>4.4101975433556692E-2</v>
      </c>
      <c r="E485" s="13">
        <v>9.5072631959569831E-2</v>
      </c>
      <c r="F485" s="13">
        <v>6.2923011440913112E-2</v>
      </c>
      <c r="G485" s="13">
        <v>5.0564179467240428E-2</v>
      </c>
      <c r="H485" s="13">
        <v>3.3693401156887091E-2</v>
      </c>
      <c r="I485" s="13">
        <v>1.9545572714117179E-2</v>
      </c>
      <c r="K485" s="13">
        <v>5.8246426028244057E-2</v>
      </c>
      <c r="L485" s="13">
        <v>4.2821490834862933E-2</v>
      </c>
      <c r="N485" s="13">
        <v>4.305730911419136E-2</v>
      </c>
      <c r="O485" s="13">
        <v>6.8432376235559533E-2</v>
      </c>
      <c r="P485" s="13">
        <v>4.5362544272527353E-2</v>
      </c>
      <c r="Q485" s="13">
        <v>8.0845746701339538E-2</v>
      </c>
      <c r="R485" s="13">
        <v>5.6903394824646548E-2</v>
      </c>
      <c r="S485" s="13">
        <v>3.7106103817244017E-2</v>
      </c>
      <c r="T485" s="13">
        <v>1.1846191639455911E-2</v>
      </c>
      <c r="U485" s="13">
        <v>3.6512222476400562E-2</v>
      </c>
      <c r="V485" s="13">
        <v>9.3988938601924032E-2</v>
      </c>
      <c r="W485" s="13">
        <v>4.5191431019537653E-2</v>
      </c>
      <c r="X485" s="13">
        <v>4.6949727846662577E-2</v>
      </c>
      <c r="Y485" s="13">
        <v>3.2556116419048063E-2</v>
      </c>
      <c r="AA485" s="13">
        <v>0.1468747032135686</v>
      </c>
      <c r="AB485" s="13">
        <v>1.891469215647526E-2</v>
      </c>
      <c r="AC485" s="13">
        <v>1.912694500978979E-2</v>
      </c>
      <c r="AD485" s="13">
        <v>5.9945916025416421E-3</v>
      </c>
      <c r="AF485" s="13">
        <v>4.8750444280801608E-2</v>
      </c>
      <c r="AG485" s="13">
        <v>7.2246281085947717E-2</v>
      </c>
      <c r="AH485" s="13">
        <v>6.7414556001397966E-2</v>
      </c>
      <c r="AI485" s="13">
        <v>2.6936515494557261E-2</v>
      </c>
      <c r="AJ485" s="13">
        <v>4.1962839626653002E-2</v>
      </c>
      <c r="AK485" s="13">
        <v>4.8750444280801608E-2</v>
      </c>
      <c r="AM485" s="13">
        <v>0</v>
      </c>
      <c r="AN485" s="13">
        <v>0</v>
      </c>
      <c r="AO485" s="13">
        <v>0</v>
      </c>
      <c r="AP485" s="13">
        <v>0</v>
      </c>
      <c r="AQ485" s="13">
        <v>0</v>
      </c>
      <c r="AR485" s="13">
        <v>0</v>
      </c>
      <c r="AS485" s="13">
        <v>0</v>
      </c>
      <c r="AT485" s="13">
        <v>0</v>
      </c>
      <c r="AU485" s="13">
        <v>0</v>
      </c>
      <c r="AV485" s="13">
        <v>0</v>
      </c>
      <c r="AW485" s="13">
        <v>0</v>
      </c>
      <c r="AX485" s="13">
        <v>0</v>
      </c>
      <c r="AY485" s="13">
        <v>1</v>
      </c>
    </row>
    <row r="486" spans="2:53" hidden="1">
      <c r="B486" s="12" t="s">
        <v>233</v>
      </c>
      <c r="C486" s="13">
        <v>4.3348393055406199E-2</v>
      </c>
      <c r="D486" s="13">
        <v>5.6091735912116247E-2</v>
      </c>
      <c r="E486" s="13">
        <v>2.26936553970482E-2</v>
      </c>
      <c r="F486" s="13">
        <v>2.8889820562675101E-2</v>
      </c>
      <c r="G486" s="13">
        <v>4.9512793767942619E-2</v>
      </c>
      <c r="H486" s="13">
        <v>5.9969302876353367E-2</v>
      </c>
      <c r="I486" s="13">
        <v>4.7258917490472049E-2</v>
      </c>
      <c r="K486" s="13">
        <v>2.8642757762960661E-2</v>
      </c>
      <c r="L486" s="13">
        <v>5.7749836735273348E-2</v>
      </c>
      <c r="N486" s="13">
        <v>6.1969164914101857E-2</v>
      </c>
      <c r="O486" s="13">
        <v>0</v>
      </c>
      <c r="P486" s="13">
        <v>4.9925816040567908E-2</v>
      </c>
      <c r="Q486" s="13">
        <v>3.5259242995379018E-2</v>
      </c>
      <c r="R486" s="13">
        <v>4.0318789200293421E-2</v>
      </c>
      <c r="S486" s="13">
        <v>4.9140759588319753E-2</v>
      </c>
      <c r="T486" s="13">
        <v>3.2075682125677338E-2</v>
      </c>
      <c r="U486" s="13">
        <v>5.5715198492328998E-2</v>
      </c>
      <c r="V486" s="13">
        <v>3.6421224942953342E-2</v>
      </c>
      <c r="W486" s="13">
        <v>3.0418414253192059E-2</v>
      </c>
      <c r="X486" s="13">
        <v>8.6322429345456669E-2</v>
      </c>
      <c r="Y486" s="13">
        <v>2.5155843178217101E-2</v>
      </c>
      <c r="AA486" s="13">
        <v>3.4489522719022697E-2</v>
      </c>
      <c r="AB486" s="13">
        <v>4.3145059740968973E-2</v>
      </c>
      <c r="AC486" s="13">
        <v>5.4972209512978161E-2</v>
      </c>
      <c r="AD486" s="13">
        <v>4.3227620399062937E-2</v>
      </c>
      <c r="AF486" s="13">
        <v>6.2075247903218847E-2</v>
      </c>
      <c r="AG486" s="13">
        <v>2.67872770845347E-2</v>
      </c>
      <c r="AH486" s="13">
        <v>3.5482735340322258E-2</v>
      </c>
      <c r="AI486" s="13">
        <v>4.0530529372064361E-2</v>
      </c>
      <c r="AJ486" s="13">
        <v>3.6246941239908438E-2</v>
      </c>
      <c r="AK486" s="13">
        <v>6.2075247903218847E-2</v>
      </c>
      <c r="AM486" s="13">
        <v>0</v>
      </c>
      <c r="AN486" s="13">
        <v>0</v>
      </c>
      <c r="AO486" s="13">
        <v>0</v>
      </c>
      <c r="AP486" s="13">
        <v>0</v>
      </c>
      <c r="AQ486" s="13">
        <v>0</v>
      </c>
      <c r="AR486" s="13">
        <v>0</v>
      </c>
      <c r="AS486" s="13">
        <v>0</v>
      </c>
      <c r="AT486" s="13">
        <v>0</v>
      </c>
      <c r="AU486" s="13">
        <v>0</v>
      </c>
      <c r="AV486" s="13">
        <v>0</v>
      </c>
      <c r="AW486" s="13">
        <v>0</v>
      </c>
      <c r="AX486" s="13">
        <v>0</v>
      </c>
      <c r="AY486" s="13">
        <v>0</v>
      </c>
    </row>
    <row r="487" spans="2:53" hidden="1"/>
    <row r="488" spans="2:53" hidden="1">
      <c r="B488" s="37" t="s">
        <v>234</v>
      </c>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c r="AV488" s="34"/>
      <c r="AW488" s="34"/>
      <c r="AX488" s="34"/>
      <c r="AY488" s="34"/>
      <c r="AZ488" s="34"/>
      <c r="BA488" s="34"/>
    </row>
    <row r="489" spans="2:53" hidden="1">
      <c r="B489" s="36" t="s">
        <v>16</v>
      </c>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c r="AV489" s="34"/>
      <c r="AW489" s="34"/>
      <c r="AX489" s="34"/>
      <c r="AY489" s="34"/>
      <c r="AZ489" s="34"/>
      <c r="BA489" s="34"/>
    </row>
    <row r="490" spans="2:53" ht="29" hidden="1">
      <c r="B490" s="12" t="s">
        <v>235</v>
      </c>
      <c r="C490" s="13">
        <v>0.4738754783822165</v>
      </c>
      <c r="D490" s="13">
        <v>0.41206951215124721</v>
      </c>
      <c r="E490" s="13">
        <v>0.66853036582677272</v>
      </c>
      <c r="F490" s="13">
        <v>0.66380058196475689</v>
      </c>
      <c r="G490" s="13">
        <v>0.62138803351384353</v>
      </c>
      <c r="H490" s="13">
        <v>0.421246474229173</v>
      </c>
      <c r="I490" s="13">
        <v>0.11864313249050761</v>
      </c>
      <c r="K490" s="13">
        <v>0.57102512529438398</v>
      </c>
      <c r="L490" s="13">
        <v>0.37873540855855542</v>
      </c>
      <c r="N490" s="13">
        <v>0.48452431864024481</v>
      </c>
      <c r="O490" s="13">
        <v>0.5148116834984855</v>
      </c>
      <c r="P490" s="13">
        <v>0.46378353304329711</v>
      </c>
      <c r="Q490" s="13">
        <v>0.35873852679499568</v>
      </c>
      <c r="R490" s="13">
        <v>0.53098917822889713</v>
      </c>
      <c r="S490" s="13">
        <v>0.49691764279308392</v>
      </c>
      <c r="T490" s="13">
        <v>0.47302301049813927</v>
      </c>
      <c r="U490" s="13">
        <v>0.45834384155089258</v>
      </c>
      <c r="V490" s="13">
        <v>0.57392266427764538</v>
      </c>
      <c r="W490" s="13">
        <v>0.421496512030686</v>
      </c>
      <c r="X490" s="13">
        <v>0.372589189877786</v>
      </c>
      <c r="Y490" s="13">
        <v>0.44353542789792699</v>
      </c>
      <c r="AA490" s="13">
        <v>0.57312763678863476</v>
      </c>
      <c r="AB490" s="13">
        <v>0.51442331074969905</v>
      </c>
      <c r="AC490" s="13">
        <v>0.55276936194761161</v>
      </c>
      <c r="AD490" s="13">
        <v>0.25761578345748259</v>
      </c>
      <c r="AF490" s="13">
        <v>0.4483624946964534</v>
      </c>
      <c r="AG490" s="13">
        <v>0.54986666873719048</v>
      </c>
      <c r="AH490" s="13">
        <v>0.34719054005130151</v>
      </c>
      <c r="AI490" s="13">
        <v>0.46001153664281791</v>
      </c>
      <c r="AJ490" s="13">
        <v>0.50000017637312921</v>
      </c>
      <c r="AK490" s="13">
        <v>0.4483624946964534</v>
      </c>
      <c r="AM490" s="13">
        <v>6.980762335816787E-2</v>
      </c>
      <c r="AN490" s="13">
        <v>0.14646814854978241</v>
      </c>
      <c r="AO490" s="13">
        <v>0.43124970875329038</v>
      </c>
      <c r="AP490" s="13">
        <v>0.4870187765941566</v>
      </c>
      <c r="AQ490" s="13">
        <v>0.49361221567897512</v>
      </c>
      <c r="AR490" s="13">
        <v>0.65490430489297602</v>
      </c>
      <c r="AS490" s="13">
        <v>0.54730989391062312</v>
      </c>
      <c r="AT490" s="13">
        <v>0.66493850533467569</v>
      </c>
      <c r="AU490" s="13">
        <v>0.70214279934642654</v>
      </c>
      <c r="AV490" s="13">
        <v>0.67452515036636362</v>
      </c>
      <c r="AW490" s="13">
        <v>0.67329028171495331</v>
      </c>
      <c r="AX490" s="13">
        <v>0.71575991653108051</v>
      </c>
      <c r="AY490" s="13">
        <v>0.77932554820965616</v>
      </c>
    </row>
    <row r="491" spans="2:53" ht="43.5" hidden="1">
      <c r="B491" s="12" t="s">
        <v>236</v>
      </c>
      <c r="C491" s="13">
        <v>0.17140923588016549</v>
      </c>
      <c r="D491" s="13">
        <v>0.176683768820179</v>
      </c>
      <c r="E491" s="13">
        <v>0.1587662994529076</v>
      </c>
      <c r="F491" s="13">
        <v>0.1410921985412549</v>
      </c>
      <c r="G491" s="13">
        <v>0.2271760203823408</v>
      </c>
      <c r="H491" s="13">
        <v>0.227059127243433</v>
      </c>
      <c r="I491" s="13">
        <v>0.1201164979645533</v>
      </c>
      <c r="K491" s="13">
        <v>0.1215183744374648</v>
      </c>
      <c r="L491" s="13">
        <v>0.22026808603648701</v>
      </c>
      <c r="N491" s="13">
        <v>0.17317532796117241</v>
      </c>
      <c r="O491" s="13">
        <v>0.21195908857436621</v>
      </c>
      <c r="P491" s="13">
        <v>0.23869923985236019</v>
      </c>
      <c r="Q491" s="13">
        <v>0.16611985983849181</v>
      </c>
      <c r="R491" s="13">
        <v>0.15216401723958919</v>
      </c>
      <c r="S491" s="13">
        <v>0.1003829682746842</v>
      </c>
      <c r="T491" s="13">
        <v>0.15953051361634629</v>
      </c>
      <c r="U491" s="13">
        <v>0.15565984286923601</v>
      </c>
      <c r="V491" s="13">
        <v>0.17164750511564289</v>
      </c>
      <c r="W491" s="13">
        <v>0.19450706392855571</v>
      </c>
      <c r="X491" s="13">
        <v>0.18940332685176811</v>
      </c>
      <c r="Y491" s="13">
        <v>0.18305481157005851</v>
      </c>
      <c r="AA491" s="13">
        <v>0.14040515695295031</v>
      </c>
      <c r="AB491" s="13">
        <v>0.14937043144756151</v>
      </c>
      <c r="AC491" s="13">
        <v>0.18676807862203351</v>
      </c>
      <c r="AD491" s="13">
        <v>0.21451207168917771</v>
      </c>
      <c r="AF491" s="13">
        <v>0.1661105500323207</v>
      </c>
      <c r="AG491" s="13">
        <v>0.18841408981780489</v>
      </c>
      <c r="AH491" s="13">
        <v>0.220968950953504</v>
      </c>
      <c r="AI491" s="13">
        <v>0.18136688200701109</v>
      </c>
      <c r="AJ491" s="13">
        <v>0.13976071444940591</v>
      </c>
      <c r="AK491" s="13">
        <v>0.1661105500323207</v>
      </c>
      <c r="AM491" s="13">
        <v>0.14620253875181141</v>
      </c>
      <c r="AN491" s="13">
        <v>0.29427789462710241</v>
      </c>
      <c r="AO491" s="13">
        <v>0.19023492174894299</v>
      </c>
      <c r="AP491" s="13">
        <v>0.1143305336643054</v>
      </c>
      <c r="AQ491" s="13">
        <v>0.14156878954647151</v>
      </c>
      <c r="AR491" s="13">
        <v>9.3897597101642874E-2</v>
      </c>
      <c r="AS491" s="13">
        <v>0.14275057341958169</v>
      </c>
      <c r="AT491" s="13">
        <v>0.12833084769224881</v>
      </c>
      <c r="AU491" s="13">
        <v>0.11249019629200099</v>
      </c>
      <c r="AV491" s="13">
        <v>0.16322536955086539</v>
      </c>
      <c r="AW491" s="13">
        <v>0.1220518530641644</v>
      </c>
      <c r="AX491" s="13">
        <v>0.15645214033958099</v>
      </c>
      <c r="AY491" s="13">
        <v>0.1195390350809603</v>
      </c>
    </row>
    <row r="492" spans="2:53" ht="43.5" hidden="1">
      <c r="B492" s="12" t="s">
        <v>237</v>
      </c>
      <c r="C492" s="13">
        <v>4.7482677879766601E-2</v>
      </c>
      <c r="D492" s="13">
        <v>6.8186215009940446E-2</v>
      </c>
      <c r="E492" s="13">
        <v>5.046217367905749E-2</v>
      </c>
      <c r="F492" s="13">
        <v>4.8372289706901932E-2</v>
      </c>
      <c r="G492" s="13">
        <v>4.196460845560384E-2</v>
      </c>
      <c r="H492" s="13">
        <v>9.1870442030393115E-2</v>
      </c>
      <c r="I492" s="13">
        <v>5.3571312312717077E-3</v>
      </c>
      <c r="K492" s="13">
        <v>4.5932163260150399E-2</v>
      </c>
      <c r="L492" s="13">
        <v>4.9001119519665293E-2</v>
      </c>
      <c r="N492" s="13">
        <v>3.7641765949505822E-2</v>
      </c>
      <c r="O492" s="13">
        <v>3.0670312588396909E-2</v>
      </c>
      <c r="P492" s="13">
        <v>2.6843897904577599E-2</v>
      </c>
      <c r="Q492" s="13">
        <v>0.1028221540077113</v>
      </c>
      <c r="R492" s="13">
        <v>5.6999252653402277E-2</v>
      </c>
      <c r="S492" s="13">
        <v>3.8427124050434212E-2</v>
      </c>
      <c r="T492" s="13">
        <v>4.7770901631456947E-2</v>
      </c>
      <c r="U492" s="13">
        <v>6.5081731932055256E-2</v>
      </c>
      <c r="V492" s="13">
        <v>3.1475449505247638E-2</v>
      </c>
      <c r="W492" s="13">
        <v>5.095528873252464E-2</v>
      </c>
      <c r="X492" s="13">
        <v>4.5711815611026163E-2</v>
      </c>
      <c r="Y492" s="13">
        <v>4.9930565673077069E-2</v>
      </c>
      <c r="AA492" s="13">
        <v>2.87991211099363E-2</v>
      </c>
      <c r="AB492" s="13">
        <v>2.281282799384448E-2</v>
      </c>
      <c r="AC492" s="13">
        <v>3.377514310062113E-2</v>
      </c>
      <c r="AD492" s="13">
        <v>0.1046546178565127</v>
      </c>
      <c r="AF492" s="13">
        <v>4.2195283155087013E-2</v>
      </c>
      <c r="AG492" s="13">
        <v>4.7048721347874432E-2</v>
      </c>
      <c r="AH492" s="13">
        <v>4.3909652009721259E-2</v>
      </c>
      <c r="AI492" s="13">
        <v>8.5163059699558077E-2</v>
      </c>
      <c r="AJ492" s="13">
        <v>3.3957260581734351E-2</v>
      </c>
      <c r="AK492" s="13">
        <v>4.2195283155087013E-2</v>
      </c>
      <c r="AM492" s="13">
        <v>0.2143115549465463</v>
      </c>
      <c r="AN492" s="13">
        <v>0.11107179226208359</v>
      </c>
      <c r="AO492" s="13">
        <v>4.4522954856382732E-2</v>
      </c>
      <c r="AP492" s="13">
        <v>3.98881619084855E-2</v>
      </c>
      <c r="AQ492" s="13">
        <v>2.356423241039626E-2</v>
      </c>
      <c r="AR492" s="13">
        <v>8.2923656060069888E-3</v>
      </c>
      <c r="AS492" s="13">
        <v>2.8244007717543328E-2</v>
      </c>
      <c r="AT492" s="13">
        <v>1.859657829599904E-2</v>
      </c>
      <c r="AU492" s="13">
        <v>9.8891204936788542E-3</v>
      </c>
      <c r="AV492" s="13">
        <v>0</v>
      </c>
      <c r="AW492" s="13">
        <v>1.519100564930316E-2</v>
      </c>
      <c r="AX492" s="13">
        <v>0</v>
      </c>
      <c r="AY492" s="13">
        <v>0</v>
      </c>
    </row>
    <row r="493" spans="2:53" ht="29" hidden="1">
      <c r="B493" s="12" t="s">
        <v>238</v>
      </c>
      <c r="C493" s="13">
        <v>3.6090733556142278E-2</v>
      </c>
      <c r="D493" s="13">
        <v>3.9698955660095493E-2</v>
      </c>
      <c r="E493" s="13">
        <v>2.8797657850707221E-2</v>
      </c>
      <c r="F493" s="13">
        <v>5.3561115737630428E-2</v>
      </c>
      <c r="G493" s="13">
        <v>3.961240779491413E-2</v>
      </c>
      <c r="H493" s="13">
        <v>6.5273614098445829E-2</v>
      </c>
      <c r="I493" s="13">
        <v>2.980825011930895E-3</v>
      </c>
      <c r="K493" s="13">
        <v>3.2241472404406321E-2</v>
      </c>
      <c r="L493" s="13">
        <v>3.9860371289120997E-2</v>
      </c>
      <c r="N493" s="13">
        <v>1.887772932737386E-2</v>
      </c>
      <c r="O493" s="13">
        <v>6.2745854521080308E-2</v>
      </c>
      <c r="P493" s="13">
        <v>2.9663849482389631E-2</v>
      </c>
      <c r="Q493" s="13">
        <v>2.287980004643525E-2</v>
      </c>
      <c r="R493" s="13">
        <v>1.836970795893364E-2</v>
      </c>
      <c r="S493" s="13">
        <v>3.590505634943858E-2</v>
      </c>
      <c r="T493" s="13">
        <v>6.2820291575652526E-2</v>
      </c>
      <c r="U493" s="13">
        <v>4.9864562751972007E-2</v>
      </c>
      <c r="V493" s="13">
        <v>4.3484955807024078E-2</v>
      </c>
      <c r="W493" s="13">
        <v>3.0043006335329199E-2</v>
      </c>
      <c r="X493" s="13">
        <v>3.0196526376878439E-2</v>
      </c>
      <c r="Y493" s="13">
        <v>4.3785044490879187E-2</v>
      </c>
      <c r="AA493" s="13">
        <v>5.2651751384606236E-3</v>
      </c>
      <c r="AB493" s="13">
        <v>1.51231320278889E-2</v>
      </c>
      <c r="AC493" s="13">
        <v>2.6812166307256351E-2</v>
      </c>
      <c r="AD493" s="13">
        <v>9.9569726938504702E-2</v>
      </c>
      <c r="AF493" s="13">
        <v>4.4011639350374707E-2</v>
      </c>
      <c r="AG493" s="13">
        <v>1.721252496548293E-2</v>
      </c>
      <c r="AH493" s="13">
        <v>4.296662166776534E-2</v>
      </c>
      <c r="AI493" s="13">
        <v>2.8526210996257649E-2</v>
      </c>
      <c r="AJ493" s="13">
        <v>4.3191900301183542E-2</v>
      </c>
      <c r="AK493" s="13">
        <v>4.4011639350374707E-2</v>
      </c>
      <c r="AM493" s="13">
        <v>0.2127295458907541</v>
      </c>
      <c r="AN493" s="13">
        <v>8.8288503421166342E-2</v>
      </c>
      <c r="AO493" s="13">
        <v>1.9346381600820979E-2</v>
      </c>
      <c r="AP493" s="13">
        <v>2.7327816639939349E-2</v>
      </c>
      <c r="AQ493" s="13">
        <v>2.440740498321161E-2</v>
      </c>
      <c r="AR493" s="13">
        <v>1.738315442598426E-2</v>
      </c>
      <c r="AS493" s="13">
        <v>1.9146225465800949E-2</v>
      </c>
      <c r="AT493" s="13">
        <v>0</v>
      </c>
      <c r="AU493" s="13">
        <v>8.5275212330220961E-3</v>
      </c>
      <c r="AV493" s="13">
        <v>1.121054827274231E-2</v>
      </c>
      <c r="AW493" s="13">
        <v>0</v>
      </c>
      <c r="AX493" s="13">
        <v>1.7430886829827519E-2</v>
      </c>
      <c r="AY493" s="13">
        <v>0</v>
      </c>
    </row>
    <row r="494" spans="2:53" hidden="1">
      <c r="B494" s="12" t="s">
        <v>222</v>
      </c>
      <c r="C494" s="13">
        <v>4.3928133960558099E-2</v>
      </c>
      <c r="D494" s="13">
        <v>0.2531368764317935</v>
      </c>
      <c r="E494" s="13">
        <v>2.9341758708648129E-2</v>
      </c>
      <c r="F494" s="13">
        <v>1.1346168221944E-2</v>
      </c>
      <c r="G494" s="13">
        <v>5.7443652575677184E-3</v>
      </c>
      <c r="H494" s="13">
        <v>3.835374630741956E-3</v>
      </c>
      <c r="I494" s="13">
        <v>2.7567660760163758E-3</v>
      </c>
      <c r="K494" s="13">
        <v>4.0368730272214021E-2</v>
      </c>
      <c r="L494" s="13">
        <v>4.7413910041101313E-2</v>
      </c>
      <c r="N494" s="13">
        <v>2.5106675403337459E-2</v>
      </c>
      <c r="O494" s="13">
        <v>0</v>
      </c>
      <c r="P494" s="13">
        <v>4.6855491377294237E-2</v>
      </c>
      <c r="Q494" s="13">
        <v>5.8082015729227852E-2</v>
      </c>
      <c r="R494" s="13">
        <v>4.0976449747165758E-2</v>
      </c>
      <c r="S494" s="13">
        <v>6.1478775967205822E-2</v>
      </c>
      <c r="T494" s="13">
        <v>7.2367690744481766E-2</v>
      </c>
      <c r="U494" s="13">
        <v>6.5683021009642961E-2</v>
      </c>
      <c r="V494" s="13">
        <v>6.6548373063020139E-2</v>
      </c>
      <c r="W494" s="13">
        <v>2.6310146944085559E-2</v>
      </c>
      <c r="X494" s="13">
        <v>3.0968311885637801E-2</v>
      </c>
      <c r="Y494" s="13">
        <v>1.5888260187216431E-2</v>
      </c>
      <c r="AA494" s="13">
        <v>2.802103151890243E-2</v>
      </c>
      <c r="AB494" s="13">
        <v>5.7677291009301829E-2</v>
      </c>
      <c r="AC494" s="13">
        <v>3.2091476356890282E-2</v>
      </c>
      <c r="AD494" s="13">
        <v>5.7511362151367401E-2</v>
      </c>
      <c r="AF494" s="13">
        <v>2.8727334818694491E-2</v>
      </c>
      <c r="AG494" s="13">
        <v>4.4365250417415819E-2</v>
      </c>
      <c r="AH494" s="13">
        <v>4.751768287078266E-2</v>
      </c>
      <c r="AI494" s="13">
        <v>0.114782262999374</v>
      </c>
      <c r="AJ494" s="13">
        <v>2.082681304879077E-2</v>
      </c>
      <c r="AK494" s="13">
        <v>2.8727334818694491E-2</v>
      </c>
      <c r="AM494" s="13">
        <v>0.17527026151879821</v>
      </c>
      <c r="AN494" s="13">
        <v>5.6237806227151868E-2</v>
      </c>
      <c r="AO494" s="13">
        <v>7.272389829866531E-2</v>
      </c>
      <c r="AP494" s="13">
        <v>4.6238287579809217E-2</v>
      </c>
      <c r="AQ494" s="13">
        <v>1.8125141002517511E-2</v>
      </c>
      <c r="AR494" s="13">
        <v>2.4902429125863469E-2</v>
      </c>
      <c r="AS494" s="13">
        <v>5.2485180814535057E-2</v>
      </c>
      <c r="AT494" s="13">
        <v>2.0915469160748001E-2</v>
      </c>
      <c r="AU494" s="13">
        <v>2.7635155847917741E-2</v>
      </c>
      <c r="AV494" s="13">
        <v>1.095799688129665E-2</v>
      </c>
      <c r="AW494" s="13">
        <v>2.6943719594219769E-2</v>
      </c>
      <c r="AX494" s="13">
        <v>3.4447990264629517E-2</v>
      </c>
      <c r="AY494" s="13">
        <v>2.503405913327483E-2</v>
      </c>
    </row>
    <row r="495" spans="2:53" ht="29" hidden="1">
      <c r="B495" s="12" t="s">
        <v>239</v>
      </c>
      <c r="C495" s="13">
        <v>5.3241548442709098E-2</v>
      </c>
      <c r="D495" s="13">
        <v>1.493212012297283E-2</v>
      </c>
      <c r="E495" s="13">
        <v>5.6449482252475926E-3</v>
      </c>
      <c r="F495" s="13">
        <v>5.8566362443608034E-3</v>
      </c>
      <c r="G495" s="13">
        <v>0</v>
      </c>
      <c r="H495" s="13">
        <v>1.013212791234281E-2</v>
      </c>
      <c r="I495" s="13">
        <v>0.22752309952764069</v>
      </c>
      <c r="K495" s="13">
        <v>4.1942313107511467E-2</v>
      </c>
      <c r="L495" s="13">
        <v>6.4307054833242755E-2</v>
      </c>
      <c r="N495" s="13">
        <v>6.2874041927644633E-2</v>
      </c>
      <c r="O495" s="13">
        <v>0</v>
      </c>
      <c r="P495" s="13">
        <v>5.3183339761482408E-2</v>
      </c>
      <c r="Q495" s="13">
        <v>6.4214942783608758E-2</v>
      </c>
      <c r="R495" s="13">
        <v>3.3363620540831612E-2</v>
      </c>
      <c r="S495" s="13">
        <v>8.5916631769546087E-2</v>
      </c>
      <c r="T495" s="13">
        <v>3.8428713640540242E-2</v>
      </c>
      <c r="U495" s="13">
        <v>6.1149121851627679E-2</v>
      </c>
      <c r="V495" s="13">
        <v>2.5756216917155451E-2</v>
      </c>
      <c r="W495" s="13">
        <v>5.5888834134200163E-2</v>
      </c>
      <c r="X495" s="13">
        <v>9.1950819869048434E-2</v>
      </c>
      <c r="Y495" s="13">
        <v>5.9327907240983392E-2</v>
      </c>
      <c r="AA495" s="13">
        <v>1.8879301048469039E-2</v>
      </c>
      <c r="AB495" s="13">
        <v>2.882926413141567E-2</v>
      </c>
      <c r="AC495" s="13">
        <v>5.3397448802794713E-2</v>
      </c>
      <c r="AD495" s="13">
        <v>0.11595932254713499</v>
      </c>
      <c r="AF495" s="13">
        <v>5.515747761911087E-2</v>
      </c>
      <c r="AG495" s="13">
        <v>2.4867543220852089E-2</v>
      </c>
      <c r="AH495" s="13">
        <v>6.869386475941941E-2</v>
      </c>
      <c r="AI495" s="13">
        <v>1.933571408209989E-2</v>
      </c>
      <c r="AJ495" s="13">
        <v>8.9248655092596246E-2</v>
      </c>
      <c r="AK495" s="13">
        <v>5.515747761911087E-2</v>
      </c>
      <c r="AM495" s="13">
        <v>0</v>
      </c>
      <c r="AN495" s="13">
        <v>0.18307499635383101</v>
      </c>
      <c r="AO495" s="13">
        <v>4.2580043137809803E-2</v>
      </c>
      <c r="AP495" s="13">
        <v>7.0867290744336828E-2</v>
      </c>
      <c r="AQ495" s="13">
        <v>3.2439242291859648E-2</v>
      </c>
      <c r="AR495" s="13">
        <v>1.92705595316147E-2</v>
      </c>
      <c r="AS495" s="13">
        <v>2.0768012141365619E-2</v>
      </c>
      <c r="AT495" s="13">
        <v>5.4005015930647909E-2</v>
      </c>
      <c r="AU495" s="13">
        <v>1.9569519413068621E-2</v>
      </c>
      <c r="AV495" s="13">
        <v>1.3206220438633049E-2</v>
      </c>
      <c r="AW495" s="13">
        <v>3.2666573124511787E-2</v>
      </c>
      <c r="AX495" s="13">
        <v>1.78946400633587E-2</v>
      </c>
      <c r="AY495" s="13">
        <v>0</v>
      </c>
    </row>
    <row r="496" spans="2:53" ht="29" hidden="1">
      <c r="B496" s="12" t="s">
        <v>240</v>
      </c>
      <c r="C496" s="13">
        <v>0.1256221434501659</v>
      </c>
      <c r="D496" s="13">
        <v>1.051377361094125E-2</v>
      </c>
      <c r="E496" s="13">
        <v>0</v>
      </c>
      <c r="F496" s="13">
        <v>3.2048361409662569E-3</v>
      </c>
      <c r="G496" s="13">
        <v>3.1092346435718549E-3</v>
      </c>
      <c r="H496" s="13">
        <v>0.10605890777250471</v>
      </c>
      <c r="I496" s="13">
        <v>0.51464912276254937</v>
      </c>
      <c r="K496" s="13">
        <v>0.1276679884704526</v>
      </c>
      <c r="L496" s="13">
        <v>0.12361861750575941</v>
      </c>
      <c r="N496" s="13">
        <v>0.1607426181288327</v>
      </c>
      <c r="O496" s="13">
        <v>0.10022999898058969</v>
      </c>
      <c r="P496" s="13">
        <v>8.2403180510030288E-2</v>
      </c>
      <c r="Q496" s="13">
        <v>0.1976346150180609</v>
      </c>
      <c r="R496" s="13">
        <v>0.1058552789249291</v>
      </c>
      <c r="S496" s="13">
        <v>0.11423928877750621</v>
      </c>
      <c r="T496" s="13">
        <v>0.1126270431186748</v>
      </c>
      <c r="U496" s="13">
        <v>8.2632174070986247E-2</v>
      </c>
      <c r="V496" s="13">
        <v>5.7427997670675607E-2</v>
      </c>
      <c r="W496" s="13">
        <v>0.17255145183511569</v>
      </c>
      <c r="X496" s="13">
        <v>0.1838501775468292</v>
      </c>
      <c r="Y496" s="13">
        <v>0.16348644418124869</v>
      </c>
      <c r="AA496" s="13">
        <v>0.176985555467158</v>
      </c>
      <c r="AB496" s="13">
        <v>0.19130389656785771</v>
      </c>
      <c r="AC496" s="13">
        <v>6.9808105268451812E-2</v>
      </c>
      <c r="AD496" s="13">
        <v>4.9770306584538258E-2</v>
      </c>
      <c r="AF496" s="13">
        <v>0.14989415696051611</v>
      </c>
      <c r="AG496" s="13">
        <v>9.1841632201265427E-2</v>
      </c>
      <c r="AH496" s="13">
        <v>0.1978776351288879</v>
      </c>
      <c r="AI496" s="13">
        <v>6.8372234592468856E-2</v>
      </c>
      <c r="AJ496" s="13">
        <v>0.12812086921524071</v>
      </c>
      <c r="AK496" s="13">
        <v>0.14989415696051611</v>
      </c>
      <c r="AM496" s="13">
        <v>0</v>
      </c>
      <c r="AN496" s="13">
        <v>8.0304484282685717E-2</v>
      </c>
      <c r="AO496" s="13">
        <v>0.16596265321321321</v>
      </c>
      <c r="AP496" s="13">
        <v>0.18213498768490269</v>
      </c>
      <c r="AQ496" s="13">
        <v>0.18257043317176239</v>
      </c>
      <c r="AR496" s="13">
        <v>0.15495236177967009</v>
      </c>
      <c r="AS496" s="13">
        <v>0.1599200905282763</v>
      </c>
      <c r="AT496" s="13">
        <v>9.4647837882573319E-2</v>
      </c>
      <c r="AU496" s="13">
        <v>0.1016553264563782</v>
      </c>
      <c r="AV496" s="13">
        <v>0.1165345790519843</v>
      </c>
      <c r="AW496" s="13">
        <v>8.851932420144186E-2</v>
      </c>
      <c r="AX496" s="13">
        <v>5.8014425971522822E-2</v>
      </c>
      <c r="AY496" s="13">
        <v>5.1411412075278988E-2</v>
      </c>
    </row>
    <row r="497" spans="2:53" ht="29" hidden="1">
      <c r="B497" s="12" t="s">
        <v>241</v>
      </c>
      <c r="C497" s="13">
        <v>3.9356615277324307E-2</v>
      </c>
      <c r="D497" s="13">
        <v>1.8021662230667361E-2</v>
      </c>
      <c r="E497" s="13">
        <v>4.1529989277734332E-2</v>
      </c>
      <c r="F497" s="13">
        <v>6.324864267615711E-2</v>
      </c>
      <c r="G497" s="13">
        <v>5.2161209982789822E-2</v>
      </c>
      <c r="H497" s="13">
        <v>6.7545938810055411E-2</v>
      </c>
      <c r="I497" s="13">
        <v>2.8888425609104218E-3</v>
      </c>
      <c r="K497" s="13">
        <v>8.5122291422048569E-3</v>
      </c>
      <c r="L497" s="13">
        <v>6.9562973651599455E-2</v>
      </c>
      <c r="N497" s="13">
        <v>1.9840755338905211E-2</v>
      </c>
      <c r="O497" s="13">
        <v>7.9583061837081651E-2</v>
      </c>
      <c r="P497" s="13">
        <v>3.6822587541048613E-2</v>
      </c>
      <c r="Q497" s="13">
        <v>1.7892186040598741E-2</v>
      </c>
      <c r="R497" s="13">
        <v>4.8408471179261787E-2</v>
      </c>
      <c r="S497" s="13">
        <v>6.0293001131075011E-2</v>
      </c>
      <c r="T497" s="13">
        <v>2.6877454550530349E-2</v>
      </c>
      <c r="U497" s="13">
        <v>4.429998747588796E-2</v>
      </c>
      <c r="V497" s="13">
        <v>2.5934108903639251E-2</v>
      </c>
      <c r="W497" s="13">
        <v>4.101929186749477E-2</v>
      </c>
      <c r="X497" s="13">
        <v>4.9339169009872487E-2</v>
      </c>
      <c r="Y497" s="13">
        <v>4.0991538758609607E-2</v>
      </c>
      <c r="AA497" s="13">
        <v>1.84395984362512E-2</v>
      </c>
      <c r="AB497" s="13">
        <v>1.6942820257086929E-2</v>
      </c>
      <c r="AC497" s="13">
        <v>3.7370131735856842E-2</v>
      </c>
      <c r="AD497" s="13">
        <v>8.6268157828670838E-2</v>
      </c>
      <c r="AF497" s="13">
        <v>5.4852188741471991E-2</v>
      </c>
      <c r="AG497" s="13">
        <v>3.1392922805194651E-2</v>
      </c>
      <c r="AH497" s="13">
        <v>3.087505255861793E-2</v>
      </c>
      <c r="AI497" s="13">
        <v>3.5040167079657313E-2</v>
      </c>
      <c r="AJ497" s="13">
        <v>3.0517226255974379E-2</v>
      </c>
      <c r="AK497" s="13">
        <v>5.4852188741471991E-2</v>
      </c>
      <c r="AM497" s="13">
        <v>0.181678475533922</v>
      </c>
      <c r="AN497" s="13">
        <v>3.1273149780387498E-2</v>
      </c>
      <c r="AO497" s="13">
        <v>3.3379438390874559E-2</v>
      </c>
      <c r="AP497" s="13">
        <v>2.1097115947982421E-2</v>
      </c>
      <c r="AQ497" s="13">
        <v>7.7621909544232384E-2</v>
      </c>
      <c r="AR497" s="13">
        <v>2.6397227536241762E-2</v>
      </c>
      <c r="AS497" s="13">
        <v>2.1362599971361348E-2</v>
      </c>
      <c r="AT497" s="13">
        <v>1.383502020641577E-2</v>
      </c>
      <c r="AU497" s="13">
        <v>1.8090360917507181E-2</v>
      </c>
      <c r="AV497" s="13">
        <v>1.0340135438114651E-2</v>
      </c>
      <c r="AW497" s="13">
        <v>4.1337242651405592E-2</v>
      </c>
      <c r="AX497" s="13">
        <v>0</v>
      </c>
      <c r="AY497" s="13">
        <v>2.468994550082966E-2</v>
      </c>
    </row>
    <row r="498" spans="2:53" hidden="1">
      <c r="B498" s="12" t="s">
        <v>233</v>
      </c>
      <c r="C498" s="13">
        <v>8.9934331709516403E-3</v>
      </c>
      <c r="D498" s="13">
        <v>6.7571159621629918E-3</v>
      </c>
      <c r="E498" s="13">
        <v>1.6926806978924819E-2</v>
      </c>
      <c r="F498" s="13">
        <v>9.5175307660279179E-3</v>
      </c>
      <c r="G498" s="13">
        <v>8.8441199693684251E-3</v>
      </c>
      <c r="H498" s="13">
        <v>6.9779932729101962E-3</v>
      </c>
      <c r="I498" s="13">
        <v>5.084582374619586E-3</v>
      </c>
      <c r="K498" s="13">
        <v>1.0791603611211471E-2</v>
      </c>
      <c r="L498" s="13">
        <v>7.2324585644681647E-3</v>
      </c>
      <c r="N498" s="13">
        <v>1.7216767322982961E-2</v>
      </c>
      <c r="O498" s="13">
        <v>0</v>
      </c>
      <c r="P498" s="13">
        <v>2.1744880527519859E-2</v>
      </c>
      <c r="Q498" s="13">
        <v>1.161589974086949E-2</v>
      </c>
      <c r="R498" s="13">
        <v>1.287402352698935E-2</v>
      </c>
      <c r="S498" s="13">
        <v>6.4395108870257704E-3</v>
      </c>
      <c r="T498" s="13">
        <v>6.554380624177885E-3</v>
      </c>
      <c r="U498" s="13">
        <v>1.7285716487699311E-2</v>
      </c>
      <c r="V498" s="13">
        <v>3.8027287399492338E-3</v>
      </c>
      <c r="W498" s="13">
        <v>7.2284041920081419E-3</v>
      </c>
      <c r="X498" s="13">
        <v>5.9906629711534197E-3</v>
      </c>
      <c r="Y498" s="13">
        <v>0</v>
      </c>
      <c r="AA498" s="13">
        <v>1.007742353923735E-2</v>
      </c>
      <c r="AB498" s="13">
        <v>3.517025815343953E-3</v>
      </c>
      <c r="AC498" s="13">
        <v>7.2080878584837972E-3</v>
      </c>
      <c r="AD498" s="13">
        <v>1.4138650946610589E-2</v>
      </c>
      <c r="AF498" s="13">
        <v>1.0688874625970721E-2</v>
      </c>
      <c r="AG498" s="13">
        <v>4.9906464869192597E-3</v>
      </c>
      <c r="AH498" s="13">
        <v>0</v>
      </c>
      <c r="AI498" s="13">
        <v>7.4019319007553397E-3</v>
      </c>
      <c r="AJ498" s="13">
        <v>1.4376384681944949E-2</v>
      </c>
      <c r="AK498" s="13">
        <v>1.0688874625970721E-2</v>
      </c>
      <c r="AM498" s="13">
        <v>0</v>
      </c>
      <c r="AN498" s="13">
        <v>9.0032244958092086E-3</v>
      </c>
      <c r="AO498" s="13">
        <v>0</v>
      </c>
      <c r="AP498" s="13">
        <v>1.10970292360821E-2</v>
      </c>
      <c r="AQ498" s="13">
        <v>6.0906313705735597E-3</v>
      </c>
      <c r="AR498" s="13">
        <v>0</v>
      </c>
      <c r="AS498" s="13">
        <v>8.0134160309126932E-3</v>
      </c>
      <c r="AT498" s="13">
        <v>4.730725496691358E-3</v>
      </c>
      <c r="AU498" s="13">
        <v>0</v>
      </c>
      <c r="AV498" s="13">
        <v>0</v>
      </c>
      <c r="AW498" s="13">
        <v>0</v>
      </c>
      <c r="AX498" s="13">
        <v>0</v>
      </c>
      <c r="AY498" s="13">
        <v>0</v>
      </c>
    </row>
    <row r="499" spans="2:53" hidden="1"/>
    <row r="500" spans="2:53" hidden="1">
      <c r="B500" s="37" t="s">
        <v>242</v>
      </c>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c r="AL500" s="34"/>
      <c r="AM500" s="34"/>
      <c r="AN500" s="34"/>
      <c r="AO500" s="34"/>
      <c r="AP500" s="34"/>
      <c r="AQ500" s="34"/>
      <c r="AR500" s="34"/>
      <c r="AS500" s="34"/>
      <c r="AT500" s="34"/>
      <c r="AU500" s="34"/>
      <c r="AV500" s="34"/>
      <c r="AW500" s="34"/>
      <c r="AX500" s="34"/>
      <c r="AY500" s="34"/>
      <c r="AZ500" s="34"/>
      <c r="BA500" s="34"/>
    </row>
    <row r="501" spans="2:53" hidden="1">
      <c r="B501" s="36" t="s">
        <v>16</v>
      </c>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c r="AL501" s="34"/>
      <c r="AM501" s="34"/>
      <c r="AN501" s="34"/>
      <c r="AO501" s="34"/>
      <c r="AP501" s="34"/>
      <c r="AQ501" s="34"/>
      <c r="AR501" s="34"/>
      <c r="AS501" s="34"/>
      <c r="AT501" s="34"/>
      <c r="AU501" s="34"/>
      <c r="AV501" s="34"/>
      <c r="AW501" s="34"/>
      <c r="AX501" s="34"/>
      <c r="AY501" s="34"/>
      <c r="AZ501" s="34"/>
      <c r="BA501" s="34"/>
    </row>
    <row r="502" spans="2:53" ht="43.5" hidden="1">
      <c r="B502" s="12" t="s">
        <v>243</v>
      </c>
      <c r="C502" s="13">
        <v>0.75959750155260575</v>
      </c>
      <c r="D502" s="13">
        <v>0.56480327295609789</v>
      </c>
      <c r="E502" s="13">
        <v>0.6141985961940637</v>
      </c>
      <c r="F502" s="13">
        <v>0.69943403828532247</v>
      </c>
      <c r="G502" s="13">
        <v>0.7756233414067264</v>
      </c>
      <c r="H502" s="13">
        <v>0.8903610300849405</v>
      </c>
      <c r="I502" s="13">
        <v>0.9530633737360138</v>
      </c>
      <c r="K502" s="13">
        <v>0.73828039321632954</v>
      </c>
      <c r="L502" s="13">
        <v>0.78047365746272945</v>
      </c>
      <c r="N502" s="13">
        <v>0.83984543778997522</v>
      </c>
      <c r="O502" s="13">
        <v>0.73955739088444428</v>
      </c>
      <c r="P502" s="13">
        <v>0.86163201569327508</v>
      </c>
      <c r="Q502" s="13">
        <v>0.8489862675036699</v>
      </c>
      <c r="R502" s="13">
        <v>0.75650491564392697</v>
      </c>
      <c r="S502" s="13">
        <v>0.81189607110324424</v>
      </c>
      <c r="T502" s="13">
        <v>0.72181505941145785</v>
      </c>
      <c r="U502" s="13">
        <v>0.68615909478761061</v>
      </c>
      <c r="V502" s="13">
        <v>0.50367760700341124</v>
      </c>
      <c r="W502" s="13">
        <v>0.84117921028328813</v>
      </c>
      <c r="X502" s="13">
        <v>0.89927478230970115</v>
      </c>
      <c r="Y502" s="13">
        <v>0.80220659488875234</v>
      </c>
      <c r="AA502" s="13">
        <v>0.73220690825005275</v>
      </c>
      <c r="AB502" s="13">
        <v>0.7957261461497368</v>
      </c>
      <c r="AC502" s="13">
        <v>0.78588559859556573</v>
      </c>
      <c r="AD502" s="13">
        <v>0.72889797394711808</v>
      </c>
      <c r="AF502" s="13">
        <v>0.79342951960007269</v>
      </c>
      <c r="AG502" s="13">
        <v>0.64274372276869163</v>
      </c>
      <c r="AH502" s="13">
        <v>0.75856799453558699</v>
      </c>
      <c r="AI502" s="13">
        <v>0.68925280939621447</v>
      </c>
      <c r="AJ502" s="13">
        <v>0.85486550391922156</v>
      </c>
      <c r="AK502" s="13">
        <v>0.79342951960007269</v>
      </c>
      <c r="AM502" s="13">
        <v>0.82533242064297718</v>
      </c>
      <c r="AN502" s="13">
        <v>0.82739292463056202</v>
      </c>
      <c r="AO502" s="13">
        <v>0.78793780039818218</v>
      </c>
      <c r="AP502" s="13">
        <v>0.73264356172964762</v>
      </c>
      <c r="AQ502" s="13">
        <v>0.78477695807818837</v>
      </c>
      <c r="AR502" s="13">
        <v>0.78169528835496505</v>
      </c>
      <c r="AS502" s="13">
        <v>0.76500991205116176</v>
      </c>
      <c r="AT502" s="13">
        <v>0.77396904260475274</v>
      </c>
      <c r="AU502" s="13">
        <v>0.75445371508075398</v>
      </c>
      <c r="AV502" s="13">
        <v>0.72347438555865484</v>
      </c>
      <c r="AW502" s="13">
        <v>0.7032544357534114</v>
      </c>
      <c r="AX502" s="13">
        <v>0.71638314928264935</v>
      </c>
      <c r="AY502" s="13">
        <v>0.61134032645288772</v>
      </c>
    </row>
    <row r="503" spans="2:53" hidden="1">
      <c r="B503" s="12" t="s">
        <v>244</v>
      </c>
      <c r="C503" s="13">
        <v>2.750649407275791E-2</v>
      </c>
      <c r="D503" s="13">
        <v>5.2019624985029322E-2</v>
      </c>
      <c r="E503" s="13">
        <v>2.2932979832805289E-2</v>
      </c>
      <c r="F503" s="13">
        <v>3.2455373755212708E-2</v>
      </c>
      <c r="G503" s="13">
        <v>2.810431807332631E-2</v>
      </c>
      <c r="H503" s="13">
        <v>3.5688931154275162E-2</v>
      </c>
      <c r="I503" s="13">
        <v>5.1207859256461978E-3</v>
      </c>
      <c r="K503" s="13">
        <v>3.2527191369452528E-2</v>
      </c>
      <c r="L503" s="13">
        <v>2.2589651793311939E-2</v>
      </c>
      <c r="N503" s="13">
        <v>1.9345627100048779E-2</v>
      </c>
      <c r="O503" s="13">
        <v>0.17005396680876719</v>
      </c>
      <c r="P503" s="13">
        <v>4.5292079636482872E-2</v>
      </c>
      <c r="Q503" s="13">
        <v>2.3332133978585981E-2</v>
      </c>
      <c r="R503" s="13">
        <v>3.6802601867713433E-2</v>
      </c>
      <c r="S503" s="13">
        <v>2.4420798325125771E-2</v>
      </c>
      <c r="T503" s="13">
        <v>2.8916021805509409E-2</v>
      </c>
      <c r="U503" s="13">
        <v>2.0170717619175611E-2</v>
      </c>
      <c r="V503" s="13">
        <v>2.695970032344502E-2</v>
      </c>
      <c r="W503" s="13">
        <v>1.5394780884900729E-2</v>
      </c>
      <c r="X503" s="13">
        <v>1.8461055819610349E-2</v>
      </c>
      <c r="Y503" s="13">
        <v>4.4035594161904862E-3</v>
      </c>
      <c r="AA503" s="13">
        <v>1.8783461471532141E-2</v>
      </c>
      <c r="AB503" s="13">
        <v>2.2554550773467082E-2</v>
      </c>
      <c r="AC503" s="13">
        <v>3.2074741750137657E-2</v>
      </c>
      <c r="AD503" s="13">
        <v>3.8257093544754928E-2</v>
      </c>
      <c r="AF503" s="13">
        <v>2.3416271101636219E-2</v>
      </c>
      <c r="AG503" s="13">
        <v>3.856404819636388E-2</v>
      </c>
      <c r="AH503" s="13">
        <v>4.1020394728705618E-2</v>
      </c>
      <c r="AI503" s="13">
        <v>3.1178713677347179E-2</v>
      </c>
      <c r="AJ503" s="13">
        <v>1.6486037302362991E-2</v>
      </c>
      <c r="AK503" s="13">
        <v>2.3416271101636219E-2</v>
      </c>
      <c r="AM503" s="13">
        <v>6.9332921328000063E-2</v>
      </c>
      <c r="AN503" s="13">
        <v>1.5865511234016021E-2</v>
      </c>
      <c r="AO503" s="13">
        <v>2.4992834319614909E-2</v>
      </c>
      <c r="AP503" s="13">
        <v>1.550470076133241E-2</v>
      </c>
      <c r="AQ503" s="13">
        <v>2.3746100921409719E-2</v>
      </c>
      <c r="AR503" s="13">
        <v>3.4241319200020763E-2</v>
      </c>
      <c r="AS503" s="13">
        <v>2.684947607229855E-2</v>
      </c>
      <c r="AT503" s="13">
        <v>2.6059318567523242E-2</v>
      </c>
      <c r="AU503" s="13">
        <v>8.9838851226847604E-3</v>
      </c>
      <c r="AV503" s="13">
        <v>2.2241568317414251E-2</v>
      </c>
      <c r="AW503" s="13">
        <v>2.6568991188577369E-2</v>
      </c>
      <c r="AX503" s="13">
        <v>3.4671754285658142E-2</v>
      </c>
      <c r="AY503" s="13">
        <v>4.9905830582363198E-2</v>
      </c>
    </row>
    <row r="504" spans="2:53" ht="29" hidden="1">
      <c r="B504" s="12" t="s">
        <v>245</v>
      </c>
      <c r="C504" s="13">
        <v>6.1803382802122237E-3</v>
      </c>
      <c r="D504" s="13">
        <v>7.1483285630637612E-3</v>
      </c>
      <c r="E504" s="13">
        <v>1.2649811316183431E-2</v>
      </c>
      <c r="F504" s="13">
        <v>8.7329487558541648E-3</v>
      </c>
      <c r="G504" s="13">
        <v>5.8356221860804657E-3</v>
      </c>
      <c r="H504" s="13">
        <v>0</v>
      </c>
      <c r="I504" s="13">
        <v>2.67187267120039E-3</v>
      </c>
      <c r="K504" s="13">
        <v>4.9579631203442304E-3</v>
      </c>
      <c r="L504" s="13">
        <v>7.3774281488526421E-3</v>
      </c>
      <c r="N504" s="13">
        <v>6.9691973110439839E-3</v>
      </c>
      <c r="O504" s="13">
        <v>0</v>
      </c>
      <c r="P504" s="13">
        <v>9.6024295315387705E-3</v>
      </c>
      <c r="Q504" s="13">
        <v>1.1949321207486379E-2</v>
      </c>
      <c r="R504" s="13">
        <v>4.5497717774589481E-3</v>
      </c>
      <c r="S504" s="13">
        <v>0</v>
      </c>
      <c r="T504" s="13">
        <v>8.022926786851587E-3</v>
      </c>
      <c r="U504" s="13">
        <v>0</v>
      </c>
      <c r="V504" s="13">
        <v>1.8387673691352271E-2</v>
      </c>
      <c r="W504" s="13">
        <v>0</v>
      </c>
      <c r="X504" s="13">
        <v>6.0684515279934136E-3</v>
      </c>
      <c r="Y504" s="13">
        <v>5.3557280620821464E-3</v>
      </c>
      <c r="AA504" s="13">
        <v>1.7945211541758989E-3</v>
      </c>
      <c r="AB504" s="13">
        <v>3.7156756982960038E-3</v>
      </c>
      <c r="AC504" s="13">
        <v>1.001088593182891E-2</v>
      </c>
      <c r="AD504" s="13">
        <v>1.0158498341198261E-2</v>
      </c>
      <c r="AF504" s="13">
        <v>0</v>
      </c>
      <c r="AG504" s="13">
        <v>7.3302650155990306E-3</v>
      </c>
      <c r="AH504" s="13">
        <v>1.6614700606667851E-2</v>
      </c>
      <c r="AI504" s="13">
        <v>1.1687100939325229E-2</v>
      </c>
      <c r="AJ504" s="13">
        <v>6.5328808957708651E-3</v>
      </c>
      <c r="AK504" s="13">
        <v>0</v>
      </c>
      <c r="AM504" s="13">
        <v>3.4819580322129701E-2</v>
      </c>
      <c r="AN504" s="13">
        <v>0</v>
      </c>
      <c r="AO504" s="13">
        <v>1.425395591608945E-2</v>
      </c>
      <c r="AP504" s="13">
        <v>1.1531694573489929E-2</v>
      </c>
      <c r="AQ504" s="13">
        <v>5.9867567190769683E-3</v>
      </c>
      <c r="AR504" s="13">
        <v>0</v>
      </c>
      <c r="AS504" s="13">
        <v>0</v>
      </c>
      <c r="AT504" s="13">
        <v>8.6068808565166726E-3</v>
      </c>
      <c r="AU504" s="13">
        <v>0</v>
      </c>
      <c r="AV504" s="13">
        <v>0</v>
      </c>
      <c r="AW504" s="13">
        <v>0</v>
      </c>
      <c r="AX504" s="13">
        <v>0</v>
      </c>
      <c r="AY504" s="13">
        <v>0</v>
      </c>
    </row>
    <row r="505" spans="2:53" ht="43.5" hidden="1">
      <c r="B505" s="12" t="s">
        <v>246</v>
      </c>
      <c r="C505" s="13">
        <v>1.9630894290404891E-2</v>
      </c>
      <c r="D505" s="13">
        <v>6.151010080816454E-2</v>
      </c>
      <c r="E505" s="13">
        <v>1.988882631134084E-2</v>
      </c>
      <c r="F505" s="13">
        <v>1.780753309721084E-2</v>
      </c>
      <c r="G505" s="13">
        <v>1.74737289073271E-2</v>
      </c>
      <c r="H505" s="13">
        <v>0</v>
      </c>
      <c r="I505" s="13">
        <v>8.3695314186917977E-3</v>
      </c>
      <c r="K505" s="13">
        <v>1.5860175771451102E-2</v>
      </c>
      <c r="L505" s="13">
        <v>2.3323614074584598E-2</v>
      </c>
      <c r="N505" s="13">
        <v>1.383496757251069E-2</v>
      </c>
      <c r="O505" s="13">
        <v>1.6357898021885389E-2</v>
      </c>
      <c r="P505" s="13">
        <v>0</v>
      </c>
      <c r="Q505" s="13">
        <v>0</v>
      </c>
      <c r="R505" s="13">
        <v>1.787895781031584E-2</v>
      </c>
      <c r="S505" s="13">
        <v>3.6860990800257912E-2</v>
      </c>
      <c r="T505" s="13">
        <v>2.809451858514872E-2</v>
      </c>
      <c r="U505" s="13">
        <v>3.4000614537785863E-2</v>
      </c>
      <c r="V505" s="13">
        <v>2.734341523190616E-2</v>
      </c>
      <c r="W505" s="13">
        <v>1.9972819166571981E-2</v>
      </c>
      <c r="X505" s="13">
        <v>6.1852264185297059E-3</v>
      </c>
      <c r="Y505" s="13">
        <v>1.1622627216866381E-2</v>
      </c>
      <c r="AA505" s="13">
        <v>6.8070405478314836E-3</v>
      </c>
      <c r="AB505" s="13">
        <v>1.1618329924995389E-2</v>
      </c>
      <c r="AC505" s="13">
        <v>1.2131785667290061E-2</v>
      </c>
      <c r="AD505" s="13">
        <v>4.8528369501636158E-2</v>
      </c>
      <c r="AF505" s="13">
        <v>1.6925367121441451E-2</v>
      </c>
      <c r="AG505" s="13">
        <v>1.744148967077128E-2</v>
      </c>
      <c r="AH505" s="13">
        <v>5.4227405434412353E-3</v>
      </c>
      <c r="AI505" s="13">
        <v>2.862998579260553E-2</v>
      </c>
      <c r="AJ505" s="13">
        <v>2.5158367614854949E-2</v>
      </c>
      <c r="AK505" s="13">
        <v>1.6925367121441451E-2</v>
      </c>
      <c r="AM505" s="13">
        <v>0</v>
      </c>
      <c r="AN505" s="13">
        <v>7.9929843276623259E-3</v>
      </c>
      <c r="AO505" s="13">
        <v>3.7555519512789397E-2</v>
      </c>
      <c r="AP505" s="13">
        <v>5.3581143345940933E-2</v>
      </c>
      <c r="AQ505" s="13">
        <v>5.6809590431767133E-3</v>
      </c>
      <c r="AR505" s="13">
        <v>8.86189673522568E-3</v>
      </c>
      <c r="AS505" s="13">
        <v>8.0657909736964236E-3</v>
      </c>
      <c r="AT505" s="13">
        <v>1.423339692711211E-2</v>
      </c>
      <c r="AU505" s="13">
        <v>0</v>
      </c>
      <c r="AV505" s="13">
        <v>0</v>
      </c>
      <c r="AW505" s="13">
        <v>0</v>
      </c>
      <c r="AX505" s="13">
        <v>2.0608028990012468E-2</v>
      </c>
      <c r="AY505" s="13">
        <v>9.6609390957655972E-3</v>
      </c>
    </row>
    <row r="506" spans="2:53" ht="43.5" hidden="1">
      <c r="B506" s="12" t="s">
        <v>247</v>
      </c>
      <c r="C506" s="13">
        <v>1.5705861314599199E-2</v>
      </c>
      <c r="D506" s="13">
        <v>3.1985434709634483E-2</v>
      </c>
      <c r="E506" s="13">
        <v>3.3998697029729852E-2</v>
      </c>
      <c r="F506" s="13">
        <v>8.8566848160738353E-3</v>
      </c>
      <c r="G506" s="13">
        <v>1.7298103026990901E-2</v>
      </c>
      <c r="H506" s="13">
        <v>3.4064297287777659E-3</v>
      </c>
      <c r="I506" s="13">
        <v>2.7326383023251071E-3</v>
      </c>
      <c r="K506" s="13">
        <v>1.8339256905828948E-2</v>
      </c>
      <c r="L506" s="13">
        <v>1.3126938504417171E-2</v>
      </c>
      <c r="N506" s="13">
        <v>6.4553780825121502E-3</v>
      </c>
      <c r="O506" s="13">
        <v>0</v>
      </c>
      <c r="P506" s="13">
        <v>0</v>
      </c>
      <c r="Q506" s="13">
        <v>2.3787900559070249E-2</v>
      </c>
      <c r="R506" s="13">
        <v>3.1704943208200533E-2</v>
      </c>
      <c r="S506" s="13">
        <v>4.5365912556025933E-3</v>
      </c>
      <c r="T506" s="13">
        <v>2.655219243962522E-2</v>
      </c>
      <c r="U506" s="13">
        <v>2.2990486650134229E-2</v>
      </c>
      <c r="V506" s="13">
        <v>3.1854597902640967E-2</v>
      </c>
      <c r="W506" s="13">
        <v>7.3972189593846218E-3</v>
      </c>
      <c r="X506" s="13">
        <v>0</v>
      </c>
      <c r="Y506" s="13">
        <v>1.1180508880583249E-2</v>
      </c>
      <c r="AA506" s="13">
        <v>9.9804394170874017E-3</v>
      </c>
      <c r="AB506" s="13">
        <v>1.8980709618397529E-2</v>
      </c>
      <c r="AC506" s="13">
        <v>1.4291755715859829E-2</v>
      </c>
      <c r="AD506" s="13">
        <v>1.9835530291606489E-2</v>
      </c>
      <c r="AF506" s="13">
        <v>1.6310630904609609E-2</v>
      </c>
      <c r="AG506" s="13">
        <v>9.3697602625418559E-3</v>
      </c>
      <c r="AH506" s="13">
        <v>6.4527589004270544E-3</v>
      </c>
      <c r="AI506" s="13">
        <v>3.081472940242639E-2</v>
      </c>
      <c r="AJ506" s="13">
        <v>1.4694519099079151E-2</v>
      </c>
      <c r="AK506" s="13">
        <v>1.6310630904609609E-2</v>
      </c>
      <c r="AM506" s="13">
        <v>3.5175727598602817E-2</v>
      </c>
      <c r="AN506" s="13">
        <v>1.5469964079895459E-2</v>
      </c>
      <c r="AO506" s="13">
        <v>1.4273188362462519E-2</v>
      </c>
      <c r="AP506" s="13">
        <v>4.2979707573602331E-2</v>
      </c>
      <c r="AQ506" s="13">
        <v>1.7328356399907551E-2</v>
      </c>
      <c r="AR506" s="13">
        <v>0</v>
      </c>
      <c r="AS506" s="13">
        <v>8.8823373974008923E-3</v>
      </c>
      <c r="AT506" s="13">
        <v>0</v>
      </c>
      <c r="AU506" s="13">
        <v>1.06489686828058E-2</v>
      </c>
      <c r="AV506" s="13">
        <v>3.2834164545665977E-2</v>
      </c>
      <c r="AW506" s="13">
        <v>1.397723357215774E-2</v>
      </c>
      <c r="AX506" s="13">
        <v>1.7666425014086499E-2</v>
      </c>
      <c r="AY506" s="13">
        <v>2.555071146885092E-2</v>
      </c>
    </row>
    <row r="507" spans="2:53" ht="29" hidden="1">
      <c r="B507" s="12" t="s">
        <v>248</v>
      </c>
      <c r="C507" s="13">
        <v>1.273237354349357E-2</v>
      </c>
      <c r="D507" s="13">
        <v>3.1896850986289561E-2</v>
      </c>
      <c r="E507" s="13">
        <v>1.1457232527411791E-2</v>
      </c>
      <c r="F507" s="13">
        <v>1.4309031517111791E-2</v>
      </c>
      <c r="G507" s="13">
        <v>1.441935151058012E-2</v>
      </c>
      <c r="H507" s="13">
        <v>6.8397796395213324E-3</v>
      </c>
      <c r="I507" s="13">
        <v>2.5069122355934059E-3</v>
      </c>
      <c r="K507" s="13">
        <v>1.559125833050053E-2</v>
      </c>
      <c r="L507" s="13">
        <v>9.9326258665972007E-3</v>
      </c>
      <c r="N507" s="13">
        <v>5.5905431234196841E-3</v>
      </c>
      <c r="O507" s="13">
        <v>1.274891893506299E-2</v>
      </c>
      <c r="P507" s="13">
        <v>9.0595374131172031E-3</v>
      </c>
      <c r="Q507" s="13">
        <v>0</v>
      </c>
      <c r="R507" s="13">
        <v>1.377237348849362E-2</v>
      </c>
      <c r="S507" s="13">
        <v>1.773687431212477E-2</v>
      </c>
      <c r="T507" s="13">
        <v>1.2786276247729199E-2</v>
      </c>
      <c r="U507" s="13">
        <v>1.0224682401617219E-2</v>
      </c>
      <c r="V507" s="13">
        <v>2.935292012348853E-2</v>
      </c>
      <c r="W507" s="13">
        <v>7.5909539913421066E-3</v>
      </c>
      <c r="X507" s="13">
        <v>0</v>
      </c>
      <c r="Y507" s="13">
        <v>1.735404984803356E-2</v>
      </c>
      <c r="AA507" s="13">
        <v>1.163154183450054E-2</v>
      </c>
      <c r="AB507" s="13">
        <v>1.145672999199948E-2</v>
      </c>
      <c r="AC507" s="13">
        <v>1.4352991200714741E-2</v>
      </c>
      <c r="AD507" s="13">
        <v>1.3914959824811141E-2</v>
      </c>
      <c r="AF507" s="13">
        <v>1.3882754983303909E-2</v>
      </c>
      <c r="AG507" s="13">
        <v>1.9316298340636079E-3</v>
      </c>
      <c r="AH507" s="13">
        <v>1.132196271342004E-2</v>
      </c>
      <c r="AI507" s="13">
        <v>3.070754382534736E-2</v>
      </c>
      <c r="AJ507" s="13">
        <v>1.01251277000683E-2</v>
      </c>
      <c r="AK507" s="13">
        <v>1.3882754983303909E-2</v>
      </c>
      <c r="AM507" s="13">
        <v>0</v>
      </c>
      <c r="AN507" s="13">
        <v>0</v>
      </c>
      <c r="AO507" s="13">
        <v>4.8119754062872829E-3</v>
      </c>
      <c r="AP507" s="13">
        <v>4.9089937681679099E-3</v>
      </c>
      <c r="AQ507" s="13">
        <v>2.563089406465326E-2</v>
      </c>
      <c r="AR507" s="13">
        <v>8.8465747254768273E-3</v>
      </c>
      <c r="AS507" s="13">
        <v>8.314658551963644E-3</v>
      </c>
      <c r="AT507" s="13">
        <v>0</v>
      </c>
      <c r="AU507" s="13">
        <v>2.689328603841069E-2</v>
      </c>
      <c r="AV507" s="13">
        <v>3.9419824102394967E-2</v>
      </c>
      <c r="AW507" s="13">
        <v>2.956222758389539E-2</v>
      </c>
      <c r="AX507" s="13">
        <v>0</v>
      </c>
      <c r="AY507" s="13">
        <v>0</v>
      </c>
    </row>
    <row r="508" spans="2:53" hidden="1">
      <c r="B508" s="12" t="s">
        <v>249</v>
      </c>
      <c r="C508" s="13">
        <v>2.3018360003674149E-2</v>
      </c>
      <c r="D508" s="13">
        <v>4.1866036002954549E-2</v>
      </c>
      <c r="E508" s="13">
        <v>4.2612228434685137E-2</v>
      </c>
      <c r="F508" s="13">
        <v>2.3743519517392411E-2</v>
      </c>
      <c r="G508" s="13">
        <v>1.7576915650081421E-2</v>
      </c>
      <c r="H508" s="13">
        <v>6.5272790889883778E-3</v>
      </c>
      <c r="I508" s="13">
        <v>9.6878394027433336E-3</v>
      </c>
      <c r="K508" s="13">
        <v>2.1104188314371192E-2</v>
      </c>
      <c r="L508" s="13">
        <v>2.4892936329611891E-2</v>
      </c>
      <c r="N508" s="13">
        <v>6.2752539072168049E-3</v>
      </c>
      <c r="O508" s="13">
        <v>0</v>
      </c>
      <c r="P508" s="13">
        <v>9.3599883044525375E-3</v>
      </c>
      <c r="Q508" s="13">
        <v>2.2451625565015579E-2</v>
      </c>
      <c r="R508" s="13">
        <v>2.0704696439797679E-2</v>
      </c>
      <c r="S508" s="13">
        <v>5.8208148866669184E-3</v>
      </c>
      <c r="T508" s="13">
        <v>3.4360458088132567E-2</v>
      </c>
      <c r="U508" s="13">
        <v>5.4891246547915627E-2</v>
      </c>
      <c r="V508" s="13">
        <v>5.0512292964916099E-2</v>
      </c>
      <c r="W508" s="13">
        <v>1.13907341322432E-2</v>
      </c>
      <c r="X508" s="13">
        <v>1.224103204976976E-2</v>
      </c>
      <c r="Y508" s="13">
        <v>1.6894040844411061E-2</v>
      </c>
      <c r="AA508" s="13">
        <v>2.1892049326818701E-2</v>
      </c>
      <c r="AB508" s="13">
        <v>3.0192227979753551E-2</v>
      </c>
      <c r="AC508" s="13">
        <v>1.9687140219989262E-2</v>
      </c>
      <c r="AD508" s="13">
        <v>1.986477706125828E-2</v>
      </c>
      <c r="AF508" s="13">
        <v>2.4440758005149079E-2</v>
      </c>
      <c r="AG508" s="13">
        <v>3.4988550349495121E-2</v>
      </c>
      <c r="AH508" s="13">
        <v>1.6812707731490129E-2</v>
      </c>
      <c r="AI508" s="13">
        <v>2.3979389825403721E-2</v>
      </c>
      <c r="AJ508" s="13">
        <v>1.2609872804770401E-2</v>
      </c>
      <c r="AK508" s="13">
        <v>2.4440758005149079E-2</v>
      </c>
      <c r="AM508" s="13">
        <v>0</v>
      </c>
      <c r="AN508" s="13">
        <v>1.572855165044975E-2</v>
      </c>
      <c r="AO508" s="13">
        <v>2.3876316738777829E-2</v>
      </c>
      <c r="AP508" s="13">
        <v>1.145568235485577E-2</v>
      </c>
      <c r="AQ508" s="13">
        <v>1.885743528129637E-2</v>
      </c>
      <c r="AR508" s="13">
        <v>1.6395244936823431E-2</v>
      </c>
      <c r="AS508" s="13">
        <v>3.416494289360944E-2</v>
      </c>
      <c r="AT508" s="13">
        <v>2.7432367811422768E-2</v>
      </c>
      <c r="AU508" s="13">
        <v>2.758102232380959E-2</v>
      </c>
      <c r="AV508" s="13">
        <v>3.2845431804239218E-2</v>
      </c>
      <c r="AW508" s="13">
        <v>2.6547917426265381E-2</v>
      </c>
      <c r="AX508" s="13">
        <v>1.8426053390201039E-2</v>
      </c>
      <c r="AY508" s="13">
        <v>7.7575718478649566E-3</v>
      </c>
    </row>
    <row r="509" spans="2:53" ht="29" hidden="1">
      <c r="B509" s="12" t="s">
        <v>250</v>
      </c>
      <c r="C509" s="13">
        <v>1.513716322702526E-2</v>
      </c>
      <c r="D509" s="13">
        <v>2.306547723361381E-2</v>
      </c>
      <c r="E509" s="13">
        <v>2.44453779802969E-2</v>
      </c>
      <c r="F509" s="13">
        <v>2.2339565223936909E-2</v>
      </c>
      <c r="G509" s="13">
        <v>1.7687094500163741E-2</v>
      </c>
      <c r="H509" s="13">
        <v>6.9436660616259771E-3</v>
      </c>
      <c r="I509" s="13">
        <v>0</v>
      </c>
      <c r="K509" s="13">
        <v>1.9647380298898051E-2</v>
      </c>
      <c r="L509" s="13">
        <v>1.072024169641184E-2</v>
      </c>
      <c r="N509" s="13">
        <v>0</v>
      </c>
      <c r="O509" s="13">
        <v>0</v>
      </c>
      <c r="P509" s="13">
        <v>0</v>
      </c>
      <c r="Q509" s="13">
        <v>0</v>
      </c>
      <c r="R509" s="13">
        <v>3.0563190312481441E-2</v>
      </c>
      <c r="S509" s="13">
        <v>1.1646366445257E-2</v>
      </c>
      <c r="T509" s="13">
        <v>0</v>
      </c>
      <c r="U509" s="13">
        <v>6.9160482085333097E-2</v>
      </c>
      <c r="V509" s="13">
        <v>6.548209714929103E-3</v>
      </c>
      <c r="W509" s="13">
        <v>1.005511727792934E-2</v>
      </c>
      <c r="X509" s="13">
        <v>0</v>
      </c>
      <c r="Y509" s="13">
        <v>2.6955871851498021E-2</v>
      </c>
      <c r="AA509" s="13">
        <v>1.584298055415188E-2</v>
      </c>
      <c r="AB509" s="13">
        <v>3.571188765244173E-3</v>
      </c>
      <c r="AC509" s="13">
        <v>1.196597183008557E-2</v>
      </c>
      <c r="AD509" s="13">
        <v>2.9291393791323089E-2</v>
      </c>
      <c r="AF509" s="13">
        <v>1.1856747015064929E-2</v>
      </c>
      <c r="AG509" s="13">
        <v>3.9362260920186493E-2</v>
      </c>
      <c r="AH509" s="13">
        <v>9.2361441343843231E-3</v>
      </c>
      <c r="AI509" s="13">
        <v>1.377093853672509E-2</v>
      </c>
      <c r="AJ509" s="13">
        <v>2.0572372924536342E-3</v>
      </c>
      <c r="AK509" s="13">
        <v>1.1856747015064929E-2</v>
      </c>
      <c r="AM509" s="13">
        <v>3.5339350108290098E-2</v>
      </c>
      <c r="AN509" s="13">
        <v>3.2968511701545217E-2</v>
      </c>
      <c r="AO509" s="13">
        <v>0</v>
      </c>
      <c r="AP509" s="13">
        <v>2.0353381647965511E-2</v>
      </c>
      <c r="AQ509" s="13">
        <v>1.7539941955440171E-2</v>
      </c>
      <c r="AR509" s="13">
        <v>8.4459201272659937E-3</v>
      </c>
      <c r="AS509" s="13">
        <v>8.4800153976593851E-3</v>
      </c>
      <c r="AT509" s="13">
        <v>1.143495986706564E-2</v>
      </c>
      <c r="AU509" s="13">
        <v>8.4961165645008416E-3</v>
      </c>
      <c r="AV509" s="13">
        <v>1.0163889580965139E-2</v>
      </c>
      <c r="AW509" s="13">
        <v>1.2895163605049409E-2</v>
      </c>
      <c r="AX509" s="13">
        <v>3.2072429581946192E-2</v>
      </c>
      <c r="AY509" s="13">
        <v>1.6569177807464908E-2</v>
      </c>
    </row>
    <row r="510" spans="2:53" ht="29" hidden="1">
      <c r="B510" s="12" t="s">
        <v>251</v>
      </c>
      <c r="C510" s="13">
        <v>3.3501784956707801E-3</v>
      </c>
      <c r="D510" s="13">
        <v>1.0771627182943749E-2</v>
      </c>
      <c r="E510" s="13">
        <v>2.822499035526073E-3</v>
      </c>
      <c r="F510" s="13">
        <v>5.1854759161269774E-3</v>
      </c>
      <c r="G510" s="13">
        <v>2.9474717030486858E-3</v>
      </c>
      <c r="H510" s="13">
        <v>0</v>
      </c>
      <c r="I510" s="13">
        <v>0</v>
      </c>
      <c r="K510" s="13">
        <v>4.7335623704794164E-3</v>
      </c>
      <c r="L510" s="13">
        <v>1.9954104380862478E-3</v>
      </c>
      <c r="N510" s="13">
        <v>0</v>
      </c>
      <c r="O510" s="13">
        <v>0</v>
      </c>
      <c r="P510" s="13">
        <v>0</v>
      </c>
      <c r="Q510" s="13">
        <v>0</v>
      </c>
      <c r="R510" s="13">
        <v>3.9783048248346791E-3</v>
      </c>
      <c r="S510" s="13">
        <v>0</v>
      </c>
      <c r="T510" s="13">
        <v>0</v>
      </c>
      <c r="U510" s="13">
        <v>5.6084272768600297E-3</v>
      </c>
      <c r="V510" s="13">
        <v>1.730685210993891E-2</v>
      </c>
      <c r="W510" s="13">
        <v>0</v>
      </c>
      <c r="X510" s="13">
        <v>0</v>
      </c>
      <c r="Y510" s="13">
        <v>0</v>
      </c>
      <c r="AA510" s="13">
        <v>5.0591509229141731E-3</v>
      </c>
      <c r="AB510" s="13">
        <v>0</v>
      </c>
      <c r="AC510" s="13">
        <v>0</v>
      </c>
      <c r="AD510" s="13">
        <v>7.9532442041521864E-3</v>
      </c>
      <c r="AF510" s="13">
        <v>2.8474071304836019E-3</v>
      </c>
      <c r="AG510" s="13">
        <v>7.1756095701708926E-3</v>
      </c>
      <c r="AH510" s="13">
        <v>0</v>
      </c>
      <c r="AI510" s="13">
        <v>6.760927743109389E-3</v>
      </c>
      <c r="AJ510" s="13">
        <v>0</v>
      </c>
      <c r="AK510" s="13">
        <v>2.8474071304836019E-3</v>
      </c>
      <c r="AM510" s="13">
        <v>0</v>
      </c>
      <c r="AN510" s="13">
        <v>0</v>
      </c>
      <c r="AO510" s="13">
        <v>0</v>
      </c>
      <c r="AP510" s="13">
        <v>4.7436522374218609E-3</v>
      </c>
      <c r="AQ510" s="13">
        <v>1.2220695487281269E-2</v>
      </c>
      <c r="AR510" s="13">
        <v>7.762534371903048E-3</v>
      </c>
      <c r="AS510" s="13">
        <v>8.5977895967898066E-3</v>
      </c>
      <c r="AT510" s="13">
        <v>0</v>
      </c>
      <c r="AU510" s="13">
        <v>0</v>
      </c>
      <c r="AV510" s="13">
        <v>0</v>
      </c>
      <c r="AW510" s="13">
        <v>0</v>
      </c>
      <c r="AX510" s="13">
        <v>0</v>
      </c>
      <c r="AY510" s="13">
        <v>0</v>
      </c>
    </row>
    <row r="511" spans="2:53" hidden="1">
      <c r="B511" s="12" t="s">
        <v>252</v>
      </c>
      <c r="C511" s="13">
        <v>9.4123440320731146E-3</v>
      </c>
      <c r="D511" s="13">
        <v>1.9191752638009759E-2</v>
      </c>
      <c r="E511" s="13">
        <v>5.5966314120902963E-3</v>
      </c>
      <c r="F511" s="13">
        <v>1.404340325030809E-2</v>
      </c>
      <c r="G511" s="13">
        <v>8.1267424137264222E-3</v>
      </c>
      <c r="H511" s="13">
        <v>6.7807058524836103E-3</v>
      </c>
      <c r="I511" s="13">
        <v>5.1453148938558693E-3</v>
      </c>
      <c r="K511" s="13">
        <v>9.7084843836859613E-3</v>
      </c>
      <c r="L511" s="13">
        <v>9.1223294553292311E-3</v>
      </c>
      <c r="N511" s="13">
        <v>1.073028109050405E-2</v>
      </c>
      <c r="O511" s="13">
        <v>3.3526030424253353E-2</v>
      </c>
      <c r="P511" s="13">
        <v>0</v>
      </c>
      <c r="Q511" s="13">
        <v>0</v>
      </c>
      <c r="R511" s="13">
        <v>8.5576700411637875E-3</v>
      </c>
      <c r="S511" s="13">
        <v>1.2753378150376001E-2</v>
      </c>
      <c r="T511" s="13">
        <v>0</v>
      </c>
      <c r="U511" s="13">
        <v>0</v>
      </c>
      <c r="V511" s="13">
        <v>2.1062220388894971E-2</v>
      </c>
      <c r="W511" s="13">
        <v>7.488225826916696E-3</v>
      </c>
      <c r="X511" s="13">
        <v>1.3322709573712409E-2</v>
      </c>
      <c r="Y511" s="13">
        <v>5.4658357515116763E-3</v>
      </c>
      <c r="AA511" s="13">
        <v>1.6087059814493109E-2</v>
      </c>
      <c r="AB511" s="13">
        <v>7.431135192365E-3</v>
      </c>
      <c r="AC511" s="13">
        <v>9.7453873240808259E-3</v>
      </c>
      <c r="AD511" s="13">
        <v>4.0411234462795001E-3</v>
      </c>
      <c r="AF511" s="13">
        <v>7.4030166460126471E-3</v>
      </c>
      <c r="AG511" s="13">
        <v>5.0263180867467418E-3</v>
      </c>
      <c r="AH511" s="13">
        <v>2.7454475864214359E-2</v>
      </c>
      <c r="AI511" s="13">
        <v>1.4556207295579431E-2</v>
      </c>
      <c r="AJ511" s="13">
        <v>6.0992160681890466E-3</v>
      </c>
      <c r="AK511" s="13">
        <v>7.4030166460126471E-3</v>
      </c>
      <c r="AM511" s="13">
        <v>0</v>
      </c>
      <c r="AN511" s="13">
        <v>8.5402847085697311E-3</v>
      </c>
      <c r="AO511" s="13">
        <v>4.437588332062533E-3</v>
      </c>
      <c r="AP511" s="13">
        <v>1.0902805451119831E-2</v>
      </c>
      <c r="AQ511" s="13">
        <v>1.2083661499623571E-2</v>
      </c>
      <c r="AR511" s="13">
        <v>0</v>
      </c>
      <c r="AS511" s="13">
        <v>9.1895742508407707E-3</v>
      </c>
      <c r="AT511" s="13">
        <v>1.938356099308151E-2</v>
      </c>
      <c r="AU511" s="13">
        <v>1.7504192443640841E-2</v>
      </c>
      <c r="AV511" s="13">
        <v>2.0237798772894489E-2</v>
      </c>
      <c r="AW511" s="13">
        <v>0</v>
      </c>
      <c r="AX511" s="13">
        <v>0</v>
      </c>
      <c r="AY511" s="13">
        <v>2.0163505264814151E-2</v>
      </c>
    </row>
    <row r="512" spans="2:53" hidden="1">
      <c r="B512" s="12" t="s">
        <v>253</v>
      </c>
      <c r="C512" s="13">
        <v>5.5206613499854458E-2</v>
      </c>
      <c r="D512" s="13">
        <v>7.8493068452087061E-2</v>
      </c>
      <c r="E512" s="13">
        <v>0.1214077300705263</v>
      </c>
      <c r="F512" s="13">
        <v>9.0735065346165641E-2</v>
      </c>
      <c r="G512" s="13">
        <v>3.1216028343959219E-2</v>
      </c>
      <c r="H512" s="13">
        <v>1.7294237578249199E-2</v>
      </c>
      <c r="I512" s="13">
        <v>2.434439755794248E-3</v>
      </c>
      <c r="K512" s="13">
        <v>6.6678540911952244E-2</v>
      </c>
      <c r="L512" s="13">
        <v>4.3971987233165928E-2</v>
      </c>
      <c r="N512" s="13">
        <v>5.4056174422245973E-2</v>
      </c>
      <c r="O512" s="13">
        <v>2.7755794925586899E-2</v>
      </c>
      <c r="P512" s="13">
        <v>9.4211390529770796E-3</v>
      </c>
      <c r="Q512" s="13">
        <v>4.6908265063965011E-2</v>
      </c>
      <c r="R512" s="13">
        <v>4.5312639696105023E-2</v>
      </c>
      <c r="S512" s="13">
        <v>4.4456301607828562E-2</v>
      </c>
      <c r="T512" s="13">
        <v>5.699511792031247E-2</v>
      </c>
      <c r="U512" s="13">
        <v>3.7673005017842973E-2</v>
      </c>
      <c r="V512" s="13">
        <v>0.13730891933316219</v>
      </c>
      <c r="W512" s="13">
        <v>4.2645034893741399E-2</v>
      </c>
      <c r="X512" s="13">
        <v>1.0274397326034031E-2</v>
      </c>
      <c r="Y512" s="13">
        <v>6.3432218894324752E-2</v>
      </c>
      <c r="AA512" s="13">
        <v>0.1151082222051228</v>
      </c>
      <c r="AB512" s="13">
        <v>3.3472664657077149E-2</v>
      </c>
      <c r="AC512" s="13">
        <v>3.6133511791491137E-2</v>
      </c>
      <c r="AD512" s="13">
        <v>2.9199092101069149E-2</v>
      </c>
      <c r="AF512" s="13">
        <v>4.1565870538714238E-2</v>
      </c>
      <c r="AG512" s="13">
        <v>0.1181037143858043</v>
      </c>
      <c r="AH512" s="13">
        <v>5.8669167786529877E-2</v>
      </c>
      <c r="AI512" s="13">
        <v>5.0048290029615243E-2</v>
      </c>
      <c r="AJ512" s="13">
        <v>2.2254213452257698E-2</v>
      </c>
      <c r="AK512" s="13">
        <v>4.1565870538714238E-2</v>
      </c>
      <c r="AM512" s="13">
        <v>0</v>
      </c>
      <c r="AN512" s="13">
        <v>1.6113423835724779E-2</v>
      </c>
      <c r="AO512" s="13">
        <v>3.168731544772143E-2</v>
      </c>
      <c r="AP512" s="13">
        <v>4.6482756489380057E-2</v>
      </c>
      <c r="AQ512" s="13">
        <v>3.333465415069839E-2</v>
      </c>
      <c r="AR512" s="13">
        <v>8.1619644013902884E-2</v>
      </c>
      <c r="AS512" s="13">
        <v>6.7675283273447351E-2</v>
      </c>
      <c r="AT512" s="13">
        <v>7.9052141571985646E-2</v>
      </c>
      <c r="AU512" s="13">
        <v>9.2843282884541634E-2</v>
      </c>
      <c r="AV512" s="13">
        <v>7.0676329304765667E-2</v>
      </c>
      <c r="AW512" s="13">
        <v>9.3709983198582009E-2</v>
      </c>
      <c r="AX512" s="13">
        <v>0.11174760736525199</v>
      </c>
      <c r="AY512" s="13">
        <v>0.20009064376881719</v>
      </c>
    </row>
    <row r="513" spans="2:53" ht="29" hidden="1">
      <c r="B513" s="12" t="s">
        <v>254</v>
      </c>
      <c r="C513" s="13">
        <v>1.0816999754793159E-2</v>
      </c>
      <c r="D513" s="13">
        <v>1.6819284582057229E-2</v>
      </c>
      <c r="E513" s="13">
        <v>1.8700261548965081E-2</v>
      </c>
      <c r="F513" s="13">
        <v>1.146460540351135E-2</v>
      </c>
      <c r="G513" s="13">
        <v>1.1564852942283691E-2</v>
      </c>
      <c r="H513" s="13">
        <v>9.8621684567088384E-3</v>
      </c>
      <c r="I513" s="13">
        <v>0</v>
      </c>
      <c r="K513" s="13">
        <v>1.287686710622569E-2</v>
      </c>
      <c r="L513" s="13">
        <v>8.7997415364493448E-3</v>
      </c>
      <c r="N513" s="13">
        <v>4.6182237560782498E-3</v>
      </c>
      <c r="O513" s="13">
        <v>0</v>
      </c>
      <c r="P513" s="13">
        <v>0</v>
      </c>
      <c r="Q513" s="13">
        <v>0</v>
      </c>
      <c r="R513" s="13">
        <v>0</v>
      </c>
      <c r="S513" s="13">
        <v>0</v>
      </c>
      <c r="T513" s="13">
        <v>2.0344903854317409E-2</v>
      </c>
      <c r="U513" s="13">
        <v>2.0901891780459609E-2</v>
      </c>
      <c r="V513" s="13">
        <v>4.1120885440553617E-2</v>
      </c>
      <c r="W513" s="13">
        <v>3.8310579741244509E-3</v>
      </c>
      <c r="X513" s="13">
        <v>4.5411297500545893E-3</v>
      </c>
      <c r="Y513" s="13">
        <v>5.6785151692289549E-3</v>
      </c>
      <c r="AA513" s="13">
        <v>1.7728368049983571E-2</v>
      </c>
      <c r="AB513" s="13">
        <v>9.2586467440733365E-3</v>
      </c>
      <c r="AC513" s="13">
        <v>9.7183437586999596E-3</v>
      </c>
      <c r="AD513" s="13">
        <v>6.0176168735021204E-3</v>
      </c>
      <c r="AF513" s="13">
        <v>1.028822830812727E-2</v>
      </c>
      <c r="AG513" s="13">
        <v>1.7981334030935318E-2</v>
      </c>
      <c r="AH513" s="13">
        <v>9.8924564615318882E-3</v>
      </c>
      <c r="AI513" s="13">
        <v>1.403795485041249E-2</v>
      </c>
      <c r="AJ513" s="13">
        <v>3.866508526677255E-3</v>
      </c>
      <c r="AK513" s="13">
        <v>1.028822830812727E-2</v>
      </c>
      <c r="AM513" s="13">
        <v>0</v>
      </c>
      <c r="AN513" s="13">
        <v>1.753334935380509E-2</v>
      </c>
      <c r="AO513" s="13">
        <v>9.4199648931808447E-3</v>
      </c>
      <c r="AP513" s="13">
        <v>6.2071791383233252E-3</v>
      </c>
      <c r="AQ513" s="13">
        <v>5.6094969370587338E-3</v>
      </c>
      <c r="AR513" s="13">
        <v>0</v>
      </c>
      <c r="AS513" s="13">
        <v>2.3919987304750371E-2</v>
      </c>
      <c r="AT513" s="13">
        <v>6.1974310540713748E-3</v>
      </c>
      <c r="AU513" s="13">
        <v>9.3673879627907113E-3</v>
      </c>
      <c r="AV513" s="13">
        <v>0</v>
      </c>
      <c r="AW513" s="13">
        <v>5.2334828419629352E-2</v>
      </c>
      <c r="AX513" s="13">
        <v>1.445148081877044E-2</v>
      </c>
      <c r="AY513" s="13">
        <v>2.397471264984084E-2</v>
      </c>
    </row>
    <row r="514" spans="2:53" hidden="1">
      <c r="B514" s="12" t="s">
        <v>255</v>
      </c>
      <c r="C514" s="13">
        <v>2.3836047819677389E-3</v>
      </c>
      <c r="D514" s="13">
        <v>0</v>
      </c>
      <c r="E514" s="13">
        <v>5.3042094902349931E-3</v>
      </c>
      <c r="F514" s="13">
        <v>2.995085553266E-3</v>
      </c>
      <c r="G514" s="13">
        <v>2.9476382184854661E-3</v>
      </c>
      <c r="H514" s="13">
        <v>3.317673873462075E-3</v>
      </c>
      <c r="I514" s="13">
        <v>0</v>
      </c>
      <c r="K514" s="13">
        <v>3.8696555170715402E-3</v>
      </c>
      <c r="L514" s="13">
        <v>9.2829356681631606E-4</v>
      </c>
      <c r="N514" s="13">
        <v>0</v>
      </c>
      <c r="O514" s="13">
        <v>0</v>
      </c>
      <c r="P514" s="13">
        <v>1.0054217916112711E-2</v>
      </c>
      <c r="Q514" s="13">
        <v>0</v>
      </c>
      <c r="R514" s="13">
        <v>8.4360329710843965E-3</v>
      </c>
      <c r="S514" s="13">
        <v>0</v>
      </c>
      <c r="T514" s="13">
        <v>6.3679060956136303E-3</v>
      </c>
      <c r="U514" s="13">
        <v>0</v>
      </c>
      <c r="V514" s="13">
        <v>3.6591837094832888E-3</v>
      </c>
      <c r="W514" s="13">
        <v>0</v>
      </c>
      <c r="X514" s="13">
        <v>0</v>
      </c>
      <c r="Y514" s="13">
        <v>0</v>
      </c>
      <c r="AA514" s="13">
        <v>0</v>
      </c>
      <c r="AB514" s="13">
        <v>3.4778233996668141E-3</v>
      </c>
      <c r="AC514" s="13">
        <v>4.6141891756583406E-3</v>
      </c>
      <c r="AD514" s="13">
        <v>1.877964242475248E-3</v>
      </c>
      <c r="AF514" s="13">
        <v>2.9228421510942449E-3</v>
      </c>
      <c r="AG514" s="13">
        <v>0</v>
      </c>
      <c r="AH514" s="13">
        <v>1.0739446063268021E-2</v>
      </c>
      <c r="AI514" s="13">
        <v>3.2971307492399111E-3</v>
      </c>
      <c r="AJ514" s="13">
        <v>0</v>
      </c>
      <c r="AK514" s="13">
        <v>2.9228421510942449E-3</v>
      </c>
      <c r="AM514" s="13">
        <v>0</v>
      </c>
      <c r="AN514" s="13">
        <v>0</v>
      </c>
      <c r="AO514" s="13">
        <v>4.7684364345889196E-3</v>
      </c>
      <c r="AP514" s="13">
        <v>0</v>
      </c>
      <c r="AQ514" s="13">
        <v>5.8035033919288234E-3</v>
      </c>
      <c r="AR514" s="13">
        <v>0</v>
      </c>
      <c r="AS514" s="13">
        <v>0</v>
      </c>
      <c r="AT514" s="13">
        <v>0</v>
      </c>
      <c r="AU514" s="13">
        <v>0</v>
      </c>
      <c r="AV514" s="13">
        <v>0</v>
      </c>
      <c r="AW514" s="13">
        <v>0</v>
      </c>
      <c r="AX514" s="13">
        <v>0</v>
      </c>
      <c r="AY514" s="13">
        <v>0</v>
      </c>
    </row>
    <row r="515" spans="2:53" ht="29" hidden="1">
      <c r="B515" s="12" t="s">
        <v>256</v>
      </c>
      <c r="C515" s="13">
        <v>2.0779483153040082E-3</v>
      </c>
      <c r="D515" s="13">
        <v>0</v>
      </c>
      <c r="E515" s="13">
        <v>6.344153707054055E-3</v>
      </c>
      <c r="F515" s="13">
        <v>3.112578874488835E-3</v>
      </c>
      <c r="G515" s="13">
        <v>0</v>
      </c>
      <c r="H515" s="13">
        <v>3.31129380128503E-3</v>
      </c>
      <c r="I515" s="13">
        <v>0</v>
      </c>
      <c r="K515" s="13">
        <v>1.186959809314799E-3</v>
      </c>
      <c r="L515" s="13">
        <v>2.950506387990898E-3</v>
      </c>
      <c r="N515" s="13">
        <v>6.5011159670353546E-3</v>
      </c>
      <c r="O515" s="13">
        <v>0</v>
      </c>
      <c r="P515" s="13">
        <v>0</v>
      </c>
      <c r="Q515" s="13">
        <v>0</v>
      </c>
      <c r="R515" s="13">
        <v>0</v>
      </c>
      <c r="S515" s="13">
        <v>0</v>
      </c>
      <c r="T515" s="13">
        <v>6.6914138189652526E-3</v>
      </c>
      <c r="U515" s="13">
        <v>5.5072715176037899E-3</v>
      </c>
      <c r="V515" s="13">
        <v>3.8027287399492338E-3</v>
      </c>
      <c r="W515" s="13">
        <v>0</v>
      </c>
      <c r="X515" s="13">
        <v>0</v>
      </c>
      <c r="Y515" s="13">
        <v>0</v>
      </c>
      <c r="AA515" s="13">
        <v>0</v>
      </c>
      <c r="AB515" s="13">
        <v>1.897726712735029E-3</v>
      </c>
      <c r="AC515" s="13">
        <v>2.6785982539203439E-3</v>
      </c>
      <c r="AD515" s="13">
        <v>3.9960398603581491E-3</v>
      </c>
      <c r="AF515" s="13">
        <v>1.426246590907006E-3</v>
      </c>
      <c r="AG515" s="13">
        <v>7.9450051150789913E-3</v>
      </c>
      <c r="AH515" s="13">
        <v>0</v>
      </c>
      <c r="AI515" s="13">
        <v>0</v>
      </c>
      <c r="AJ515" s="13">
        <v>0</v>
      </c>
      <c r="AK515" s="13">
        <v>1.426246590907006E-3</v>
      </c>
      <c r="AM515" s="13">
        <v>0</v>
      </c>
      <c r="AN515" s="13">
        <v>8.1501088151833077E-3</v>
      </c>
      <c r="AO515" s="13">
        <v>4.4482490221641356E-3</v>
      </c>
      <c r="AP515" s="13">
        <v>5.7527808386933039E-3</v>
      </c>
      <c r="AQ515" s="13">
        <v>0</v>
      </c>
      <c r="AR515" s="13">
        <v>0</v>
      </c>
      <c r="AS515" s="13">
        <v>0</v>
      </c>
      <c r="AT515" s="13">
        <v>0</v>
      </c>
      <c r="AU515" s="13">
        <v>0</v>
      </c>
      <c r="AV515" s="13">
        <v>0</v>
      </c>
      <c r="AW515" s="13">
        <v>0</v>
      </c>
      <c r="AX515" s="13">
        <v>0</v>
      </c>
      <c r="AY515" s="13">
        <v>0</v>
      </c>
    </row>
    <row r="516" spans="2:53" hidden="1">
      <c r="B516" s="12" t="s">
        <v>233</v>
      </c>
      <c r="C516" s="13">
        <v>6.938408192076727E-3</v>
      </c>
      <c r="D516" s="13">
        <v>4.1904715174865314E-3</v>
      </c>
      <c r="E516" s="13">
        <v>1.7342961647335009E-2</v>
      </c>
      <c r="F516" s="13">
        <v>1.0754133747407401E-2</v>
      </c>
      <c r="G516" s="13">
        <v>9.2669840484980899E-3</v>
      </c>
      <c r="H516" s="13">
        <v>0</v>
      </c>
      <c r="I516" s="13">
        <v>0</v>
      </c>
      <c r="K516" s="13">
        <v>6.279214752180292E-3</v>
      </c>
      <c r="L516" s="13">
        <v>7.5839659670395836E-3</v>
      </c>
      <c r="N516" s="13">
        <v>1.2421208223906971E-2</v>
      </c>
      <c r="O516" s="13">
        <v>0</v>
      </c>
      <c r="P516" s="13">
        <v>1.4811467341841709E-2</v>
      </c>
      <c r="Q516" s="13">
        <v>0</v>
      </c>
      <c r="R516" s="13">
        <v>0</v>
      </c>
      <c r="S516" s="13">
        <v>6.2623351087429998E-3</v>
      </c>
      <c r="T516" s="13">
        <v>0</v>
      </c>
      <c r="U516" s="13">
        <v>1.0855332984635721E-2</v>
      </c>
      <c r="V516" s="13">
        <v>1.1246756239184389E-2</v>
      </c>
      <c r="W516" s="13">
        <v>7.512928347234115E-3</v>
      </c>
      <c r="X516" s="13">
        <v>6.2686000710343434E-3</v>
      </c>
      <c r="Y516" s="13">
        <v>6.1250561376022484E-3</v>
      </c>
      <c r="AA516" s="13">
        <v>1.7747161704622231E-3</v>
      </c>
      <c r="AB516" s="13">
        <v>5.5558827442064073E-3</v>
      </c>
      <c r="AC516" s="13">
        <v>9.76718068924632E-3</v>
      </c>
      <c r="AD516" s="13">
        <v>1.050672560492585E-2</v>
      </c>
      <c r="AF516" s="13">
        <v>9.8056166358041607E-3</v>
      </c>
      <c r="AG516" s="13">
        <v>4.9124474566477807E-3</v>
      </c>
      <c r="AH516" s="13">
        <v>0</v>
      </c>
      <c r="AI516" s="13">
        <v>7.9090811722407478E-3</v>
      </c>
      <c r="AJ516" s="13">
        <v>6.7225129378129479E-3</v>
      </c>
      <c r="AK516" s="13">
        <v>9.8056166358041607E-3</v>
      </c>
      <c r="AM516" s="13">
        <v>0</v>
      </c>
      <c r="AN516" s="13">
        <v>9.0032244958092086E-3</v>
      </c>
      <c r="AO516" s="13">
        <v>4.7865553842611364E-3</v>
      </c>
      <c r="AP516" s="13">
        <v>1.6245834357398781E-2</v>
      </c>
      <c r="AQ516" s="13">
        <v>1.3396415604125061E-2</v>
      </c>
      <c r="AR516" s="13">
        <v>0</v>
      </c>
      <c r="AS516" s="13">
        <v>0</v>
      </c>
      <c r="AT516" s="13">
        <v>0</v>
      </c>
      <c r="AU516" s="13">
        <v>0</v>
      </c>
      <c r="AV516" s="13">
        <v>0</v>
      </c>
      <c r="AW516" s="13">
        <v>0</v>
      </c>
      <c r="AX516" s="13">
        <v>0</v>
      </c>
      <c r="AY516" s="13">
        <v>0</v>
      </c>
    </row>
    <row r="517" spans="2:53" hidden="1"/>
    <row r="518" spans="2:53" hidden="1">
      <c r="B518" s="37" t="s">
        <v>257</v>
      </c>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c r="AL518" s="34"/>
      <c r="AM518" s="34"/>
      <c r="AN518" s="34"/>
      <c r="AO518" s="34"/>
      <c r="AP518" s="34"/>
      <c r="AQ518" s="34"/>
      <c r="AR518" s="34"/>
      <c r="AS518" s="34"/>
      <c r="AT518" s="34"/>
      <c r="AU518" s="34"/>
      <c r="AV518" s="34"/>
      <c r="AW518" s="34"/>
      <c r="AX518" s="34"/>
      <c r="AY518" s="34"/>
      <c r="AZ518" s="34"/>
      <c r="BA518" s="34"/>
    </row>
    <row r="519" spans="2:53" hidden="1">
      <c r="B519" s="36" t="s">
        <v>16</v>
      </c>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c r="AL519" s="34"/>
      <c r="AM519" s="34"/>
      <c r="AN519" s="34"/>
      <c r="AO519" s="34"/>
      <c r="AP519" s="34"/>
      <c r="AQ519" s="34"/>
      <c r="AR519" s="34"/>
      <c r="AS519" s="34"/>
      <c r="AT519" s="34"/>
      <c r="AU519" s="34"/>
      <c r="AV519" s="34"/>
      <c r="AW519" s="34"/>
      <c r="AX519" s="34"/>
      <c r="AY519" s="34"/>
      <c r="AZ519" s="34"/>
      <c r="BA519" s="34"/>
    </row>
    <row r="520" spans="2:53" hidden="1">
      <c r="B520" s="12" t="s">
        <v>258</v>
      </c>
      <c r="C520" s="13">
        <v>8.4602982756613303E-3</v>
      </c>
      <c r="D520" s="13">
        <v>7.2530718384312453E-3</v>
      </c>
      <c r="E520" s="13">
        <v>6.1205460986796349E-3</v>
      </c>
      <c r="F520" s="13">
        <v>1.184175967030422E-2</v>
      </c>
      <c r="G520" s="13">
        <v>1.1286216858482899E-2</v>
      </c>
      <c r="H520" s="13">
        <v>1.006474750657054E-2</v>
      </c>
      <c r="I520" s="13">
        <v>5.0385403806872432E-3</v>
      </c>
      <c r="K520" s="13">
        <v>7.6808956523184086E-3</v>
      </c>
      <c r="L520" s="13">
        <v>9.2235786617715417E-3</v>
      </c>
      <c r="N520" s="13">
        <v>0</v>
      </c>
      <c r="O520" s="13">
        <v>0</v>
      </c>
      <c r="P520" s="13">
        <v>0</v>
      </c>
      <c r="Q520" s="13">
        <v>0</v>
      </c>
      <c r="R520" s="13">
        <v>8.9913970425698642E-3</v>
      </c>
      <c r="S520" s="13">
        <v>2.5207867336698681E-2</v>
      </c>
      <c r="T520" s="13">
        <v>7.0720953597579626E-3</v>
      </c>
      <c r="U520" s="13">
        <v>1.194754116152948E-2</v>
      </c>
      <c r="V520" s="13">
        <v>6.646205047502538E-3</v>
      </c>
      <c r="W520" s="13">
        <v>1.531938212949813E-2</v>
      </c>
      <c r="X520" s="13">
        <v>5.8282474053929136E-3</v>
      </c>
      <c r="Y520" s="13">
        <v>5.4658357515116763E-3</v>
      </c>
      <c r="AA520" s="13">
        <v>5.294504846708928E-3</v>
      </c>
      <c r="AB520" s="13">
        <v>5.4445009356587993E-3</v>
      </c>
      <c r="AC520" s="13">
        <v>7.1780663806082371E-3</v>
      </c>
      <c r="AD520" s="13">
        <v>1.619920310504781E-2</v>
      </c>
      <c r="AF520" s="13">
        <v>0</v>
      </c>
      <c r="AG520" s="13">
        <v>2.441590231393901E-3</v>
      </c>
      <c r="AH520" s="13">
        <v>2.7067292765691808E-2</v>
      </c>
      <c r="AI520" s="13">
        <v>1.4293486197708649E-2</v>
      </c>
      <c r="AJ520" s="13">
        <v>1.4810931058139879E-2</v>
      </c>
      <c r="AK520" s="13">
        <v>0</v>
      </c>
      <c r="AM520" s="13">
        <v>0</v>
      </c>
      <c r="AN520" s="13">
        <v>0</v>
      </c>
      <c r="AO520" s="13">
        <v>2.3365590456208968E-2</v>
      </c>
      <c r="AP520" s="13">
        <v>1.0925393033429169E-2</v>
      </c>
      <c r="AQ520" s="13">
        <v>0</v>
      </c>
      <c r="AR520" s="13">
        <v>0</v>
      </c>
      <c r="AS520" s="13">
        <v>3.3787860451665312E-2</v>
      </c>
      <c r="AT520" s="13">
        <v>0</v>
      </c>
      <c r="AU520" s="13">
        <v>9.0165479001888035E-3</v>
      </c>
      <c r="AV520" s="13">
        <v>0</v>
      </c>
      <c r="AW520" s="13">
        <v>0</v>
      </c>
      <c r="AX520" s="13">
        <v>0</v>
      </c>
      <c r="AY520" s="13">
        <v>0</v>
      </c>
    </row>
    <row r="521" spans="2:53" hidden="1">
      <c r="B521" s="12" t="s">
        <v>259</v>
      </c>
      <c r="C521" s="13">
        <v>0.49961096122731591</v>
      </c>
      <c r="D521" s="13">
        <v>0.38157111278540551</v>
      </c>
      <c r="E521" s="13">
        <v>0.43477180868342069</v>
      </c>
      <c r="F521" s="13">
        <v>0.39239259548304961</v>
      </c>
      <c r="G521" s="13">
        <v>0.4933838609428608</v>
      </c>
      <c r="H521" s="13">
        <v>0.51481650902354859</v>
      </c>
      <c r="I521" s="13">
        <v>0.7113448623555787</v>
      </c>
      <c r="K521" s="13">
        <v>0.51782300782931878</v>
      </c>
      <c r="L521" s="13">
        <v>0.48177563767834969</v>
      </c>
      <c r="N521" s="13">
        <v>0.50709920976787504</v>
      </c>
      <c r="O521" s="13">
        <v>0.69156150258254467</v>
      </c>
      <c r="P521" s="13">
        <v>0.5144703797967084</v>
      </c>
      <c r="Q521" s="13">
        <v>0.57042765879864787</v>
      </c>
      <c r="R521" s="13">
        <v>0.50289050336348728</v>
      </c>
      <c r="S521" s="13">
        <v>0.45280954918446281</v>
      </c>
      <c r="T521" s="13">
        <v>0.44331196019534641</v>
      </c>
      <c r="U521" s="13">
        <v>0.45957369936621961</v>
      </c>
      <c r="V521" s="13">
        <v>0.58241357752522704</v>
      </c>
      <c r="W521" s="13">
        <v>0.42833369315056258</v>
      </c>
      <c r="X521" s="13">
        <v>0.49426246280121328</v>
      </c>
      <c r="Y521" s="13">
        <v>0.48969447366616292</v>
      </c>
      <c r="AA521" s="13">
        <v>0.59692229554262022</v>
      </c>
      <c r="AB521" s="13">
        <v>0.49231279779307169</v>
      </c>
      <c r="AC521" s="13">
        <v>0.46638626249548698</v>
      </c>
      <c r="AD521" s="13">
        <v>0.43079244443689602</v>
      </c>
      <c r="AF521" s="13">
        <v>0.49844128579363989</v>
      </c>
      <c r="AG521" s="13">
        <v>0.53937461431533329</v>
      </c>
      <c r="AH521" s="13">
        <v>0.51006120646937292</v>
      </c>
      <c r="AI521" s="13">
        <v>0.30491833286985809</v>
      </c>
      <c r="AJ521" s="13">
        <v>0.57983388848672568</v>
      </c>
      <c r="AK521" s="13">
        <v>0.49844128579363989</v>
      </c>
      <c r="AM521" s="13">
        <v>0.29423936923522243</v>
      </c>
      <c r="AN521" s="13">
        <v>0.58405478967038194</v>
      </c>
      <c r="AO521" s="13">
        <v>0.50741296516780054</v>
      </c>
      <c r="AP521" s="13">
        <v>0.52870821700091364</v>
      </c>
      <c r="AQ521" s="13">
        <v>0.434909965787175</v>
      </c>
      <c r="AR521" s="13">
        <v>0.45065030038725551</v>
      </c>
      <c r="AS521" s="13">
        <v>0.4631648579610817</v>
      </c>
      <c r="AT521" s="13">
        <v>0.51710788525539153</v>
      </c>
      <c r="AU521" s="13">
        <v>0.48233950116972008</v>
      </c>
      <c r="AV521" s="13">
        <v>0.54808709967794467</v>
      </c>
      <c r="AW521" s="13">
        <v>0.61114264475975899</v>
      </c>
      <c r="AX521" s="13">
        <v>0.64209078627737803</v>
      </c>
      <c r="AY521" s="13">
        <v>0.71423511569185671</v>
      </c>
    </row>
    <row r="522" spans="2:53" hidden="1">
      <c r="B522" s="12" t="s">
        <v>260</v>
      </c>
      <c r="C522" s="13">
        <v>1.2865686658731961E-2</v>
      </c>
      <c r="D522" s="13">
        <v>3.4858423324590819E-2</v>
      </c>
      <c r="E522" s="13">
        <v>2.3549951479784729E-2</v>
      </c>
      <c r="F522" s="13">
        <v>1.501418610588494E-2</v>
      </c>
      <c r="G522" s="13">
        <v>8.7790504641722805E-3</v>
      </c>
      <c r="H522" s="13">
        <v>0</v>
      </c>
      <c r="I522" s="13">
        <v>0</v>
      </c>
      <c r="K522" s="13">
        <v>1.053528248799504E-2</v>
      </c>
      <c r="L522" s="13">
        <v>1.514788554023393E-2</v>
      </c>
      <c r="N522" s="13">
        <v>6.2752539072168049E-3</v>
      </c>
      <c r="O522" s="13">
        <v>0</v>
      </c>
      <c r="P522" s="13">
        <v>1.036090230736581E-2</v>
      </c>
      <c r="Q522" s="13">
        <v>0</v>
      </c>
      <c r="R522" s="13">
        <v>4.0452038489791429E-3</v>
      </c>
      <c r="S522" s="13">
        <v>5.9961440522926911E-3</v>
      </c>
      <c r="T522" s="13">
        <v>1.347078956061286E-2</v>
      </c>
      <c r="U522" s="13">
        <v>2.114549537184356E-2</v>
      </c>
      <c r="V522" s="13">
        <v>4.0137344473645392E-2</v>
      </c>
      <c r="W522" s="13">
        <v>7.5904309900250884E-3</v>
      </c>
      <c r="X522" s="13">
        <v>5.5672494970479191E-3</v>
      </c>
      <c r="Y522" s="13">
        <v>1.098991543158459E-2</v>
      </c>
      <c r="AA522" s="13">
        <v>1.17443320016615E-2</v>
      </c>
      <c r="AB522" s="13">
        <v>1.32252720912219E-2</v>
      </c>
      <c r="AC522" s="13">
        <v>1.7225948984280828E-2</v>
      </c>
      <c r="AD522" s="13">
        <v>9.9661826545617421E-3</v>
      </c>
      <c r="AF522" s="13">
        <v>1.2146872884368481E-2</v>
      </c>
      <c r="AG522" s="13">
        <v>2.2541648666675181E-2</v>
      </c>
      <c r="AH522" s="13">
        <v>5.4629673059346266E-3</v>
      </c>
      <c r="AI522" s="13">
        <v>5.8765850321022802E-3</v>
      </c>
      <c r="AJ522" s="13">
        <v>1.256311755418783E-2</v>
      </c>
      <c r="AK522" s="13">
        <v>1.2146872884368481E-2</v>
      </c>
      <c r="AM522" s="13">
        <v>0</v>
      </c>
      <c r="AN522" s="13">
        <v>8.5756460075454271E-3</v>
      </c>
      <c r="AO522" s="13">
        <v>2.4055535596837239E-2</v>
      </c>
      <c r="AP522" s="13">
        <v>1.178676128765868E-2</v>
      </c>
      <c r="AQ522" s="13">
        <v>1.2221689320211041E-2</v>
      </c>
      <c r="AR522" s="13">
        <v>8.4613710226666087E-3</v>
      </c>
      <c r="AS522" s="13">
        <v>3.1442842377467972E-2</v>
      </c>
      <c r="AT522" s="13">
        <v>6.1156999899392231E-3</v>
      </c>
      <c r="AU522" s="13">
        <v>9.823558131839806E-3</v>
      </c>
      <c r="AV522" s="13">
        <v>3.2652277056944741E-2</v>
      </c>
      <c r="AW522" s="13">
        <v>1.4286556187528309E-2</v>
      </c>
      <c r="AX522" s="13">
        <v>0</v>
      </c>
      <c r="AY522" s="13">
        <v>0</v>
      </c>
    </row>
    <row r="523" spans="2:53" hidden="1">
      <c r="B523" s="12" t="s">
        <v>261</v>
      </c>
      <c r="C523" s="13">
        <v>4.0720358681156921E-2</v>
      </c>
      <c r="D523" s="13">
        <v>6.6447648749306434E-2</v>
      </c>
      <c r="E523" s="13">
        <v>7.4411500517305107E-2</v>
      </c>
      <c r="F523" s="13">
        <v>5.468417624175647E-2</v>
      </c>
      <c r="G523" s="13">
        <v>3.2086438043897381E-2</v>
      </c>
      <c r="H523" s="13">
        <v>2.1322837399935742E-2</v>
      </c>
      <c r="I523" s="13">
        <v>5.2636783116097822E-3</v>
      </c>
      <c r="K523" s="13">
        <v>4.8749995358507242E-2</v>
      </c>
      <c r="L523" s="13">
        <v>3.2856818067031869E-2</v>
      </c>
      <c r="N523" s="13">
        <v>1.215307424474475E-2</v>
      </c>
      <c r="O523" s="13">
        <v>0</v>
      </c>
      <c r="P523" s="13">
        <v>8.8961320102988201E-3</v>
      </c>
      <c r="Q523" s="13">
        <v>1.203398498186692E-2</v>
      </c>
      <c r="R523" s="13">
        <v>6.850174482862835E-2</v>
      </c>
      <c r="S523" s="13">
        <v>2.9613702964911559E-2</v>
      </c>
      <c r="T523" s="13">
        <v>4.0055851137148553E-2</v>
      </c>
      <c r="U523" s="13">
        <v>0.1103376303521232</v>
      </c>
      <c r="V523" s="13">
        <v>7.7092784503300746E-2</v>
      </c>
      <c r="W523" s="13">
        <v>1.8614396731306469E-2</v>
      </c>
      <c r="X523" s="13">
        <v>6.1828988592981787E-3</v>
      </c>
      <c r="Y523" s="13">
        <v>2.7212994385072211E-2</v>
      </c>
      <c r="AA523" s="13">
        <v>3.8528624252195047E-2</v>
      </c>
      <c r="AB523" s="13">
        <v>2.4079353205875051E-2</v>
      </c>
      <c r="AC523" s="13">
        <v>3.3440315111090572E-2</v>
      </c>
      <c r="AD523" s="13">
        <v>6.7068342171875947E-2</v>
      </c>
      <c r="AF523" s="13">
        <v>2.658018964413816E-2</v>
      </c>
      <c r="AG523" s="13">
        <v>8.1635142191438692E-2</v>
      </c>
      <c r="AH523" s="13">
        <v>3.8137626188358892E-2</v>
      </c>
      <c r="AI523" s="13">
        <v>6.9597719546233311E-2</v>
      </c>
      <c r="AJ523" s="13">
        <v>9.0893173241249747E-3</v>
      </c>
      <c r="AK523" s="13">
        <v>2.658018964413816E-2</v>
      </c>
      <c r="AM523" s="13">
        <v>3.5339350108290098E-2</v>
      </c>
      <c r="AN523" s="13">
        <v>5.8811839073017048E-2</v>
      </c>
      <c r="AO523" s="13">
        <v>3.5937939355531419E-2</v>
      </c>
      <c r="AP523" s="13">
        <v>5.1760997804920543E-2</v>
      </c>
      <c r="AQ523" s="13">
        <v>5.7882194969323827E-2</v>
      </c>
      <c r="AR523" s="13">
        <v>3.4856152401803737E-2</v>
      </c>
      <c r="AS523" s="13">
        <v>4.3027694360958352E-2</v>
      </c>
      <c r="AT523" s="13">
        <v>1.7632390921137019E-2</v>
      </c>
      <c r="AU523" s="13">
        <v>3.5346198843306267E-2</v>
      </c>
      <c r="AV523" s="13">
        <v>1.0163889580965139E-2</v>
      </c>
      <c r="AW523" s="13">
        <v>2.6212660735356968E-2</v>
      </c>
      <c r="AX523" s="13">
        <v>6.6563905256988312E-2</v>
      </c>
      <c r="AY523" s="13">
        <v>3.3811266020292573E-2</v>
      </c>
    </row>
    <row r="524" spans="2:53" hidden="1">
      <c r="B524" s="12" t="s">
        <v>262</v>
      </c>
      <c r="C524" s="13">
        <v>7.3444325771443971E-3</v>
      </c>
      <c r="D524" s="13">
        <v>3.5300773625972009E-3</v>
      </c>
      <c r="E524" s="13">
        <v>5.6521089410395027E-3</v>
      </c>
      <c r="F524" s="13">
        <v>8.4666572424550324E-3</v>
      </c>
      <c r="G524" s="13">
        <v>5.3836199783278823E-3</v>
      </c>
      <c r="H524" s="13">
        <v>9.0961194749838541E-3</v>
      </c>
      <c r="I524" s="13">
        <v>1.072043705300782E-2</v>
      </c>
      <c r="K524" s="13">
        <v>7.5054331429538941E-3</v>
      </c>
      <c r="L524" s="13">
        <v>7.1867623687635798E-3</v>
      </c>
      <c r="N524" s="13">
        <v>7.344637043619452E-3</v>
      </c>
      <c r="O524" s="13">
        <v>0</v>
      </c>
      <c r="P524" s="13">
        <v>0</v>
      </c>
      <c r="Q524" s="13">
        <v>2.390386895976758E-2</v>
      </c>
      <c r="R524" s="13">
        <v>0</v>
      </c>
      <c r="S524" s="13">
        <v>0</v>
      </c>
      <c r="T524" s="13">
        <v>1.2195330204332701E-2</v>
      </c>
      <c r="U524" s="13">
        <v>0</v>
      </c>
      <c r="V524" s="13">
        <v>1.1349806319188631E-2</v>
      </c>
      <c r="W524" s="13">
        <v>1.8011415464239549E-2</v>
      </c>
      <c r="X524" s="13">
        <v>0</v>
      </c>
      <c r="Y524" s="13">
        <v>1.046971260804801E-2</v>
      </c>
      <c r="AA524" s="13">
        <v>1.0024288670660519E-2</v>
      </c>
      <c r="AB524" s="13">
        <v>1.21166754743937E-2</v>
      </c>
      <c r="AC524" s="13">
        <v>2.1914712508273059E-3</v>
      </c>
      <c r="AD524" s="13">
        <v>4.0663054038716897E-3</v>
      </c>
      <c r="AF524" s="13">
        <v>2.419983382898055E-3</v>
      </c>
      <c r="AG524" s="13">
        <v>4.8280615401481777E-3</v>
      </c>
      <c r="AH524" s="13">
        <v>6.5842715782787001E-3</v>
      </c>
      <c r="AI524" s="13">
        <v>2.3774826787747731E-2</v>
      </c>
      <c r="AJ524" s="13">
        <v>6.7417681266516497E-3</v>
      </c>
      <c r="AK524" s="13">
        <v>2.419983382898055E-3</v>
      </c>
      <c r="AM524" s="13">
        <v>0</v>
      </c>
      <c r="AN524" s="13">
        <v>0</v>
      </c>
      <c r="AO524" s="13">
        <v>7.9854153394084623E-3</v>
      </c>
      <c r="AP524" s="13">
        <v>5.2165687034252889E-3</v>
      </c>
      <c r="AQ524" s="13">
        <v>1.9473405988755001E-2</v>
      </c>
      <c r="AR524" s="13">
        <v>0</v>
      </c>
      <c r="AS524" s="13">
        <v>0</v>
      </c>
      <c r="AT524" s="13">
        <v>1.3855208250352181E-2</v>
      </c>
      <c r="AU524" s="13">
        <v>0</v>
      </c>
      <c r="AV524" s="13">
        <v>0</v>
      </c>
      <c r="AW524" s="13">
        <v>0</v>
      </c>
      <c r="AX524" s="13">
        <v>0</v>
      </c>
      <c r="AY524" s="13">
        <v>1.7735628963109529E-2</v>
      </c>
    </row>
    <row r="525" spans="2:53" hidden="1">
      <c r="B525" s="12" t="s">
        <v>263</v>
      </c>
      <c r="C525" s="13">
        <v>7.5031071448085334E-3</v>
      </c>
      <c r="D525" s="13">
        <v>7.3950947064724626E-3</v>
      </c>
      <c r="E525" s="13">
        <v>2.0362048964496969E-2</v>
      </c>
      <c r="F525" s="13">
        <v>6.1629280929741039E-3</v>
      </c>
      <c r="G525" s="13">
        <v>8.88402625614685E-3</v>
      </c>
      <c r="H525" s="13">
        <v>3.2233448286787311E-3</v>
      </c>
      <c r="I525" s="13">
        <v>0</v>
      </c>
      <c r="K525" s="13">
        <v>5.1286675108534333E-3</v>
      </c>
      <c r="L525" s="13">
        <v>9.8284305993630861E-3</v>
      </c>
      <c r="N525" s="13">
        <v>0</v>
      </c>
      <c r="O525" s="13">
        <v>1.6357898021885389E-2</v>
      </c>
      <c r="P525" s="13">
        <v>0</v>
      </c>
      <c r="Q525" s="13">
        <v>1.175391557720333E-2</v>
      </c>
      <c r="R525" s="13">
        <v>4.5963211426726198E-3</v>
      </c>
      <c r="S525" s="13">
        <v>6.4190242443295407E-3</v>
      </c>
      <c r="T525" s="13">
        <v>2.13615849349897E-2</v>
      </c>
      <c r="U525" s="13">
        <v>1.097051281455578E-2</v>
      </c>
      <c r="V525" s="13">
        <v>1.435466058262598E-2</v>
      </c>
      <c r="W525" s="13">
        <v>3.9464535349085306E-3</v>
      </c>
      <c r="X525" s="13">
        <v>0</v>
      </c>
      <c r="Y525" s="13">
        <v>5.9041254128264654E-3</v>
      </c>
      <c r="AA525" s="13">
        <v>1.6901306981875351E-3</v>
      </c>
      <c r="AB525" s="13">
        <v>5.6720000752454539E-3</v>
      </c>
      <c r="AC525" s="13">
        <v>9.6720656108342934E-3</v>
      </c>
      <c r="AD525" s="13">
        <v>1.383145407313717E-2</v>
      </c>
      <c r="AF525" s="13">
        <v>9.1253626266806932E-3</v>
      </c>
      <c r="AG525" s="13">
        <v>4.9712519054270314E-3</v>
      </c>
      <c r="AH525" s="13">
        <v>5.7790194393350499E-3</v>
      </c>
      <c r="AI525" s="13">
        <v>1.093875235202227E-2</v>
      </c>
      <c r="AJ525" s="13">
        <v>6.0124314364787042E-3</v>
      </c>
      <c r="AK525" s="13">
        <v>9.1253626266806932E-3</v>
      </c>
      <c r="AM525" s="13">
        <v>0</v>
      </c>
      <c r="AN525" s="13">
        <v>7.9478634226996039E-3</v>
      </c>
      <c r="AO525" s="13">
        <v>4.7752485589050578E-3</v>
      </c>
      <c r="AP525" s="13">
        <v>2.2150808947375721E-2</v>
      </c>
      <c r="AQ525" s="13">
        <v>0</v>
      </c>
      <c r="AR525" s="13">
        <v>7.933873914156819E-3</v>
      </c>
      <c r="AS525" s="13">
        <v>8.0657909736964236E-3</v>
      </c>
      <c r="AT525" s="13">
        <v>1.454197891956667E-2</v>
      </c>
      <c r="AU525" s="13">
        <v>0</v>
      </c>
      <c r="AV525" s="13">
        <v>1.1641131440520119E-2</v>
      </c>
      <c r="AW525" s="13">
        <v>0</v>
      </c>
      <c r="AX525" s="13">
        <v>0</v>
      </c>
      <c r="AY525" s="13">
        <v>0</v>
      </c>
    </row>
    <row r="526" spans="2:53" hidden="1">
      <c r="B526" s="12" t="s">
        <v>264</v>
      </c>
      <c r="C526" s="13">
        <v>0.3850279841255092</v>
      </c>
      <c r="D526" s="13">
        <v>0.4601333365880777</v>
      </c>
      <c r="E526" s="13">
        <v>0.39189315941666858</v>
      </c>
      <c r="F526" s="13">
        <v>0.44889144113047952</v>
      </c>
      <c r="G526" s="13">
        <v>0.39003559495442403</v>
      </c>
      <c r="H526" s="13">
        <v>0.40724917773174851</v>
      </c>
      <c r="I526" s="13">
        <v>0.2593962010573182</v>
      </c>
      <c r="K526" s="13">
        <v>0.37270131938456702</v>
      </c>
      <c r="L526" s="13">
        <v>0.39709966715701189</v>
      </c>
      <c r="N526" s="13">
        <v>0.42954740490341048</v>
      </c>
      <c r="O526" s="13">
        <v>0.27512014947484797</v>
      </c>
      <c r="P526" s="13">
        <v>0.41169106379301212</v>
      </c>
      <c r="Q526" s="13">
        <v>0.35919004708686919</v>
      </c>
      <c r="R526" s="13">
        <v>0.38327698099621388</v>
      </c>
      <c r="S526" s="13">
        <v>0.43656774404572463</v>
      </c>
      <c r="T526" s="13">
        <v>0.42160409063646381</v>
      </c>
      <c r="U526" s="13">
        <v>0.33655205071368183</v>
      </c>
      <c r="V526" s="13">
        <v>0.23284072010050141</v>
      </c>
      <c r="W526" s="13">
        <v>0.46467161917314231</v>
      </c>
      <c r="X526" s="13">
        <v>0.42606496212339617</v>
      </c>
      <c r="Y526" s="13">
        <v>0.432995873440774</v>
      </c>
      <c r="AA526" s="13">
        <v>0.30942058312104143</v>
      </c>
      <c r="AB526" s="13">
        <v>0.4173401643522518</v>
      </c>
      <c r="AC526" s="13">
        <v>0.41678042314767227</v>
      </c>
      <c r="AD526" s="13">
        <v>0.40589061236090479</v>
      </c>
      <c r="AF526" s="13">
        <v>0.39994075642396049</v>
      </c>
      <c r="AG526" s="13">
        <v>0.32031488637978572</v>
      </c>
      <c r="AH526" s="13">
        <v>0.39279598596909798</v>
      </c>
      <c r="AI526" s="13">
        <v>0.51474484491517547</v>
      </c>
      <c r="AJ526" s="13">
        <v>0.33912242458170122</v>
      </c>
      <c r="AK526" s="13">
        <v>0.39994075642396049</v>
      </c>
      <c r="AM526" s="13">
        <v>0.56504644650675184</v>
      </c>
      <c r="AN526" s="13">
        <v>0.30488892468897721</v>
      </c>
      <c r="AO526" s="13">
        <v>0.34306906449884822</v>
      </c>
      <c r="AP526" s="13">
        <v>0.3102223001962166</v>
      </c>
      <c r="AQ526" s="13">
        <v>0.45725922176857109</v>
      </c>
      <c r="AR526" s="13">
        <v>0.48936440773804107</v>
      </c>
      <c r="AS526" s="13">
        <v>0.40903890778808599</v>
      </c>
      <c r="AT526" s="13">
        <v>0.40352562008213472</v>
      </c>
      <c r="AU526" s="13">
        <v>0.42834050080118657</v>
      </c>
      <c r="AV526" s="13">
        <v>0.38728510253374482</v>
      </c>
      <c r="AW526" s="13">
        <v>0.32352124413348149</v>
      </c>
      <c r="AX526" s="13">
        <v>0.273608125256662</v>
      </c>
      <c r="AY526" s="13">
        <v>0.2085402701460482</v>
      </c>
    </row>
    <row r="527" spans="2:53" hidden="1">
      <c r="B527" s="12" t="s">
        <v>265</v>
      </c>
      <c r="C527" s="13">
        <v>9.3882361710334733E-3</v>
      </c>
      <c r="D527" s="13">
        <v>1.3911899811729481E-2</v>
      </c>
      <c r="E527" s="13">
        <v>2.948257249824616E-3</v>
      </c>
      <c r="F527" s="13">
        <v>8.9445211866182039E-3</v>
      </c>
      <c r="G527" s="13">
        <v>1.6927130467528161E-2</v>
      </c>
      <c r="H527" s="13">
        <v>1.0041958819658419E-2</v>
      </c>
      <c r="I527" s="13">
        <v>5.4479490622667322E-3</v>
      </c>
      <c r="K527" s="13">
        <v>7.7403068299608437E-3</v>
      </c>
      <c r="L527" s="13">
        <v>1.1002077472133181E-2</v>
      </c>
      <c r="N527" s="13">
        <v>6.6444140963235988E-3</v>
      </c>
      <c r="O527" s="13">
        <v>1.696044992072222E-2</v>
      </c>
      <c r="P527" s="13">
        <v>9.2618580055452582E-3</v>
      </c>
      <c r="Q527" s="13">
        <v>0</v>
      </c>
      <c r="R527" s="13">
        <v>1.022650698203309E-2</v>
      </c>
      <c r="S527" s="13">
        <v>6.0032486950920274E-3</v>
      </c>
      <c r="T527" s="13">
        <v>1.3742957064718149E-2</v>
      </c>
      <c r="U527" s="13">
        <v>1.054671402516595E-2</v>
      </c>
      <c r="V527" s="13">
        <v>3.3513769854858319E-3</v>
      </c>
      <c r="W527" s="13">
        <v>1.429223853993551E-2</v>
      </c>
      <c r="X527" s="13">
        <v>1.8455134249391499E-2</v>
      </c>
      <c r="Y527" s="13">
        <v>5.4885657645396702E-3</v>
      </c>
      <c r="AA527" s="13">
        <v>6.7306474966918554E-3</v>
      </c>
      <c r="AB527" s="13">
        <v>1.11232293003327E-2</v>
      </c>
      <c r="AC527" s="13">
        <v>5.2240649493852827E-3</v>
      </c>
      <c r="AD527" s="13">
        <v>1.417619995107091E-2</v>
      </c>
      <c r="AF527" s="13">
        <v>1.2365985609361699E-2</v>
      </c>
      <c r="AG527" s="13">
        <v>0</v>
      </c>
      <c r="AH527" s="13">
        <v>0</v>
      </c>
      <c r="AI527" s="13">
        <v>1.9816634583500959E-2</v>
      </c>
      <c r="AJ527" s="13">
        <v>1.0551123934279131E-2</v>
      </c>
      <c r="AK527" s="13">
        <v>1.2365985609361699E-2</v>
      </c>
      <c r="AM527" s="13">
        <v>3.5197920376096578E-2</v>
      </c>
      <c r="AN527" s="13">
        <v>1.808814980652701E-2</v>
      </c>
      <c r="AO527" s="13">
        <v>3.203442489763033E-2</v>
      </c>
      <c r="AP527" s="13">
        <v>4.9471707279543069E-3</v>
      </c>
      <c r="AQ527" s="13">
        <v>0</v>
      </c>
      <c r="AR527" s="13">
        <v>0</v>
      </c>
      <c r="AS527" s="13">
        <v>1.10146323751023E-2</v>
      </c>
      <c r="AT527" s="13">
        <v>6.327275192877734E-3</v>
      </c>
      <c r="AU527" s="13">
        <v>1.7595506699097901E-2</v>
      </c>
      <c r="AV527" s="13">
        <v>0</v>
      </c>
      <c r="AW527" s="13">
        <v>0</v>
      </c>
      <c r="AX527" s="13">
        <v>1.7737183208971649E-2</v>
      </c>
      <c r="AY527" s="13">
        <v>0</v>
      </c>
    </row>
    <row r="528" spans="2:53" hidden="1">
      <c r="B528" s="12" t="s">
        <v>233</v>
      </c>
      <c r="C528" s="13">
        <v>3.2464310531629258E-2</v>
      </c>
      <c r="D528" s="13">
        <v>2.849852595900421E-2</v>
      </c>
      <c r="E528" s="13">
        <v>4.8597463647585083E-2</v>
      </c>
      <c r="F528" s="13">
        <v>5.6652143809239899E-2</v>
      </c>
      <c r="G528" s="13">
        <v>3.6064331048046183E-2</v>
      </c>
      <c r="H528" s="13">
        <v>2.4185305214875649E-2</v>
      </c>
      <c r="I528" s="13">
        <v>5.0445178410134291E-3</v>
      </c>
      <c r="K528" s="13">
        <v>2.6924823769188221E-2</v>
      </c>
      <c r="L528" s="13">
        <v>3.7889210921049819E-2</v>
      </c>
      <c r="N528" s="13">
        <v>3.0936006036809741E-2</v>
      </c>
      <c r="O528" s="13">
        <v>0</v>
      </c>
      <c r="P528" s="13">
        <v>4.5319664087069493E-2</v>
      </c>
      <c r="Q528" s="13">
        <v>4.659439355541263E-2</v>
      </c>
      <c r="R528" s="13">
        <v>2.6718207408336608E-2</v>
      </c>
      <c r="S528" s="13">
        <v>4.3378863528780523E-2</v>
      </c>
      <c r="T528" s="13">
        <v>2.7185340906630041E-2</v>
      </c>
      <c r="U528" s="13">
        <v>3.8926356194880767E-2</v>
      </c>
      <c r="V528" s="13">
        <v>3.8513991995825628E-2</v>
      </c>
      <c r="W528" s="13">
        <v>2.922037028638181E-2</v>
      </c>
      <c r="X528" s="13">
        <v>4.3639045064260279E-2</v>
      </c>
      <c r="Y528" s="13">
        <v>1.1778503539480531E-2</v>
      </c>
      <c r="AA528" s="13">
        <v>2.1402457612914219E-2</v>
      </c>
      <c r="AB528" s="13">
        <v>2.2281973355278699E-2</v>
      </c>
      <c r="AC528" s="13">
        <v>4.4092853320641723E-2</v>
      </c>
      <c r="AD528" s="13">
        <v>4.4004945976527592E-2</v>
      </c>
      <c r="AF528" s="13">
        <v>3.897956363495246E-2</v>
      </c>
      <c r="AG528" s="13">
        <v>2.389280476979793E-2</v>
      </c>
      <c r="AH528" s="13">
        <v>1.994919610829185E-2</v>
      </c>
      <c r="AI528" s="13">
        <v>4.290541265281976E-2</v>
      </c>
      <c r="AJ528" s="13">
        <v>2.9214315124248089E-2</v>
      </c>
      <c r="AK528" s="13">
        <v>3.897956363495246E-2</v>
      </c>
      <c r="AM528" s="13">
        <v>7.0176913773639077E-2</v>
      </c>
      <c r="AN528" s="13">
        <v>1.763278733085203E-2</v>
      </c>
      <c r="AO528" s="13">
        <v>3.0446017730590628E-2</v>
      </c>
      <c r="AP528" s="13">
        <v>5.9498351001531377E-2</v>
      </c>
      <c r="AQ528" s="13">
        <v>1.8253522165964091E-2</v>
      </c>
      <c r="AR528" s="13">
        <v>8.7338945360762848E-3</v>
      </c>
      <c r="AS528" s="13">
        <v>1.6588995659335099E-2</v>
      </c>
      <c r="AT528" s="13">
        <v>2.0893941388600991E-2</v>
      </c>
      <c r="AU528" s="13">
        <v>1.7538186454660629E-2</v>
      </c>
      <c r="AV528" s="13">
        <v>1.017049970988051E-2</v>
      </c>
      <c r="AW528" s="13">
        <v>2.483689418387407E-2</v>
      </c>
      <c r="AX528" s="13">
        <v>0</v>
      </c>
      <c r="AY528" s="13">
        <v>2.5677719178692809E-2</v>
      </c>
    </row>
    <row r="529" spans="2:53" hidden="1"/>
    <row r="530" spans="2:53" hidden="1">
      <c r="B530" s="37" t="s">
        <v>266</v>
      </c>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c r="AL530" s="34"/>
      <c r="AM530" s="34"/>
      <c r="AN530" s="34"/>
      <c r="AO530" s="34"/>
      <c r="AP530" s="34"/>
      <c r="AQ530" s="34"/>
      <c r="AR530" s="34"/>
      <c r="AS530" s="34"/>
      <c r="AT530" s="34"/>
      <c r="AU530" s="34"/>
      <c r="AV530" s="34"/>
      <c r="AW530" s="34"/>
      <c r="AX530" s="34"/>
      <c r="AY530" s="34"/>
      <c r="AZ530" s="34"/>
      <c r="BA530" s="34"/>
    </row>
    <row r="531" spans="2:53" hidden="1">
      <c r="B531" s="36" t="s">
        <v>16</v>
      </c>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c r="AL531" s="34"/>
      <c r="AM531" s="34"/>
      <c r="AN531" s="34"/>
      <c r="AO531" s="34"/>
      <c r="AP531" s="34"/>
      <c r="AQ531" s="34"/>
      <c r="AR531" s="34"/>
      <c r="AS531" s="34"/>
      <c r="AT531" s="34"/>
      <c r="AU531" s="34"/>
      <c r="AV531" s="34"/>
      <c r="AW531" s="34"/>
      <c r="AX531" s="34"/>
      <c r="AY531" s="34"/>
      <c r="AZ531" s="34"/>
      <c r="BA531" s="34"/>
    </row>
    <row r="532" spans="2:53" hidden="1">
      <c r="B532" s="12" t="s">
        <v>267</v>
      </c>
      <c r="C532" s="13">
        <v>0.36132555580283798</v>
      </c>
      <c r="D532" s="13">
        <v>0.761845170117045</v>
      </c>
      <c r="E532" s="13">
        <v>0.42900278717610202</v>
      </c>
      <c r="F532" s="13">
        <v>0.30127875669775428</v>
      </c>
      <c r="G532" s="13">
        <v>0.2404855256252208</v>
      </c>
      <c r="H532" s="13">
        <v>0.30658905701109312</v>
      </c>
      <c r="I532" s="13">
        <v>0.22700944098771139</v>
      </c>
      <c r="K532" s="13">
        <v>0.38658874650250152</v>
      </c>
      <c r="L532" s="13">
        <v>0.33658494373136572</v>
      </c>
      <c r="N532" s="13">
        <v>0.32068143317873937</v>
      </c>
      <c r="O532" s="13">
        <v>0.3286904062908434</v>
      </c>
      <c r="P532" s="13">
        <v>0.3271128456646884</v>
      </c>
      <c r="Q532" s="13">
        <v>0.35765867778372001</v>
      </c>
      <c r="R532" s="13">
        <v>0.34616777763006762</v>
      </c>
      <c r="S532" s="13">
        <v>0.34226708205797829</v>
      </c>
      <c r="T532" s="13">
        <v>0.39195866273985841</v>
      </c>
      <c r="U532" s="13">
        <v>0.36188410239779129</v>
      </c>
      <c r="V532" s="13">
        <v>0.44637541286493859</v>
      </c>
      <c r="W532" s="13">
        <v>0.33549358790540568</v>
      </c>
      <c r="X532" s="13">
        <v>0.36088621704503759</v>
      </c>
      <c r="Y532" s="13">
        <v>0.35087027206222682</v>
      </c>
      <c r="AA532" s="13">
        <v>0.30892881301830388</v>
      </c>
      <c r="AB532" s="13">
        <v>0.38486709269705</v>
      </c>
      <c r="AC532" s="13">
        <v>0.36061139593648078</v>
      </c>
      <c r="AD532" s="13">
        <v>0.39360410182627692</v>
      </c>
      <c r="AF532" s="13">
        <v>0.35426878999914252</v>
      </c>
      <c r="AG532" s="13">
        <v>0.31858934727047677</v>
      </c>
      <c r="AH532" s="13">
        <v>0.39182913586446499</v>
      </c>
      <c r="AI532" s="13">
        <v>0.53241902478051073</v>
      </c>
      <c r="AJ532" s="13">
        <v>0.29377634733244717</v>
      </c>
      <c r="AK532" s="13">
        <v>0.35426878999914252</v>
      </c>
      <c r="AM532" s="13">
        <v>0.67991836100347736</v>
      </c>
      <c r="AN532" s="13">
        <v>0.43856312547771792</v>
      </c>
      <c r="AO532" s="13">
        <v>0.4042512110910203</v>
      </c>
      <c r="AP532" s="13">
        <v>0.33052993213799031</v>
      </c>
      <c r="AQ532" s="13">
        <v>0.27014512515233002</v>
      </c>
      <c r="AR532" s="13">
        <v>0.30038759038792501</v>
      </c>
      <c r="AS532" s="13">
        <v>0.34759819745325271</v>
      </c>
      <c r="AT532" s="13">
        <v>0.36824153794365733</v>
      </c>
      <c r="AU532" s="13">
        <v>0.29432385193601762</v>
      </c>
      <c r="AV532" s="13">
        <v>0.27681395035583489</v>
      </c>
      <c r="AW532" s="13">
        <v>0.30590203841587449</v>
      </c>
      <c r="AX532" s="13">
        <v>0.2692844262128809</v>
      </c>
      <c r="AY532" s="13">
        <v>0.23582957149074379</v>
      </c>
    </row>
    <row r="533" spans="2:53" ht="29" hidden="1">
      <c r="B533" s="12" t="s">
        <v>268</v>
      </c>
      <c r="C533" s="13">
        <v>0.1033949516409445</v>
      </c>
      <c r="D533" s="13">
        <v>0.13811273114558939</v>
      </c>
      <c r="E533" s="13">
        <v>0.2990409998352217</v>
      </c>
      <c r="F533" s="13">
        <v>0.1611405197360424</v>
      </c>
      <c r="G533" s="13">
        <v>2.068927105064447E-2</v>
      </c>
      <c r="H533" s="13">
        <v>1.7625636779334701E-2</v>
      </c>
      <c r="I533" s="13">
        <v>0</v>
      </c>
      <c r="K533" s="13">
        <v>9.8550737224606028E-2</v>
      </c>
      <c r="L533" s="13">
        <v>0.1081389616549788</v>
      </c>
      <c r="N533" s="13">
        <v>9.4665487752085345E-2</v>
      </c>
      <c r="O533" s="13">
        <v>0.14172790641553809</v>
      </c>
      <c r="P533" s="13">
        <v>0.15041420187011309</v>
      </c>
      <c r="Q533" s="13">
        <v>1.1419512375479319E-2</v>
      </c>
      <c r="R533" s="13">
        <v>8.1805684986228103E-2</v>
      </c>
      <c r="S533" s="13">
        <v>0.14228935623308539</v>
      </c>
      <c r="T533" s="13">
        <v>0.1134609322512984</v>
      </c>
      <c r="U533" s="13">
        <v>0.1014475367913568</v>
      </c>
      <c r="V533" s="13">
        <v>0.14987318638651809</v>
      </c>
      <c r="W533" s="13">
        <v>7.1265177544112587E-2</v>
      </c>
      <c r="X533" s="13">
        <v>7.7244698806499826E-2</v>
      </c>
      <c r="Y533" s="13">
        <v>9.777645148046793E-2</v>
      </c>
      <c r="AA533" s="13">
        <v>0.1440133674248065</v>
      </c>
      <c r="AB533" s="13">
        <v>7.5089579779419754E-2</v>
      </c>
      <c r="AC533" s="13">
        <v>0.1095451736295059</v>
      </c>
      <c r="AD533" s="13">
        <v>8.4310220759402074E-2</v>
      </c>
      <c r="AF533" s="13">
        <v>0.1017255640221561</v>
      </c>
      <c r="AG533" s="13">
        <v>0.15999527340687139</v>
      </c>
      <c r="AH533" s="13">
        <v>7.2591948299937023E-2</v>
      </c>
      <c r="AI533" s="13">
        <v>0.10044968316752639</v>
      </c>
      <c r="AJ533" s="13">
        <v>7.0779434845565578E-2</v>
      </c>
      <c r="AK533" s="13">
        <v>0.1017255640221561</v>
      </c>
      <c r="AM533" s="13">
        <v>0.17916038963306691</v>
      </c>
      <c r="AN533" s="13">
        <v>5.7133316710184567E-2</v>
      </c>
      <c r="AO533" s="13">
        <v>8.2039043862528319E-2</v>
      </c>
      <c r="AP533" s="13">
        <v>7.7967152574828044E-2</v>
      </c>
      <c r="AQ533" s="13">
        <v>8.6284031938029651E-2</v>
      </c>
      <c r="AR533" s="13">
        <v>0.13265482683701671</v>
      </c>
      <c r="AS533" s="13">
        <v>0.1080035618239696</v>
      </c>
      <c r="AT533" s="13">
        <v>0.13778186149091129</v>
      </c>
      <c r="AU533" s="13">
        <v>0.14908747531887051</v>
      </c>
      <c r="AV533" s="13">
        <v>0.14610846886982101</v>
      </c>
      <c r="AW533" s="13">
        <v>0.17022273379283759</v>
      </c>
      <c r="AX533" s="13">
        <v>0.1666733183239793</v>
      </c>
      <c r="AY533" s="13">
        <v>0.2039892197571522</v>
      </c>
    </row>
    <row r="534" spans="2:53" ht="29" hidden="1">
      <c r="B534" s="12" t="s">
        <v>269</v>
      </c>
      <c r="C534" s="13">
        <v>0.14248768919390911</v>
      </c>
      <c r="D534" s="13">
        <v>7.753546845129615E-2</v>
      </c>
      <c r="E534" s="13">
        <v>0.25489859633267881</v>
      </c>
      <c r="F534" s="13">
        <v>0.33115672159212511</v>
      </c>
      <c r="G534" s="13">
        <v>0.15490585139612881</v>
      </c>
      <c r="H534" s="13">
        <v>2.406092884123788E-2</v>
      </c>
      <c r="I534" s="13">
        <v>1.075562654065741E-2</v>
      </c>
      <c r="K534" s="13">
        <v>0.1478952169188045</v>
      </c>
      <c r="L534" s="13">
        <v>0.1371920182195713</v>
      </c>
      <c r="N534" s="13">
        <v>0.14639449168105831</v>
      </c>
      <c r="O534" s="13">
        <v>0.1231901885034916</v>
      </c>
      <c r="P534" s="13">
        <v>0.142672388314764</v>
      </c>
      <c r="Q534" s="13">
        <v>0.17833734673323151</v>
      </c>
      <c r="R534" s="13">
        <v>0.16353448722324049</v>
      </c>
      <c r="S534" s="13">
        <v>0.11243327740015011</v>
      </c>
      <c r="T534" s="13">
        <v>0.1499925515844111</v>
      </c>
      <c r="U534" s="13">
        <v>0.18311683628093589</v>
      </c>
      <c r="V534" s="13">
        <v>0.17800621509221751</v>
      </c>
      <c r="W534" s="13">
        <v>9.5585103393567725E-2</v>
      </c>
      <c r="X534" s="13">
        <v>0.12747546224657791</v>
      </c>
      <c r="Y534" s="13">
        <v>0.1103269815326984</v>
      </c>
      <c r="AA534" s="13">
        <v>0.20286936257761209</v>
      </c>
      <c r="AB534" s="13">
        <v>0.1037666344034426</v>
      </c>
      <c r="AC534" s="13">
        <v>0.14768999697023311</v>
      </c>
      <c r="AD534" s="13">
        <v>0.1129325550416504</v>
      </c>
      <c r="AF534" s="13">
        <v>0.13490906508659559</v>
      </c>
      <c r="AG534" s="13">
        <v>0.22415373930192189</v>
      </c>
      <c r="AH534" s="13">
        <v>8.2744639989926608E-2</v>
      </c>
      <c r="AI534" s="13">
        <v>0.1058551232440707</v>
      </c>
      <c r="AJ534" s="13">
        <v>0.12763312490448131</v>
      </c>
      <c r="AK534" s="13">
        <v>0.13490906508659559</v>
      </c>
      <c r="AM534" s="13">
        <v>0</v>
      </c>
      <c r="AN534" s="13">
        <v>7.3212922101552419E-2</v>
      </c>
      <c r="AO534" s="13">
        <v>0.12500454730786981</v>
      </c>
      <c r="AP534" s="13">
        <v>0.1179387735774044</v>
      </c>
      <c r="AQ534" s="13">
        <v>0.1378063928521962</v>
      </c>
      <c r="AR534" s="13">
        <v>0.19687316265799959</v>
      </c>
      <c r="AS534" s="13">
        <v>8.5743847336972753E-2</v>
      </c>
      <c r="AT534" s="13">
        <v>0.22049303020395269</v>
      </c>
      <c r="AU534" s="13">
        <v>0.20182949200680819</v>
      </c>
      <c r="AV534" s="13">
        <v>0.2016611259680598</v>
      </c>
      <c r="AW534" s="13">
        <v>0.17589714581050481</v>
      </c>
      <c r="AX534" s="13">
        <v>0.16663287605496541</v>
      </c>
      <c r="AY534" s="13">
        <v>0.30360739474819981</v>
      </c>
    </row>
    <row r="535" spans="2:53" ht="29" hidden="1">
      <c r="B535" s="12" t="s">
        <v>270</v>
      </c>
      <c r="C535" s="13">
        <v>0.1491501433206005</v>
      </c>
      <c r="D535" s="13">
        <v>2.569435912031898E-2</v>
      </c>
      <c r="E535" s="13">
        <v>0.1293459780705567</v>
      </c>
      <c r="F535" s="13">
        <v>0.33717497845332572</v>
      </c>
      <c r="G535" s="13">
        <v>0.32524654987910939</v>
      </c>
      <c r="H535" s="13">
        <v>6.5809919763055696E-2</v>
      </c>
      <c r="I535" s="13">
        <v>7.2302229468343901E-3</v>
      </c>
      <c r="K535" s="13">
        <v>0.15005096755943129</v>
      </c>
      <c r="L535" s="13">
        <v>0.14826795297091561</v>
      </c>
      <c r="N535" s="13">
        <v>9.8900509796674529E-2</v>
      </c>
      <c r="O535" s="13">
        <v>0.17465759900767819</v>
      </c>
      <c r="P535" s="13">
        <v>0.16318465105464439</v>
      </c>
      <c r="Q535" s="13">
        <v>0.14857093610322561</v>
      </c>
      <c r="R535" s="13">
        <v>0.17139595443823041</v>
      </c>
      <c r="S535" s="13">
        <v>0.14388402042937429</v>
      </c>
      <c r="T535" s="13">
        <v>0.13634117614890981</v>
      </c>
      <c r="U535" s="13">
        <v>0.13906769970584701</v>
      </c>
      <c r="V535" s="13">
        <v>0.16200769981861041</v>
      </c>
      <c r="W535" s="13">
        <v>0.16489753752341699</v>
      </c>
      <c r="X535" s="13">
        <v>0.14493266815438449</v>
      </c>
      <c r="Y535" s="13">
        <v>0.1422013759856835</v>
      </c>
      <c r="AA535" s="13">
        <v>0.16725373034985469</v>
      </c>
      <c r="AB535" s="13">
        <v>0.12351469661931321</v>
      </c>
      <c r="AC535" s="13">
        <v>0.15736774729777969</v>
      </c>
      <c r="AD535" s="13">
        <v>0.1491109407995482</v>
      </c>
      <c r="AF535" s="13">
        <v>0.13794372743880251</v>
      </c>
      <c r="AG535" s="13">
        <v>0.17587658636828929</v>
      </c>
      <c r="AH535" s="13">
        <v>9.1599295509714018E-2</v>
      </c>
      <c r="AI535" s="13">
        <v>0.15626660298287459</v>
      </c>
      <c r="AJ535" s="13">
        <v>0.1591078406424638</v>
      </c>
      <c r="AK535" s="13">
        <v>0.13794372743880251</v>
      </c>
      <c r="AM535" s="13">
        <v>3.4771294106406989E-2</v>
      </c>
      <c r="AN535" s="13">
        <v>0.1149159807119693</v>
      </c>
      <c r="AO535" s="13">
        <v>0.14748128345116679</v>
      </c>
      <c r="AP535" s="13">
        <v>0.12016412737689131</v>
      </c>
      <c r="AQ535" s="13">
        <v>0.14777866777712559</v>
      </c>
      <c r="AR535" s="13">
        <v>0.17759361977746721</v>
      </c>
      <c r="AS535" s="13">
        <v>0.16004055769480649</v>
      </c>
      <c r="AT535" s="13">
        <v>0.14682565855530569</v>
      </c>
      <c r="AU535" s="13">
        <v>0.17350233668004469</v>
      </c>
      <c r="AV535" s="13">
        <v>0.25968238648757869</v>
      </c>
      <c r="AW535" s="13">
        <v>0.1126811936457726</v>
      </c>
      <c r="AX535" s="13">
        <v>0.28282133668229781</v>
      </c>
      <c r="AY535" s="13">
        <v>0.21644101796974821</v>
      </c>
    </row>
    <row r="536" spans="2:53" ht="29" hidden="1">
      <c r="B536" s="12" t="s">
        <v>271</v>
      </c>
      <c r="C536" s="13">
        <v>7.1445335144076236E-2</v>
      </c>
      <c r="D536" s="13">
        <v>1.462320957640615E-2</v>
      </c>
      <c r="E536" s="13">
        <v>3.3992881906673461E-2</v>
      </c>
      <c r="F536" s="13">
        <v>0.12039799995791969</v>
      </c>
      <c r="G536" s="13">
        <v>0.18458597428825271</v>
      </c>
      <c r="H536" s="13">
        <v>6.8463414949072238E-2</v>
      </c>
      <c r="I536" s="13">
        <v>9.738031540240482E-3</v>
      </c>
      <c r="K536" s="13">
        <v>6.3844321373609764E-2</v>
      </c>
      <c r="L536" s="13">
        <v>7.8889119077810918E-2</v>
      </c>
      <c r="N536" s="13">
        <v>8.7195276761113119E-2</v>
      </c>
      <c r="O536" s="13">
        <v>0.1231904254949665</v>
      </c>
      <c r="P536" s="13">
        <v>0.1056674681199085</v>
      </c>
      <c r="Q536" s="13">
        <v>4.5434667155135021E-2</v>
      </c>
      <c r="R536" s="13">
        <v>6.1190668445736097E-2</v>
      </c>
      <c r="S536" s="13">
        <v>5.9919351190521997E-2</v>
      </c>
      <c r="T536" s="13">
        <v>8.2521327870669736E-2</v>
      </c>
      <c r="U536" s="13">
        <v>7.1653470072903347E-2</v>
      </c>
      <c r="V536" s="13">
        <v>7.2415692089096526E-2</v>
      </c>
      <c r="W536" s="13">
        <v>7.726501162786209E-2</v>
      </c>
      <c r="X536" s="13">
        <v>4.813943367575526E-2</v>
      </c>
      <c r="Y536" s="13">
        <v>5.5909502079134803E-2</v>
      </c>
      <c r="AA536" s="13">
        <v>7.4698311773954654E-2</v>
      </c>
      <c r="AB536" s="13">
        <v>6.5627611810608694E-2</v>
      </c>
      <c r="AC536" s="13">
        <v>7.6693213658395709E-2</v>
      </c>
      <c r="AD536" s="13">
        <v>6.9883977504429762E-2</v>
      </c>
      <c r="AF536" s="13">
        <v>6.4025864076072511E-2</v>
      </c>
      <c r="AG536" s="13">
        <v>8.006912719482652E-2</v>
      </c>
      <c r="AH536" s="13">
        <v>7.5149917291125995E-2</v>
      </c>
      <c r="AI536" s="13">
        <v>6.49466804846736E-2</v>
      </c>
      <c r="AJ536" s="13">
        <v>7.6834719331127219E-2</v>
      </c>
      <c r="AK536" s="13">
        <v>6.4025864076072511E-2</v>
      </c>
      <c r="AM536" s="13">
        <v>6.9303427677736437E-2</v>
      </c>
      <c r="AN536" s="13">
        <v>2.495790083121175E-2</v>
      </c>
      <c r="AO536" s="13">
        <v>7.5911505568696303E-2</v>
      </c>
      <c r="AP536" s="13">
        <v>5.8546411109440567E-2</v>
      </c>
      <c r="AQ536" s="13">
        <v>6.9232139485828612E-2</v>
      </c>
      <c r="AR536" s="13">
        <v>8.5730952174573896E-2</v>
      </c>
      <c r="AS536" s="13">
        <v>0.11052085841555311</v>
      </c>
      <c r="AT536" s="13">
        <v>8.2099751406275151E-2</v>
      </c>
      <c r="AU536" s="13">
        <v>0.1085931914766223</v>
      </c>
      <c r="AV536" s="13">
        <v>0.1213630002363416</v>
      </c>
      <c r="AW536" s="13">
        <v>8.2012462120746574E-2</v>
      </c>
      <c r="AX536" s="13">
        <v>0.1170519262586549</v>
      </c>
      <c r="AY536" s="13">
        <v>8.1628227785836463E-2</v>
      </c>
    </row>
    <row r="537" spans="2:53" ht="29" hidden="1">
      <c r="B537" s="12" t="s">
        <v>272</v>
      </c>
      <c r="C537" s="13">
        <v>0.31338085496558399</v>
      </c>
      <c r="D537" s="13">
        <v>1.0765909636261541E-2</v>
      </c>
      <c r="E537" s="13">
        <v>8.718642905383928E-3</v>
      </c>
      <c r="F537" s="13">
        <v>8.5860735876782321E-2</v>
      </c>
      <c r="G537" s="13">
        <v>0.32031142925379491</v>
      </c>
      <c r="H537" s="13">
        <v>0.59590657714499562</v>
      </c>
      <c r="I537" s="13">
        <v>0.74755795932220559</v>
      </c>
      <c r="K537" s="13">
        <v>0.26960255149199619</v>
      </c>
      <c r="L537" s="13">
        <v>0.35625358771986948</v>
      </c>
      <c r="N537" s="13">
        <v>0.34621565970359802</v>
      </c>
      <c r="O537" s="13">
        <v>0.37067177785907879</v>
      </c>
      <c r="P537" s="13">
        <v>0.38973636926336658</v>
      </c>
      <c r="Q537" s="13">
        <v>0.3599063605049927</v>
      </c>
      <c r="R537" s="13">
        <v>0.31654822924197351</v>
      </c>
      <c r="S537" s="13">
        <v>0.31795019681434511</v>
      </c>
      <c r="T537" s="13">
        <v>0.26084541395772592</v>
      </c>
      <c r="U537" s="13">
        <v>0.27242620975570558</v>
      </c>
      <c r="V537" s="13">
        <v>0.13151302817214211</v>
      </c>
      <c r="W537" s="13">
        <v>0.39859434615361822</v>
      </c>
      <c r="X537" s="13">
        <v>0.37369516181798362</v>
      </c>
      <c r="Y537" s="13">
        <v>0.37613232299144778</v>
      </c>
      <c r="AA537" s="13">
        <v>0.29179824894415862</v>
      </c>
      <c r="AB537" s="13">
        <v>0.34320090383258978</v>
      </c>
      <c r="AC537" s="13">
        <v>0.30255032680739891</v>
      </c>
      <c r="AD537" s="13">
        <v>0.3153904174707709</v>
      </c>
      <c r="AF537" s="13">
        <v>0.33749177982575662</v>
      </c>
      <c r="AG537" s="13">
        <v>0.2400860779704701</v>
      </c>
      <c r="AH537" s="13">
        <v>0.40178410085838412</v>
      </c>
      <c r="AI537" s="13">
        <v>0.17085190639339329</v>
      </c>
      <c r="AJ537" s="13">
        <v>0.3946837386335576</v>
      </c>
      <c r="AK537" s="13">
        <v>0.33749177982575662</v>
      </c>
      <c r="AM537" s="13">
        <v>0</v>
      </c>
      <c r="AN537" s="13">
        <v>0.35319796421130317</v>
      </c>
      <c r="AO537" s="13">
        <v>0.2933188100416339</v>
      </c>
      <c r="AP537" s="13">
        <v>0.38137292031041781</v>
      </c>
      <c r="AQ537" s="13">
        <v>0.43481923794468541</v>
      </c>
      <c r="AR537" s="13">
        <v>0.3417348547170232</v>
      </c>
      <c r="AS537" s="13">
        <v>0.31300867970783341</v>
      </c>
      <c r="AT537" s="13">
        <v>0.24027097280345069</v>
      </c>
      <c r="AU537" s="13">
        <v>0.26665764831508337</v>
      </c>
      <c r="AV537" s="13">
        <v>0.2187766867741304</v>
      </c>
      <c r="AW537" s="13">
        <v>0.37017429771229032</v>
      </c>
      <c r="AX537" s="13">
        <v>0.22806320496633931</v>
      </c>
      <c r="AY537" s="13">
        <v>0.222991527474244</v>
      </c>
    </row>
    <row r="538" spans="2:53" hidden="1">
      <c r="B538" s="12" t="s">
        <v>273</v>
      </c>
      <c r="C538" s="13">
        <v>1.204642164918486E-2</v>
      </c>
      <c r="D538" s="13">
        <v>1.781048538050373E-2</v>
      </c>
      <c r="E538" s="13">
        <v>2.2611457710291279E-2</v>
      </c>
      <c r="F538" s="13">
        <v>9.3977952127302384E-3</v>
      </c>
      <c r="G538" s="13">
        <v>8.6381742444999587E-3</v>
      </c>
      <c r="H538" s="13">
        <v>1.085940367255595E-2</v>
      </c>
      <c r="I538" s="13">
        <v>5.4082232324634532E-3</v>
      </c>
      <c r="K538" s="13">
        <v>1.473255043193239E-2</v>
      </c>
      <c r="L538" s="13">
        <v>9.4158564534410696E-3</v>
      </c>
      <c r="N538" s="13">
        <v>6.0251999389510924E-3</v>
      </c>
      <c r="O538" s="13">
        <v>0</v>
      </c>
      <c r="P538" s="13">
        <v>3.9795113261372937E-2</v>
      </c>
      <c r="Q538" s="13">
        <v>2.3649884722736401E-2</v>
      </c>
      <c r="R538" s="13">
        <v>1.361986851192486E-2</v>
      </c>
      <c r="S538" s="13">
        <v>1.2435654939318461E-2</v>
      </c>
      <c r="T538" s="13">
        <v>0</v>
      </c>
      <c r="U538" s="13">
        <v>2.2505087949519029E-2</v>
      </c>
      <c r="V538" s="13">
        <v>3.6341234077158151E-3</v>
      </c>
      <c r="W538" s="13">
        <v>1.9004982144072199E-2</v>
      </c>
      <c r="X538" s="13">
        <v>7.1321294748141776E-3</v>
      </c>
      <c r="Y538" s="13">
        <v>5.6258945101788221E-3</v>
      </c>
      <c r="AA538" s="13">
        <v>3.0582192995172622E-3</v>
      </c>
      <c r="AB538" s="13">
        <v>8.7696176565590957E-3</v>
      </c>
      <c r="AC538" s="13">
        <v>1.863162470852096E-2</v>
      </c>
      <c r="AD538" s="13">
        <v>1.8451384268267559E-2</v>
      </c>
      <c r="AF538" s="13">
        <v>1.530794400594483E-2</v>
      </c>
      <c r="AG538" s="13">
        <v>2.466034296231307E-3</v>
      </c>
      <c r="AH538" s="13">
        <v>6.442386213110855E-3</v>
      </c>
      <c r="AI538" s="13">
        <v>1.3098201218782069E-2</v>
      </c>
      <c r="AJ538" s="13">
        <v>1.7171674894216411E-2</v>
      </c>
      <c r="AK538" s="13">
        <v>1.530794400594483E-2</v>
      </c>
      <c r="AM538" s="13">
        <v>3.6846527579312331E-2</v>
      </c>
      <c r="AN538" s="13">
        <v>1.7430625352264969E-2</v>
      </c>
      <c r="AO538" s="13">
        <v>9.2046175326185344E-3</v>
      </c>
      <c r="AP538" s="13">
        <v>2.7070981855196789E-2</v>
      </c>
      <c r="AQ538" s="13">
        <v>1.2928055891509711E-2</v>
      </c>
      <c r="AR538" s="13">
        <v>0</v>
      </c>
      <c r="AS538" s="13">
        <v>8.0134160309126932E-3</v>
      </c>
      <c r="AT538" s="13">
        <v>1.1058932071683699E-2</v>
      </c>
      <c r="AU538" s="13">
        <v>9.1672043442405145E-3</v>
      </c>
      <c r="AV538" s="13">
        <v>0</v>
      </c>
      <c r="AW538" s="13">
        <v>0</v>
      </c>
      <c r="AX538" s="13">
        <v>1.594525085782791E-2</v>
      </c>
      <c r="AY538" s="13">
        <v>0</v>
      </c>
    </row>
    <row r="539" spans="2:53" hidden="1"/>
    <row r="540" spans="2:53" hidden="1">
      <c r="B540" s="37" t="s">
        <v>274</v>
      </c>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c r="AL540" s="34"/>
      <c r="AM540" s="34"/>
      <c r="AN540" s="34"/>
      <c r="AO540" s="34"/>
      <c r="AP540" s="34"/>
      <c r="AQ540" s="34"/>
      <c r="AR540" s="34"/>
      <c r="AS540" s="34"/>
      <c r="AT540" s="34"/>
      <c r="AU540" s="34"/>
      <c r="AV540" s="34"/>
      <c r="AW540" s="34"/>
      <c r="AX540" s="34"/>
      <c r="AY540" s="34"/>
      <c r="AZ540" s="34"/>
      <c r="BA540" s="34"/>
    </row>
    <row r="541" spans="2:53" hidden="1">
      <c r="B541" s="36" t="s">
        <v>16</v>
      </c>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c r="AL541" s="34"/>
      <c r="AM541" s="34"/>
      <c r="AN541" s="34"/>
      <c r="AO541" s="34"/>
      <c r="AP541" s="34"/>
      <c r="AQ541" s="34"/>
      <c r="AR541" s="34"/>
      <c r="AS541" s="34"/>
      <c r="AT541" s="34"/>
      <c r="AU541" s="34"/>
      <c r="AV541" s="34"/>
      <c r="AW541" s="34"/>
      <c r="AX541" s="34"/>
      <c r="AY541" s="34"/>
      <c r="AZ541" s="34"/>
      <c r="BA541" s="34"/>
    </row>
    <row r="542" spans="2:53" ht="29" hidden="1">
      <c r="B542" s="12" t="s">
        <v>275</v>
      </c>
      <c r="C542" s="13">
        <v>0.24502654090539319</v>
      </c>
      <c r="D542" s="13">
        <v>0.16300445104287251</v>
      </c>
      <c r="E542" s="13">
        <v>0.13452528036027511</v>
      </c>
      <c r="F542" s="13">
        <v>0.25547022435372069</v>
      </c>
      <c r="G542" s="13">
        <v>0.26922928828653381</v>
      </c>
      <c r="H542" s="13">
        <v>0.32489560172143361</v>
      </c>
      <c r="I542" s="13">
        <v>0.30658980861844481</v>
      </c>
      <c r="K542" s="13">
        <v>0.23671660867525729</v>
      </c>
      <c r="L542" s="13">
        <v>0.25316457905307482</v>
      </c>
      <c r="N542" s="13">
        <v>0.21930674111107529</v>
      </c>
      <c r="O542" s="13">
        <v>0.19275837321474271</v>
      </c>
      <c r="P542" s="13">
        <v>0.30956177601659851</v>
      </c>
      <c r="Q542" s="13">
        <v>0.25431738756813271</v>
      </c>
      <c r="R542" s="13">
        <v>0.21928509921133901</v>
      </c>
      <c r="S542" s="13">
        <v>0.26120943842765237</v>
      </c>
      <c r="T542" s="13">
        <v>0.27022552732432009</v>
      </c>
      <c r="U542" s="13">
        <v>0.26880913159685937</v>
      </c>
      <c r="V542" s="13">
        <v>0.1229229855431031</v>
      </c>
      <c r="W542" s="13">
        <v>0.28469967425968212</v>
      </c>
      <c r="X542" s="13">
        <v>0.31276627703957721</v>
      </c>
      <c r="Y542" s="13">
        <v>0.29302253317963922</v>
      </c>
      <c r="AA542" s="13">
        <v>7.6706129372888454E-2</v>
      </c>
      <c r="AB542" s="13">
        <v>0.22622255289541771</v>
      </c>
      <c r="AC542" s="13">
        <v>0.29458765220506228</v>
      </c>
      <c r="AD542" s="13">
        <v>0.40354182055099341</v>
      </c>
      <c r="AF542" s="13">
        <v>0.28084189928551873</v>
      </c>
      <c r="AG542" s="13">
        <v>0.1898177527352313</v>
      </c>
      <c r="AH542" s="13">
        <v>0.14180233726475011</v>
      </c>
      <c r="AI542" s="13">
        <v>0.17827510780070471</v>
      </c>
      <c r="AJ542" s="13">
        <v>0.32112402978645449</v>
      </c>
      <c r="AK542" s="13">
        <v>0.28084189928551873</v>
      </c>
      <c r="AM542" s="13">
        <v>0.47047187975541632</v>
      </c>
      <c r="AN542" s="13">
        <v>0.37814159115591389</v>
      </c>
      <c r="AO542" s="13">
        <v>0.29813849405831572</v>
      </c>
      <c r="AP542" s="13">
        <v>0.24869869955678001</v>
      </c>
      <c r="AQ542" s="13">
        <v>0.23245412733717369</v>
      </c>
      <c r="AR542" s="13">
        <v>0.23125618725775779</v>
      </c>
      <c r="AS542" s="13">
        <v>0.19331351843373121</v>
      </c>
      <c r="AT542" s="13">
        <v>0.22979810874592671</v>
      </c>
      <c r="AU542" s="13">
        <v>0.16067769029747</v>
      </c>
      <c r="AV542" s="13">
        <v>4.5716417488694192E-2</v>
      </c>
      <c r="AW542" s="13">
        <v>8.2224320445361265E-2</v>
      </c>
      <c r="AX542" s="13">
        <v>7.2757906371764158E-2</v>
      </c>
      <c r="AY542" s="13">
        <v>7.7040979370691015E-2</v>
      </c>
    </row>
    <row r="543" spans="2:53" ht="43.5" hidden="1">
      <c r="B543" s="12" t="s">
        <v>276</v>
      </c>
      <c r="C543" s="13">
        <v>0.23662793517728789</v>
      </c>
      <c r="D543" s="13">
        <v>0.41197600297025788</v>
      </c>
      <c r="E543" s="13">
        <v>0.2008495402322138</v>
      </c>
      <c r="F543" s="13">
        <v>0.1933927280837946</v>
      </c>
      <c r="G543" s="13">
        <v>0.2232774600795619</v>
      </c>
      <c r="H543" s="13">
        <v>0.22565605546007969</v>
      </c>
      <c r="I543" s="13">
        <v>0.20376741963031431</v>
      </c>
      <c r="K543" s="13">
        <v>0.20439603303316919</v>
      </c>
      <c r="L543" s="13">
        <v>0.26819310826858389</v>
      </c>
      <c r="N543" s="13">
        <v>0.2312814865364379</v>
      </c>
      <c r="O543" s="13">
        <v>0.19074408927777789</v>
      </c>
      <c r="P543" s="13">
        <v>0.26615627127855829</v>
      </c>
      <c r="Q543" s="13">
        <v>0.20731173268256239</v>
      </c>
      <c r="R543" s="13">
        <v>0.27960901344908867</v>
      </c>
      <c r="S543" s="13">
        <v>0.23407034159441081</v>
      </c>
      <c r="T543" s="13">
        <v>0.28200811670261172</v>
      </c>
      <c r="U543" s="13">
        <v>0.27573061387059289</v>
      </c>
      <c r="V543" s="13">
        <v>0.18575846593369841</v>
      </c>
      <c r="W543" s="13">
        <v>0.25085032086119241</v>
      </c>
      <c r="X543" s="13">
        <v>0.1908359659949474</v>
      </c>
      <c r="Y543" s="13">
        <v>0.22866716871786719</v>
      </c>
      <c r="AA543" s="13">
        <v>0.1421581504579498</v>
      </c>
      <c r="AB543" s="13">
        <v>0.29469601831702769</v>
      </c>
      <c r="AC543" s="13">
        <v>0.27908399720951099</v>
      </c>
      <c r="AD543" s="13">
        <v>0.2396091616747745</v>
      </c>
      <c r="AF543" s="13">
        <v>0.24865285114917099</v>
      </c>
      <c r="AG543" s="13">
        <v>0.188927452105705</v>
      </c>
      <c r="AH543" s="13">
        <v>0.271647681914231</v>
      </c>
      <c r="AI543" s="13">
        <v>0.26019715044487568</v>
      </c>
      <c r="AJ543" s="13">
        <v>0.23348026836717639</v>
      </c>
      <c r="AK543" s="13">
        <v>0.24865285114917099</v>
      </c>
      <c r="AM543" s="13">
        <v>0.1757042725627149</v>
      </c>
      <c r="AN543" s="13">
        <v>0.20686840195404271</v>
      </c>
      <c r="AO543" s="13">
        <v>0.25912120113539938</v>
      </c>
      <c r="AP543" s="13">
        <v>0.2049265973455982</v>
      </c>
      <c r="AQ543" s="13">
        <v>0.29684761675279769</v>
      </c>
      <c r="AR543" s="13">
        <v>0.30443189286222999</v>
      </c>
      <c r="AS543" s="13">
        <v>0.23434718799260831</v>
      </c>
      <c r="AT543" s="13">
        <v>0.16146474595758931</v>
      </c>
      <c r="AU543" s="13">
        <v>0.2101552675040633</v>
      </c>
      <c r="AV543" s="13">
        <v>0.27255450598813669</v>
      </c>
      <c r="AW543" s="13">
        <v>0.1117567460773819</v>
      </c>
      <c r="AX543" s="13">
        <v>0.1829239394062768</v>
      </c>
      <c r="AY543" s="13">
        <v>9.3736933158964211E-2</v>
      </c>
    </row>
    <row r="544" spans="2:53" ht="43.5" hidden="1">
      <c r="B544" s="12" t="s">
        <v>277</v>
      </c>
      <c r="C544" s="13">
        <v>0.1217520215715996</v>
      </c>
      <c r="D544" s="13">
        <v>8.9854344894302565E-2</v>
      </c>
      <c r="E544" s="13">
        <v>7.6238045932725512E-2</v>
      </c>
      <c r="F544" s="13">
        <v>0.1042089633838965</v>
      </c>
      <c r="G544" s="13">
        <v>0.1649692356376537</v>
      </c>
      <c r="H544" s="13">
        <v>0.15686781413664619</v>
      </c>
      <c r="I544" s="13">
        <v>0.13513580751538451</v>
      </c>
      <c r="K544" s="13">
        <v>0.14073470414997191</v>
      </c>
      <c r="L544" s="13">
        <v>0.10316200294209781</v>
      </c>
      <c r="N544" s="13">
        <v>0.12893604504177139</v>
      </c>
      <c r="O544" s="13">
        <v>0.209580266188678</v>
      </c>
      <c r="P544" s="13">
        <v>0.14317578700664341</v>
      </c>
      <c r="Q544" s="13">
        <v>0.14124984934191909</v>
      </c>
      <c r="R544" s="13">
        <v>0.1087057551217829</v>
      </c>
      <c r="S544" s="13">
        <v>0.1327689353230195</v>
      </c>
      <c r="T544" s="13">
        <v>0.1181579964217756</v>
      </c>
      <c r="U544" s="13">
        <v>0.1026483038534985</v>
      </c>
      <c r="V544" s="13">
        <v>8.2504320358172456E-2</v>
      </c>
      <c r="W544" s="13">
        <v>0.1265794702460325</v>
      </c>
      <c r="X544" s="13">
        <v>0.16337110087565371</v>
      </c>
      <c r="Y544" s="13">
        <v>0.1093211514595737</v>
      </c>
      <c r="AA544" s="13">
        <v>9.2681321577425702E-2</v>
      </c>
      <c r="AB544" s="13">
        <v>0.13262631487086199</v>
      </c>
      <c r="AC544" s="13">
        <v>0.15811177528764631</v>
      </c>
      <c r="AD544" s="13">
        <v>0.1107771306392755</v>
      </c>
      <c r="AF544" s="13">
        <v>0.11736685740095849</v>
      </c>
      <c r="AG544" s="13">
        <v>0.1091431638396054</v>
      </c>
      <c r="AH544" s="13">
        <v>0.1266118408910393</v>
      </c>
      <c r="AI544" s="13">
        <v>0.11573016377988719</v>
      </c>
      <c r="AJ544" s="13">
        <v>0.14031843005321351</v>
      </c>
      <c r="AK544" s="13">
        <v>0.11736685740095849</v>
      </c>
      <c r="AM544" s="13">
        <v>8.0557963087486098E-2</v>
      </c>
      <c r="AN544" s="13">
        <v>0.1552182390008528</v>
      </c>
      <c r="AO544" s="13">
        <v>0.150929024362189</v>
      </c>
      <c r="AP544" s="13">
        <v>0.14101213507632351</v>
      </c>
      <c r="AQ544" s="13">
        <v>0.15015028735997921</v>
      </c>
      <c r="AR544" s="13">
        <v>0.1206775663521579</v>
      </c>
      <c r="AS544" s="13">
        <v>0.1239934643160667</v>
      </c>
      <c r="AT544" s="13">
        <v>0.1233777592275272</v>
      </c>
      <c r="AU544" s="13">
        <v>0.1361281499806872</v>
      </c>
      <c r="AV544" s="13">
        <v>8.7774908542569599E-2</v>
      </c>
      <c r="AW544" s="13">
        <v>0.18707565365803711</v>
      </c>
      <c r="AX544" s="13">
        <v>0.1241095311691688</v>
      </c>
      <c r="AY544" s="13">
        <v>6.3409826287544949E-2</v>
      </c>
    </row>
    <row r="545" spans="2:53" ht="29" hidden="1">
      <c r="B545" s="12" t="s">
        <v>278</v>
      </c>
      <c r="C545" s="13">
        <v>0.2439403102926177</v>
      </c>
      <c r="D545" s="13">
        <v>0.27146469621073038</v>
      </c>
      <c r="E545" s="13">
        <v>0.32585997069230488</v>
      </c>
      <c r="F545" s="13">
        <v>0.24242566538917251</v>
      </c>
      <c r="G545" s="13">
        <v>0.24401435260021651</v>
      </c>
      <c r="H545" s="13">
        <v>0.18277348445634919</v>
      </c>
      <c r="I545" s="13">
        <v>0.2018153850993181</v>
      </c>
      <c r="K545" s="13">
        <v>0.24615693715737891</v>
      </c>
      <c r="L545" s="13">
        <v>0.24176953519060371</v>
      </c>
      <c r="N545" s="13">
        <v>0.2368189794964011</v>
      </c>
      <c r="O545" s="13">
        <v>0.19825636190069509</v>
      </c>
      <c r="P545" s="13">
        <v>0.20123924586820219</v>
      </c>
      <c r="Q545" s="13">
        <v>0.1691195866244424</v>
      </c>
      <c r="R545" s="13">
        <v>0.23352908400055891</v>
      </c>
      <c r="S545" s="13">
        <v>0.26340146574701528</v>
      </c>
      <c r="T545" s="13">
        <v>0.19957249217314291</v>
      </c>
      <c r="U545" s="13">
        <v>0.21002837195367191</v>
      </c>
      <c r="V545" s="13">
        <v>0.40363647486162441</v>
      </c>
      <c r="W545" s="13">
        <v>0.24738933790590539</v>
      </c>
      <c r="X545" s="13">
        <v>0.1674257766847686</v>
      </c>
      <c r="Y545" s="13">
        <v>0.2029176975855202</v>
      </c>
      <c r="AA545" s="13">
        <v>0.41201095797787701</v>
      </c>
      <c r="AB545" s="13">
        <v>0.24109892244388079</v>
      </c>
      <c r="AC545" s="13">
        <v>0.1628027484934659</v>
      </c>
      <c r="AD545" s="13">
        <v>0.13740803302448051</v>
      </c>
      <c r="AF545" s="13">
        <v>0.2083219566663482</v>
      </c>
      <c r="AG545" s="13">
        <v>0.29966969965756879</v>
      </c>
      <c r="AH545" s="13">
        <v>0.31353549716915802</v>
      </c>
      <c r="AI545" s="13">
        <v>0.32704315623124419</v>
      </c>
      <c r="AJ545" s="13">
        <v>0.16992469036019281</v>
      </c>
      <c r="AK545" s="13">
        <v>0.2083219566663482</v>
      </c>
      <c r="AM545" s="13">
        <v>0.1694974075560598</v>
      </c>
      <c r="AN545" s="13">
        <v>0.1079292270445916</v>
      </c>
      <c r="AO545" s="13">
        <v>0.1997366906158986</v>
      </c>
      <c r="AP545" s="13">
        <v>0.28258251753671942</v>
      </c>
      <c r="AQ545" s="13">
        <v>0.21893538937339069</v>
      </c>
      <c r="AR545" s="13">
        <v>0.2441518235674697</v>
      </c>
      <c r="AS545" s="13">
        <v>0.28765992992031048</v>
      </c>
      <c r="AT545" s="13">
        <v>0.35700262316996922</v>
      </c>
      <c r="AU545" s="13">
        <v>0.34982279049949722</v>
      </c>
      <c r="AV545" s="13">
        <v>0.328984460995846</v>
      </c>
      <c r="AW545" s="13">
        <v>0.31050727976416631</v>
      </c>
      <c r="AX545" s="13">
        <v>0.35406826333797609</v>
      </c>
      <c r="AY545" s="13">
        <v>0.34656147202421728</v>
      </c>
    </row>
    <row r="546" spans="2:53" ht="29" hidden="1">
      <c r="B546" s="12" t="s">
        <v>279</v>
      </c>
      <c r="C546" s="13">
        <v>0.1119403901601696</v>
      </c>
      <c r="D546" s="13">
        <v>4.9198171229250368E-2</v>
      </c>
      <c r="E546" s="13">
        <v>0.21298370894827981</v>
      </c>
      <c r="F546" s="13">
        <v>0.1575588012613654</v>
      </c>
      <c r="G546" s="13">
        <v>8.220168501448416E-2</v>
      </c>
      <c r="H546" s="13">
        <v>9.0175535309924726E-2</v>
      </c>
      <c r="I546" s="13">
        <v>7.3014765343139137E-2</v>
      </c>
      <c r="K546" s="13">
        <v>0.13171902037429209</v>
      </c>
      <c r="L546" s="13">
        <v>9.2570888371972054E-2</v>
      </c>
      <c r="N546" s="13">
        <v>0.1545234467155033</v>
      </c>
      <c r="O546" s="13">
        <v>0.1938358090763751</v>
      </c>
      <c r="P546" s="13">
        <v>4.4482651335373817E-2</v>
      </c>
      <c r="Q546" s="13">
        <v>0.1289337887342519</v>
      </c>
      <c r="R546" s="13">
        <v>0.1173466343749681</v>
      </c>
      <c r="S546" s="13">
        <v>7.3019990397230797E-2</v>
      </c>
      <c r="T546" s="13">
        <v>8.5653210913578692E-2</v>
      </c>
      <c r="U546" s="13">
        <v>9.1400514848505907E-2</v>
      </c>
      <c r="V546" s="13">
        <v>0.16166093760304351</v>
      </c>
      <c r="W546" s="13">
        <v>6.0540275342196782E-2</v>
      </c>
      <c r="X546" s="13">
        <v>0.1082453312981789</v>
      </c>
      <c r="Y546" s="13">
        <v>0.14142734594474271</v>
      </c>
      <c r="AA546" s="13">
        <v>0.23306393894882921</v>
      </c>
      <c r="AB546" s="13">
        <v>8.3036887016991384E-2</v>
      </c>
      <c r="AC546" s="13">
        <v>6.5858764660356561E-2</v>
      </c>
      <c r="AD546" s="13">
        <v>5.1410405541425133E-2</v>
      </c>
      <c r="AF546" s="13">
        <v>9.7032966909313831E-2</v>
      </c>
      <c r="AG546" s="13">
        <v>0.17133977713368961</v>
      </c>
      <c r="AH546" s="13">
        <v>0.1140361798857665</v>
      </c>
      <c r="AI546" s="13">
        <v>9.5305381325898095E-2</v>
      </c>
      <c r="AJ546" s="13">
        <v>9.1083864645034179E-2</v>
      </c>
      <c r="AK546" s="13">
        <v>9.7032966909313831E-2</v>
      </c>
      <c r="AM546" s="13">
        <v>0</v>
      </c>
      <c r="AN546" s="13">
        <v>6.083308261675726E-2</v>
      </c>
      <c r="AO546" s="13">
        <v>7.8690160620961819E-2</v>
      </c>
      <c r="AP546" s="13">
        <v>0.10087604975881539</v>
      </c>
      <c r="AQ546" s="13">
        <v>8.2984266704895338E-2</v>
      </c>
      <c r="AR546" s="13">
        <v>9.9482529960384536E-2</v>
      </c>
      <c r="AS546" s="13">
        <v>0.1241013642990319</v>
      </c>
      <c r="AT546" s="13">
        <v>0.1149487426617342</v>
      </c>
      <c r="AU546" s="13">
        <v>0.1144457822002173</v>
      </c>
      <c r="AV546" s="13">
        <v>0.25378904484959608</v>
      </c>
      <c r="AW546" s="13">
        <v>0.26635504052448522</v>
      </c>
      <c r="AX546" s="13">
        <v>0.24832983322074861</v>
      </c>
      <c r="AY546" s="13">
        <v>0.32330080662174299</v>
      </c>
    </row>
    <row r="547" spans="2:53" hidden="1">
      <c r="B547" s="12" t="s">
        <v>280</v>
      </c>
      <c r="C547" s="13">
        <v>1.507741380142141E-2</v>
      </c>
      <c r="D547" s="13">
        <v>0</v>
      </c>
      <c r="E547" s="13">
        <v>3.5501838330833278E-2</v>
      </c>
      <c r="F547" s="13">
        <v>1.9041396430049571E-2</v>
      </c>
      <c r="G547" s="13">
        <v>7.8385924697697718E-3</v>
      </c>
      <c r="H547" s="13">
        <v>9.6533856999172305E-3</v>
      </c>
      <c r="I547" s="13">
        <v>1.47260983169241E-2</v>
      </c>
      <c r="K547" s="13">
        <v>1.9206598146386918E-2</v>
      </c>
      <c r="L547" s="13">
        <v>1.103364319204431E-2</v>
      </c>
      <c r="N547" s="13">
        <v>2.1799713603779119E-2</v>
      </c>
      <c r="O547" s="13">
        <v>1.482510034173155E-2</v>
      </c>
      <c r="P547" s="13">
        <v>2.012899084614525E-2</v>
      </c>
      <c r="Q547" s="13">
        <v>1.2223246563587699E-2</v>
      </c>
      <c r="R547" s="13">
        <v>8.8874225697897959E-3</v>
      </c>
      <c r="S547" s="13">
        <v>2.0524683613464632E-2</v>
      </c>
      <c r="T547" s="13">
        <v>1.400195401704939E-2</v>
      </c>
      <c r="U547" s="13">
        <v>1.063895102985612E-2</v>
      </c>
      <c r="V547" s="13">
        <v>2.8733008729252541E-2</v>
      </c>
      <c r="W547" s="13">
        <v>1.0148474973978279E-2</v>
      </c>
      <c r="X547" s="13">
        <v>9.4092215367043014E-3</v>
      </c>
      <c r="Y547" s="13">
        <v>5.9041254128264654E-3</v>
      </c>
      <c r="AA547" s="13">
        <v>3.7939392800933523E-2</v>
      </c>
      <c r="AB547" s="13">
        <v>1.1040240062290469E-2</v>
      </c>
      <c r="AC547" s="13">
        <v>2.36461204497902E-3</v>
      </c>
      <c r="AD547" s="13">
        <v>5.8623003327225084E-3</v>
      </c>
      <c r="AF547" s="13">
        <v>1.555178273178478E-2</v>
      </c>
      <c r="AG547" s="13">
        <v>1.968555559756301E-2</v>
      </c>
      <c r="AH547" s="13">
        <v>1.984539829371651E-2</v>
      </c>
      <c r="AI547" s="13">
        <v>2.0188566967503301E-2</v>
      </c>
      <c r="AJ547" s="13">
        <v>5.6622433396680341E-3</v>
      </c>
      <c r="AK547" s="13">
        <v>1.555178273178478E-2</v>
      </c>
      <c r="AM547" s="13">
        <v>0</v>
      </c>
      <c r="AN547" s="13">
        <v>0</v>
      </c>
      <c r="AO547" s="13">
        <v>8.9771601228163106E-3</v>
      </c>
      <c r="AP547" s="13">
        <v>5.2980380631084444E-3</v>
      </c>
      <c r="AQ547" s="13">
        <v>1.2129679050221749E-2</v>
      </c>
      <c r="AR547" s="13">
        <v>0</v>
      </c>
      <c r="AS547" s="13">
        <v>8.8355874448604148E-3</v>
      </c>
      <c r="AT547" s="13">
        <v>1.340802023725346E-2</v>
      </c>
      <c r="AU547" s="13">
        <v>1.7705761111410308E-2</v>
      </c>
      <c r="AV547" s="13">
        <v>1.1180662135157249E-2</v>
      </c>
      <c r="AW547" s="13">
        <v>4.2080959530568257E-2</v>
      </c>
      <c r="AX547" s="13">
        <v>0</v>
      </c>
      <c r="AY547" s="13">
        <v>9.5949982536839507E-2</v>
      </c>
    </row>
    <row r="548" spans="2:53" hidden="1">
      <c r="B548" s="12" t="s">
        <v>199</v>
      </c>
      <c r="C548" s="13">
        <v>2.5635388091510499E-2</v>
      </c>
      <c r="D548" s="13">
        <v>1.450233365258637E-2</v>
      </c>
      <c r="E548" s="13">
        <v>1.404161550336732E-2</v>
      </c>
      <c r="F548" s="13">
        <v>2.790222109800088E-2</v>
      </c>
      <c r="G548" s="13">
        <v>8.4693859117801768E-3</v>
      </c>
      <c r="H548" s="13">
        <v>9.9781232156492435E-3</v>
      </c>
      <c r="I548" s="13">
        <v>6.4950715476475185E-2</v>
      </c>
      <c r="K548" s="13">
        <v>2.1070098463543799E-2</v>
      </c>
      <c r="L548" s="13">
        <v>3.0106242981623201E-2</v>
      </c>
      <c r="N548" s="13">
        <v>7.3335874950317403E-3</v>
      </c>
      <c r="O548" s="13">
        <v>0</v>
      </c>
      <c r="P548" s="13">
        <v>1.525527764847844E-2</v>
      </c>
      <c r="Q548" s="13">
        <v>8.684440848510358E-2</v>
      </c>
      <c r="R548" s="13">
        <v>3.2636991272472451E-2</v>
      </c>
      <c r="S548" s="13">
        <v>1.500514489720646E-2</v>
      </c>
      <c r="T548" s="13">
        <v>3.0380702447521751E-2</v>
      </c>
      <c r="U548" s="13">
        <v>4.0744112847015151E-2</v>
      </c>
      <c r="V548" s="13">
        <v>1.478380697110546E-2</v>
      </c>
      <c r="W548" s="13">
        <v>1.9792446411012469E-2</v>
      </c>
      <c r="X548" s="13">
        <v>4.7946326570169867E-2</v>
      </c>
      <c r="Y548" s="13">
        <v>1.8739977699830511E-2</v>
      </c>
      <c r="AA548" s="13">
        <v>5.4401088640963309E-3</v>
      </c>
      <c r="AB548" s="13">
        <v>1.127906439353015E-2</v>
      </c>
      <c r="AC548" s="13">
        <v>3.7190450098978929E-2</v>
      </c>
      <c r="AD548" s="13">
        <v>5.1391148236328343E-2</v>
      </c>
      <c r="AF548" s="13">
        <v>3.2231685856904967E-2</v>
      </c>
      <c r="AG548" s="13">
        <v>2.1416598930636979E-2</v>
      </c>
      <c r="AH548" s="13">
        <v>1.2521064581338641E-2</v>
      </c>
      <c r="AI548" s="13">
        <v>3.26047344988696E-3</v>
      </c>
      <c r="AJ548" s="13">
        <v>3.8406473448260627E-2</v>
      </c>
      <c r="AK548" s="13">
        <v>3.2231685856904967E-2</v>
      </c>
      <c r="AM548" s="13">
        <v>0.1037684770383229</v>
      </c>
      <c r="AN548" s="13">
        <v>9.1009458227841747E-2</v>
      </c>
      <c r="AO548" s="13">
        <v>4.4072690844192183E-3</v>
      </c>
      <c r="AP548" s="13">
        <v>1.6605962662655169E-2</v>
      </c>
      <c r="AQ548" s="13">
        <v>6.4986334215415883E-3</v>
      </c>
      <c r="AR548" s="13">
        <v>0</v>
      </c>
      <c r="AS548" s="13">
        <v>2.774894759339111E-2</v>
      </c>
      <c r="AT548" s="13">
        <v>0</v>
      </c>
      <c r="AU548" s="13">
        <v>1.1064558406654809E-2</v>
      </c>
      <c r="AV548" s="13">
        <v>0</v>
      </c>
      <c r="AW548" s="13">
        <v>0</v>
      </c>
      <c r="AX548" s="13">
        <v>1.7810526494065511E-2</v>
      </c>
      <c r="AY548" s="13">
        <v>0</v>
      </c>
    </row>
    <row r="549" spans="2:53" hidden="1"/>
    <row r="550" spans="2:53" hidden="1">
      <c r="B550" s="37" t="s">
        <v>281</v>
      </c>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c r="AL550" s="34"/>
      <c r="AM550" s="34"/>
      <c r="AN550" s="34"/>
      <c r="AO550" s="34"/>
      <c r="AP550" s="34"/>
      <c r="AQ550" s="34"/>
      <c r="AR550" s="34"/>
      <c r="AS550" s="34"/>
      <c r="AT550" s="34"/>
      <c r="AU550" s="34"/>
      <c r="AV550" s="34"/>
      <c r="AW550" s="34"/>
      <c r="AX550" s="34"/>
      <c r="AY550" s="34"/>
      <c r="AZ550" s="34"/>
      <c r="BA550" s="34"/>
    </row>
    <row r="551" spans="2:53" hidden="1">
      <c r="B551" s="36" t="s">
        <v>16</v>
      </c>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c r="AL551" s="34"/>
      <c r="AM551" s="34"/>
      <c r="AN551" s="34"/>
      <c r="AO551" s="34"/>
      <c r="AP551" s="34"/>
      <c r="AQ551" s="34"/>
      <c r="AR551" s="34"/>
      <c r="AS551" s="34"/>
      <c r="AT551" s="34"/>
      <c r="AU551" s="34"/>
      <c r="AV551" s="34"/>
      <c r="AW551" s="34"/>
      <c r="AX551" s="34"/>
      <c r="AY551" s="34"/>
      <c r="AZ551" s="34"/>
      <c r="BA551" s="34"/>
    </row>
    <row r="552" spans="2:53" hidden="1">
      <c r="B552" s="12" t="s">
        <v>282</v>
      </c>
      <c r="C552" s="13">
        <v>0.3699990587981451</v>
      </c>
      <c r="D552" s="13">
        <v>0.1308047640344957</v>
      </c>
      <c r="E552" s="13">
        <v>0.41020340107221298</v>
      </c>
      <c r="F552" s="13">
        <v>0.38626104314472282</v>
      </c>
      <c r="G552" s="13">
        <v>0.42675758813320991</v>
      </c>
      <c r="H552" s="13">
        <v>0.4131557714651708</v>
      </c>
      <c r="I552" s="13">
        <v>0.4062021123016194</v>
      </c>
      <c r="K552" s="13">
        <v>0.4028237233240114</v>
      </c>
      <c r="L552" s="13">
        <v>0.33785338483854122</v>
      </c>
      <c r="N552" s="13">
        <v>0.55299756289092572</v>
      </c>
      <c r="O552" s="13">
        <v>0.4784777174739645</v>
      </c>
      <c r="P552" s="13">
        <v>0.29233455913944828</v>
      </c>
      <c r="Q552" s="13">
        <v>0.3449119548405738</v>
      </c>
      <c r="R552" s="13">
        <v>0.34632449045673502</v>
      </c>
      <c r="S552" s="13">
        <v>0.34432052028120569</v>
      </c>
      <c r="T552" s="13">
        <v>0.33942140080812938</v>
      </c>
      <c r="U552" s="13">
        <v>0.3554440348228034</v>
      </c>
      <c r="V552" s="13">
        <v>0.36379574265636028</v>
      </c>
      <c r="W552" s="13">
        <v>0.33515431792041989</v>
      </c>
      <c r="X552" s="13">
        <v>0.33704253466913731</v>
      </c>
      <c r="Y552" s="13">
        <v>0.38388350522183018</v>
      </c>
      <c r="AA552" s="13">
        <v>0.48470362316633903</v>
      </c>
      <c r="AB552" s="13">
        <v>0.40377879785206588</v>
      </c>
      <c r="AC552" s="13">
        <v>0.29845889884608662</v>
      </c>
      <c r="AD552" s="13">
        <v>0.27239091841221569</v>
      </c>
      <c r="AF552" s="13">
        <v>0.33996240607468747</v>
      </c>
      <c r="AG552" s="13">
        <v>0.51641704955445544</v>
      </c>
      <c r="AH552" s="13">
        <v>0.46850609612633443</v>
      </c>
      <c r="AI552" s="13">
        <v>0.42971641524808069</v>
      </c>
      <c r="AJ552" s="13">
        <v>0.21423943112951041</v>
      </c>
      <c r="AK552" s="13">
        <v>0.33996240607468747</v>
      </c>
      <c r="AM552" s="13">
        <v>0.25963968969425277</v>
      </c>
      <c r="AN552" s="13">
        <v>0.34250095112710571</v>
      </c>
      <c r="AO552" s="13">
        <v>0.34105057729543431</v>
      </c>
      <c r="AP552" s="13">
        <v>0.31683061915378569</v>
      </c>
      <c r="AQ552" s="13">
        <v>0.40449286174248827</v>
      </c>
      <c r="AR552" s="13">
        <v>0.42972999742430301</v>
      </c>
      <c r="AS552" s="13">
        <v>0.38247409015105849</v>
      </c>
      <c r="AT552" s="13">
        <v>0.40413249132079998</v>
      </c>
      <c r="AU552" s="13">
        <v>0.4657970798769378</v>
      </c>
      <c r="AV552" s="13">
        <v>0.43380596937548421</v>
      </c>
      <c r="AW552" s="13">
        <v>0.54380379153338454</v>
      </c>
      <c r="AX552" s="13">
        <v>0.5107440001259882</v>
      </c>
      <c r="AY552" s="13">
        <v>0.52673843612833759</v>
      </c>
    </row>
    <row r="553" spans="2:53" hidden="1">
      <c r="B553" s="12" t="s">
        <v>283</v>
      </c>
      <c r="C553" s="13">
        <v>0.30897651686117877</v>
      </c>
      <c r="D553" s="13">
        <v>6.7531899505502729E-2</v>
      </c>
      <c r="E553" s="13">
        <v>0.20335143954760729</v>
      </c>
      <c r="F553" s="13">
        <v>0.2406586360201714</v>
      </c>
      <c r="G553" s="13">
        <v>0.3158792323499402</v>
      </c>
      <c r="H553" s="13">
        <v>0.44134001768716102</v>
      </c>
      <c r="I553" s="13">
        <v>0.51375540808025333</v>
      </c>
      <c r="K553" s="13">
        <v>0.30237449409226219</v>
      </c>
      <c r="L553" s="13">
        <v>0.31544197429902199</v>
      </c>
      <c r="N553" s="13">
        <v>0.2094486410317011</v>
      </c>
      <c r="O553" s="13">
        <v>0.26494066142488421</v>
      </c>
      <c r="P553" s="13">
        <v>0.31259201787728152</v>
      </c>
      <c r="Q553" s="13">
        <v>0.36328335355598268</v>
      </c>
      <c r="R553" s="13">
        <v>0.32873517006144359</v>
      </c>
      <c r="S553" s="13">
        <v>0.31353959344414672</v>
      </c>
      <c r="T553" s="13">
        <v>0.27803040176608879</v>
      </c>
      <c r="U553" s="13">
        <v>0.32961493327842589</v>
      </c>
      <c r="V553" s="13">
        <v>0.2246392822820277</v>
      </c>
      <c r="W553" s="13">
        <v>0.35435323311810518</v>
      </c>
      <c r="X553" s="13">
        <v>0.40638458517202131</v>
      </c>
      <c r="Y553" s="13">
        <v>0.35055616698996123</v>
      </c>
      <c r="AA553" s="13">
        <v>0.28629449191751921</v>
      </c>
      <c r="AB553" s="13">
        <v>0.33689451217012262</v>
      </c>
      <c r="AC553" s="13">
        <v>0.31047836148919078</v>
      </c>
      <c r="AD553" s="13">
        <v>0.303308608544889</v>
      </c>
      <c r="AF553" s="13">
        <v>0.29001693844762189</v>
      </c>
      <c r="AG553" s="13">
        <v>0.21264229136252299</v>
      </c>
      <c r="AH553" s="13">
        <v>0.28312090432178999</v>
      </c>
      <c r="AI553" s="13">
        <v>0.115802396262333</v>
      </c>
      <c r="AJ553" s="13">
        <v>0.54227840566196095</v>
      </c>
      <c r="AK553" s="13">
        <v>0.29001693844762189</v>
      </c>
      <c r="AM553" s="13">
        <v>6.7494979563242102E-2</v>
      </c>
      <c r="AN553" s="13">
        <v>0.29280685624503061</v>
      </c>
      <c r="AO553" s="13">
        <v>0.32481833976977731</v>
      </c>
      <c r="AP553" s="13">
        <v>0.33595072954149691</v>
      </c>
      <c r="AQ553" s="13">
        <v>0.326068126642101</v>
      </c>
      <c r="AR553" s="13">
        <v>0.33773633606097081</v>
      </c>
      <c r="AS553" s="13">
        <v>0.36637162235011489</v>
      </c>
      <c r="AT553" s="13">
        <v>0.27612394940095619</v>
      </c>
      <c r="AU553" s="13">
        <v>0.280434527867987</v>
      </c>
      <c r="AV553" s="13">
        <v>0.2661028015185754</v>
      </c>
      <c r="AW553" s="13">
        <v>0.26791907281852301</v>
      </c>
      <c r="AX553" s="13">
        <v>0.20989655203623939</v>
      </c>
      <c r="AY553" s="13">
        <v>0.2614275565713125</v>
      </c>
    </row>
    <row r="554" spans="2:53" hidden="1">
      <c r="B554" s="12" t="s">
        <v>284</v>
      </c>
      <c r="C554" s="13">
        <v>0.20102390183701191</v>
      </c>
      <c r="D554" s="13">
        <v>0.22590837417050369</v>
      </c>
      <c r="E554" s="13">
        <v>0.27476666324187149</v>
      </c>
      <c r="F554" s="13">
        <v>0.32186773440241218</v>
      </c>
      <c r="G554" s="13">
        <v>0.21308568866725761</v>
      </c>
      <c r="H554" s="13">
        <v>0.1209854491145493</v>
      </c>
      <c r="I554" s="13">
        <v>7.1081809350658026E-2</v>
      </c>
      <c r="K554" s="13">
        <v>0.19926138992049011</v>
      </c>
      <c r="L554" s="13">
        <v>0.20274995552977029</v>
      </c>
      <c r="N554" s="13">
        <v>0.1502066528748672</v>
      </c>
      <c r="O554" s="13">
        <v>0.1955276696584772</v>
      </c>
      <c r="P554" s="13">
        <v>0.2178357100500336</v>
      </c>
      <c r="Q554" s="13">
        <v>0.11626965062525869</v>
      </c>
      <c r="R554" s="13">
        <v>0.17821413650529841</v>
      </c>
      <c r="S554" s="13">
        <v>0.20978575216021031</v>
      </c>
      <c r="T554" s="13">
        <v>0.239866100007919</v>
      </c>
      <c r="U554" s="13">
        <v>0.1786967462802154</v>
      </c>
      <c r="V554" s="13">
        <v>0.26949336223326131</v>
      </c>
      <c r="W554" s="13">
        <v>0.2121626993284042</v>
      </c>
      <c r="X554" s="13">
        <v>0.16389484577533209</v>
      </c>
      <c r="Y554" s="13">
        <v>0.20515817543682979</v>
      </c>
      <c r="AA554" s="13">
        <v>0.13669048566068659</v>
      </c>
      <c r="AB554" s="13">
        <v>0.14876012280141901</v>
      </c>
      <c r="AC554" s="13">
        <v>0.25297036188188993</v>
      </c>
      <c r="AD554" s="13">
        <v>0.2806376871718943</v>
      </c>
      <c r="AF554" s="13">
        <v>0.26252100808796741</v>
      </c>
      <c r="AG554" s="13">
        <v>0.16403508393796579</v>
      </c>
      <c r="AH554" s="13">
        <v>0.15424437236038571</v>
      </c>
      <c r="AI554" s="13">
        <v>0.21548523643060499</v>
      </c>
      <c r="AJ554" s="13">
        <v>0.15654728811056029</v>
      </c>
      <c r="AK554" s="13">
        <v>0.26252100808796741</v>
      </c>
      <c r="AM554" s="13">
        <v>0.42801030016351588</v>
      </c>
      <c r="AN554" s="13">
        <v>0.21261593863600181</v>
      </c>
      <c r="AO554" s="13">
        <v>0.2177234906137096</v>
      </c>
      <c r="AP554" s="13">
        <v>0.2026433719314982</v>
      </c>
      <c r="AQ554" s="13">
        <v>0.171611520831977</v>
      </c>
      <c r="AR554" s="13">
        <v>0.1217946907415516</v>
      </c>
      <c r="AS554" s="13">
        <v>0.15927656769947701</v>
      </c>
      <c r="AT554" s="13">
        <v>0.24029735168804009</v>
      </c>
      <c r="AU554" s="13">
        <v>0.1376446621629128</v>
      </c>
      <c r="AV554" s="13">
        <v>0.24300419189063099</v>
      </c>
      <c r="AW554" s="13">
        <v>0.10452916403931289</v>
      </c>
      <c r="AX554" s="13">
        <v>0.1000633843383911</v>
      </c>
      <c r="AY554" s="13">
        <v>0.135330787382239</v>
      </c>
    </row>
    <row r="555" spans="2:53" hidden="1">
      <c r="B555" s="12" t="s">
        <v>285</v>
      </c>
      <c r="C555" s="13">
        <v>9.2666789590162849E-2</v>
      </c>
      <c r="D555" s="13">
        <v>0.54721373121785333</v>
      </c>
      <c r="E555" s="13">
        <v>8.2757600806544637E-2</v>
      </c>
      <c r="F555" s="13">
        <v>6.4039322925881588E-3</v>
      </c>
      <c r="G555" s="13">
        <v>5.8479210427599846E-3</v>
      </c>
      <c r="H555" s="13">
        <v>7.3787780834780664E-3</v>
      </c>
      <c r="I555" s="13">
        <v>0</v>
      </c>
      <c r="K555" s="13">
        <v>7.9063521315541244E-2</v>
      </c>
      <c r="L555" s="13">
        <v>0.1059886691297518</v>
      </c>
      <c r="N555" s="13">
        <v>7.3578726333682912E-2</v>
      </c>
      <c r="O555" s="13">
        <v>6.1053951442674392E-2</v>
      </c>
      <c r="P555" s="13">
        <v>0.14239666252630609</v>
      </c>
      <c r="Q555" s="13">
        <v>0.1042489332533837</v>
      </c>
      <c r="R555" s="13">
        <v>0.1152832372559453</v>
      </c>
      <c r="S555" s="13">
        <v>0.1118164593863656</v>
      </c>
      <c r="T555" s="13">
        <v>0.1018175821315512</v>
      </c>
      <c r="U555" s="13">
        <v>0.1023249938285531</v>
      </c>
      <c r="V555" s="13">
        <v>0.1133944588737575</v>
      </c>
      <c r="W555" s="13">
        <v>7.1079512348757687E-2</v>
      </c>
      <c r="X555" s="13">
        <v>6.9015615348914525E-2</v>
      </c>
      <c r="Y555" s="13">
        <v>4.8653366817753022E-2</v>
      </c>
      <c r="AA555" s="13">
        <v>8.5540434527471773E-2</v>
      </c>
      <c r="AB555" s="13">
        <v>9.1445542589187287E-2</v>
      </c>
      <c r="AC555" s="13">
        <v>0.10019071214967851</v>
      </c>
      <c r="AD555" s="13">
        <v>9.568488646616255E-2</v>
      </c>
      <c r="AF555" s="13">
        <v>6.4541880141459645E-2</v>
      </c>
      <c r="AG555" s="13">
        <v>8.4598230216821474E-2</v>
      </c>
      <c r="AH555" s="13">
        <v>8.2470455524474601E-2</v>
      </c>
      <c r="AI555" s="13">
        <v>0.215148927225882</v>
      </c>
      <c r="AJ555" s="13">
        <v>6.8925515424961364E-2</v>
      </c>
      <c r="AK555" s="13">
        <v>6.4541880141459645E-2</v>
      </c>
      <c r="AM555" s="13">
        <v>0.17535275404102341</v>
      </c>
      <c r="AN555" s="13">
        <v>7.3400714889787971E-2</v>
      </c>
      <c r="AO555" s="13">
        <v>0.1017086332124907</v>
      </c>
      <c r="AP555" s="13">
        <v>7.9218165426978335E-2</v>
      </c>
      <c r="AQ555" s="13">
        <v>8.5673055210079688E-2</v>
      </c>
      <c r="AR555" s="13">
        <v>8.3895937907569842E-2</v>
      </c>
      <c r="AS555" s="13">
        <v>9.1877719799349639E-2</v>
      </c>
      <c r="AT555" s="13">
        <v>7.9446207590203807E-2</v>
      </c>
      <c r="AU555" s="13">
        <v>9.8547211916833868E-2</v>
      </c>
      <c r="AV555" s="13">
        <v>5.7087037215309153E-2</v>
      </c>
      <c r="AW555" s="13">
        <v>8.3747971608779448E-2</v>
      </c>
      <c r="AX555" s="13">
        <v>0.1456145682064256</v>
      </c>
      <c r="AY555" s="13">
        <v>6.789311425381829E-2</v>
      </c>
    </row>
    <row r="556" spans="2:53" hidden="1">
      <c r="B556" s="12" t="s">
        <v>286</v>
      </c>
      <c r="C556" s="13">
        <v>2.733373291350135E-2</v>
      </c>
      <c r="D556" s="13">
        <v>2.8541231071644579E-2</v>
      </c>
      <c r="E556" s="13">
        <v>2.8920895331763511E-2</v>
      </c>
      <c r="F556" s="13">
        <v>4.4808654140105687E-2</v>
      </c>
      <c r="G556" s="13">
        <v>3.8429569806832369E-2</v>
      </c>
      <c r="H556" s="13">
        <v>1.713998364964079E-2</v>
      </c>
      <c r="I556" s="13">
        <v>8.9606702674691757E-3</v>
      </c>
      <c r="K556" s="13">
        <v>1.6476871347695061E-2</v>
      </c>
      <c r="L556" s="13">
        <v>3.7966016202914558E-2</v>
      </c>
      <c r="N556" s="13">
        <v>1.376841686882301E-2</v>
      </c>
      <c r="O556" s="13">
        <v>0</v>
      </c>
      <c r="P556" s="13">
        <v>3.4841050406930377E-2</v>
      </c>
      <c r="Q556" s="13">
        <v>7.1286107724800832E-2</v>
      </c>
      <c r="R556" s="13">
        <v>3.1442965720577733E-2</v>
      </c>
      <c r="S556" s="13">
        <v>2.053767472807165E-2</v>
      </c>
      <c r="T556" s="13">
        <v>4.0864515286311749E-2</v>
      </c>
      <c r="U556" s="13">
        <v>3.3919291790002089E-2</v>
      </c>
      <c r="V556" s="13">
        <v>2.867715395459286E-2</v>
      </c>
      <c r="W556" s="13">
        <v>2.725023728431283E-2</v>
      </c>
      <c r="X556" s="13">
        <v>2.3662419034594859E-2</v>
      </c>
      <c r="Y556" s="13">
        <v>1.174878553362573E-2</v>
      </c>
      <c r="AA556" s="13">
        <v>6.7709647279833611E-3</v>
      </c>
      <c r="AB556" s="13">
        <v>1.9121024587205309E-2</v>
      </c>
      <c r="AC556" s="13">
        <v>3.7901665633154252E-2</v>
      </c>
      <c r="AD556" s="13">
        <v>4.7977899404838348E-2</v>
      </c>
      <c r="AF556" s="13">
        <v>4.2957767248263647E-2</v>
      </c>
      <c r="AG556" s="13">
        <v>2.230734492823425E-2</v>
      </c>
      <c r="AH556" s="13">
        <v>1.1658171667015389E-2</v>
      </c>
      <c r="AI556" s="13">
        <v>2.38470248330994E-2</v>
      </c>
      <c r="AJ556" s="13">
        <v>1.8009359673007021E-2</v>
      </c>
      <c r="AK556" s="13">
        <v>4.2957767248263647E-2</v>
      </c>
      <c r="AM556" s="13">
        <v>6.9502276537965799E-2</v>
      </c>
      <c r="AN556" s="13">
        <v>7.8675539102073921E-2</v>
      </c>
      <c r="AO556" s="13">
        <v>1.469895910858831E-2</v>
      </c>
      <c r="AP556" s="13">
        <v>6.5357113946240997E-2</v>
      </c>
      <c r="AQ556" s="13">
        <v>1.2154435573353949E-2</v>
      </c>
      <c r="AR556" s="13">
        <v>2.6843037865604769E-2</v>
      </c>
      <c r="AS556" s="13">
        <v>0</v>
      </c>
      <c r="AT556" s="13">
        <v>0</v>
      </c>
      <c r="AU556" s="13">
        <v>1.7576518175328539E-2</v>
      </c>
      <c r="AV556" s="13">
        <v>0</v>
      </c>
      <c r="AW556" s="13">
        <v>0</v>
      </c>
      <c r="AX556" s="13">
        <v>3.3681495292955672E-2</v>
      </c>
      <c r="AY556" s="13">
        <v>8.6101056642926138E-3</v>
      </c>
    </row>
    <row r="557" spans="2:53" hidden="1"/>
    <row r="558" spans="2:53" hidden="1">
      <c r="B558" s="37" t="s">
        <v>287</v>
      </c>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c r="AL558" s="34"/>
      <c r="AM558" s="34"/>
      <c r="AN558" s="34"/>
      <c r="AO558" s="34"/>
      <c r="AP558" s="34"/>
      <c r="AQ558" s="34"/>
      <c r="AR558" s="34"/>
      <c r="AS558" s="34"/>
      <c r="AT558" s="34"/>
      <c r="AU558" s="34"/>
      <c r="AV558" s="34"/>
      <c r="AW558" s="34"/>
      <c r="AX558" s="34"/>
      <c r="AY558" s="34"/>
      <c r="AZ558" s="34"/>
      <c r="BA558" s="34"/>
    </row>
    <row r="559" spans="2:53" hidden="1">
      <c r="B559" s="36" t="s">
        <v>16</v>
      </c>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c r="AL559" s="34"/>
      <c r="AM559" s="34"/>
      <c r="AN559" s="34"/>
      <c r="AO559" s="34"/>
      <c r="AP559" s="34"/>
      <c r="AQ559" s="34"/>
      <c r="AR559" s="34"/>
      <c r="AS559" s="34"/>
      <c r="AT559" s="34"/>
      <c r="AU559" s="34"/>
      <c r="AV559" s="34"/>
      <c r="AW559" s="34"/>
      <c r="AX559" s="34"/>
      <c r="AY559" s="34"/>
      <c r="AZ559" s="34"/>
      <c r="BA559" s="34"/>
    </row>
    <row r="560" spans="2:53" hidden="1">
      <c r="B560" s="12" t="s">
        <v>51</v>
      </c>
      <c r="C560" s="13">
        <v>0.27635816338318631</v>
      </c>
      <c r="D560" s="13">
        <v>6.2062613849341093E-2</v>
      </c>
      <c r="E560" s="13">
        <v>0.1759508902925695</v>
      </c>
      <c r="F560" s="13">
        <v>0.20286423893286909</v>
      </c>
      <c r="G560" s="13">
        <v>0.27897834046777231</v>
      </c>
      <c r="H560" s="13">
        <v>0.32118276078749047</v>
      </c>
      <c r="I560" s="13">
        <v>0.52566531781179149</v>
      </c>
      <c r="K560" s="13">
        <v>0.27881175418636389</v>
      </c>
      <c r="L560" s="13">
        <v>0.27395532603119821</v>
      </c>
      <c r="N560" s="13">
        <v>0.16951770712268679</v>
      </c>
      <c r="O560" s="13">
        <v>0.18761771022014659</v>
      </c>
      <c r="P560" s="13">
        <v>0.25835338607808578</v>
      </c>
      <c r="Q560" s="13">
        <v>0.19736704486445991</v>
      </c>
      <c r="R560" s="13">
        <v>0.22079869750127629</v>
      </c>
      <c r="S560" s="13">
        <v>0.26444756415536608</v>
      </c>
      <c r="T560" s="13">
        <v>0.28117176524219051</v>
      </c>
      <c r="U560" s="13">
        <v>0.31382693946568679</v>
      </c>
      <c r="V560" s="13">
        <v>0.22888747343431121</v>
      </c>
      <c r="W560" s="13">
        <v>0.38503555695398878</v>
      </c>
      <c r="X560" s="13">
        <v>0.36392954785781251</v>
      </c>
      <c r="Y560" s="13">
        <v>0.33339696000793029</v>
      </c>
      <c r="AA560" s="13">
        <v>0.30838994894440891</v>
      </c>
      <c r="AB560" s="13">
        <v>0.31509515962824619</v>
      </c>
      <c r="AC560" s="13">
        <v>0.27151327743320142</v>
      </c>
      <c r="AD560" s="13">
        <v>0.20669528307150681</v>
      </c>
      <c r="AF560" s="13">
        <v>0.40389326381953261</v>
      </c>
      <c r="AG560" s="13">
        <v>5.7647811710358293E-2</v>
      </c>
      <c r="AH560" s="13">
        <v>0.17135636760142639</v>
      </c>
      <c r="AI560" s="13">
        <v>4.4952425141509711E-2</v>
      </c>
      <c r="AJ560" s="13">
        <v>0.46425775920598561</v>
      </c>
      <c r="AK560" s="13">
        <v>0.40389326381953261</v>
      </c>
      <c r="AM560" s="13">
        <v>0.10839778710472429</v>
      </c>
      <c r="AN560" s="13">
        <v>0.28931298031350838</v>
      </c>
      <c r="AO560" s="13">
        <v>0.28863926402076789</v>
      </c>
      <c r="AP560" s="13">
        <v>0.2699094869432857</v>
      </c>
      <c r="AQ560" s="13">
        <v>0.26139941448310228</v>
      </c>
      <c r="AR560" s="13">
        <v>0.3886279716695033</v>
      </c>
      <c r="AS560" s="13">
        <v>0.31134774744849381</v>
      </c>
      <c r="AT560" s="13">
        <v>0.26074191112306733</v>
      </c>
      <c r="AU560" s="13">
        <v>0.3146908450174335</v>
      </c>
      <c r="AV560" s="13">
        <v>0.28792520654946457</v>
      </c>
      <c r="AW560" s="13">
        <v>0.34245518034592831</v>
      </c>
      <c r="AX560" s="13">
        <v>0.24170177280633551</v>
      </c>
      <c r="AY560" s="13">
        <v>0.29626300189089899</v>
      </c>
    </row>
    <row r="561" spans="2:53" hidden="1">
      <c r="B561" s="12" t="s">
        <v>52</v>
      </c>
      <c r="C561" s="13">
        <v>0.27018691869551958</v>
      </c>
      <c r="D561" s="13">
        <v>0.1933474121796131</v>
      </c>
      <c r="E561" s="13">
        <v>0.38126068384166678</v>
      </c>
      <c r="F561" s="13">
        <v>0.34130153842476529</v>
      </c>
      <c r="G561" s="13">
        <v>0.28138676906629673</v>
      </c>
      <c r="H561" s="13">
        <v>0.28817783362776378</v>
      </c>
      <c r="I561" s="13">
        <v>0.15179060433123001</v>
      </c>
      <c r="K561" s="13">
        <v>0.28273512880264118</v>
      </c>
      <c r="L561" s="13">
        <v>0.25789827304729751</v>
      </c>
      <c r="N561" s="13">
        <v>0.20635834882476389</v>
      </c>
      <c r="O561" s="13">
        <v>6.4561991818013628E-2</v>
      </c>
      <c r="P561" s="13">
        <v>0.31381429912007758</v>
      </c>
      <c r="Q561" s="13">
        <v>0.33326430228548221</v>
      </c>
      <c r="R561" s="13">
        <v>0.40876108231785968</v>
      </c>
      <c r="S561" s="13">
        <v>0.2894466857890875</v>
      </c>
      <c r="T561" s="13">
        <v>0.20269373399439619</v>
      </c>
      <c r="U561" s="13">
        <v>0.2635051863196482</v>
      </c>
      <c r="V561" s="13">
        <v>0.35206465767339251</v>
      </c>
      <c r="W561" s="13">
        <v>0.17891372526348151</v>
      </c>
      <c r="X561" s="13">
        <v>0.23434203821719321</v>
      </c>
      <c r="Y561" s="13">
        <v>0.26068140033092568</v>
      </c>
      <c r="AA561" s="13">
        <v>0.31032925904117342</v>
      </c>
      <c r="AB561" s="13">
        <v>0.25875689658354528</v>
      </c>
      <c r="AC561" s="13">
        <v>0.2316590457290407</v>
      </c>
      <c r="AD561" s="13">
        <v>0.27041781337437942</v>
      </c>
      <c r="AF561" s="13">
        <v>9.1391159010856954E-2</v>
      </c>
      <c r="AG561" s="13">
        <v>0.72301338121593539</v>
      </c>
      <c r="AH561" s="13">
        <v>0.19712519506685661</v>
      </c>
      <c r="AI561" s="13">
        <v>0.31735871920716019</v>
      </c>
      <c r="AJ561" s="13">
        <v>0.13032581331021489</v>
      </c>
      <c r="AK561" s="13">
        <v>9.1391159010856954E-2</v>
      </c>
      <c r="AM561" s="13">
        <v>0.3206150309107621</v>
      </c>
      <c r="AN561" s="13">
        <v>0.2204659273554922</v>
      </c>
      <c r="AO561" s="13">
        <v>0.25170905687794781</v>
      </c>
      <c r="AP561" s="13">
        <v>0.31450213766026203</v>
      </c>
      <c r="AQ561" s="13">
        <v>0.28992998694372729</v>
      </c>
      <c r="AR561" s="13">
        <v>0.23359762483540761</v>
      </c>
      <c r="AS561" s="13">
        <v>0.24929742662949661</v>
      </c>
      <c r="AT561" s="13">
        <v>0.26027555146743531</v>
      </c>
      <c r="AU561" s="13">
        <v>0.26689245272332252</v>
      </c>
      <c r="AV561" s="13">
        <v>0.27502382331173453</v>
      </c>
      <c r="AW561" s="13">
        <v>0.34392918048450788</v>
      </c>
      <c r="AX561" s="13">
        <v>0.40218773147704012</v>
      </c>
      <c r="AY561" s="13">
        <v>0.36419873285097348</v>
      </c>
    </row>
    <row r="562" spans="2:53" hidden="1">
      <c r="B562" s="12" t="s">
        <v>53</v>
      </c>
      <c r="C562" s="13">
        <v>7.071429598218959E-2</v>
      </c>
      <c r="D562" s="13">
        <v>4.6625567919951018E-2</v>
      </c>
      <c r="E562" s="13">
        <v>5.2657453980878371E-2</v>
      </c>
      <c r="F562" s="13">
        <v>3.8979162517536269E-2</v>
      </c>
      <c r="G562" s="13">
        <v>8.2886093739237401E-2</v>
      </c>
      <c r="H562" s="13">
        <v>8.3886425198167996E-2</v>
      </c>
      <c r="I562" s="13">
        <v>0.10814965328257289</v>
      </c>
      <c r="K562" s="13">
        <v>7.0603669833906924E-2</v>
      </c>
      <c r="L562" s="13">
        <v>7.082263378686994E-2</v>
      </c>
      <c r="N562" s="13">
        <v>6.8759108666564817E-2</v>
      </c>
      <c r="O562" s="13">
        <v>3.16579602496724E-2</v>
      </c>
      <c r="P562" s="13">
        <v>3.0422322258216679E-2</v>
      </c>
      <c r="Q562" s="13">
        <v>9.5463579604848067E-2</v>
      </c>
      <c r="R562" s="13">
        <v>4.5310349608916799E-2</v>
      </c>
      <c r="S562" s="13">
        <v>7.4177032182290312E-2</v>
      </c>
      <c r="T562" s="13">
        <v>4.7636838070843762E-2</v>
      </c>
      <c r="U562" s="13">
        <v>5.8749064563134328E-2</v>
      </c>
      <c r="V562" s="13">
        <v>5.5578582154319073E-2</v>
      </c>
      <c r="W562" s="13">
        <v>0.1111931431097983</v>
      </c>
      <c r="X562" s="13">
        <v>0.1123286657574121</v>
      </c>
      <c r="Y562" s="13">
        <v>8.2424580596846889E-2</v>
      </c>
      <c r="AA562" s="13">
        <v>9.0513108987234844E-2</v>
      </c>
      <c r="AB562" s="13">
        <v>7.2266958578862339E-2</v>
      </c>
      <c r="AC562" s="13">
        <v>6.4353148373182956E-2</v>
      </c>
      <c r="AD562" s="13">
        <v>5.2797459949952837E-2</v>
      </c>
      <c r="AF562" s="13">
        <v>2.242547878161439E-2</v>
      </c>
      <c r="AG562" s="13">
        <v>4.7629536361262693E-2</v>
      </c>
      <c r="AH562" s="13">
        <v>0.41001643780737379</v>
      </c>
      <c r="AI562" s="13">
        <v>7.1846038206270654E-2</v>
      </c>
      <c r="AJ562" s="13">
        <v>2.9459461761733731E-2</v>
      </c>
      <c r="AK562" s="13">
        <v>2.242547878161439E-2</v>
      </c>
      <c r="AM562" s="13">
        <v>0</v>
      </c>
      <c r="AN562" s="13">
        <v>5.1235621056206493E-2</v>
      </c>
      <c r="AO562" s="13">
        <v>6.2093724333919582E-2</v>
      </c>
      <c r="AP562" s="13">
        <v>8.3502317447768842E-2</v>
      </c>
      <c r="AQ562" s="13">
        <v>8.6889021320519857E-2</v>
      </c>
      <c r="AR562" s="13">
        <v>6.3343969700698582E-2</v>
      </c>
      <c r="AS562" s="13">
        <v>6.0033716224469652E-2</v>
      </c>
      <c r="AT562" s="13">
        <v>0.1030440381915009</v>
      </c>
      <c r="AU562" s="13">
        <v>0.10105256098250739</v>
      </c>
      <c r="AV562" s="13">
        <v>0.1084815175338745</v>
      </c>
      <c r="AW562" s="13">
        <v>5.2924481421537259E-2</v>
      </c>
      <c r="AX562" s="13">
        <v>5.0269950713704492E-2</v>
      </c>
      <c r="AY562" s="13">
        <v>6.3151829148104577E-2</v>
      </c>
    </row>
    <row r="563" spans="2:53" hidden="1">
      <c r="B563" s="12" t="s">
        <v>54</v>
      </c>
      <c r="C563" s="13">
        <v>4.8506928568216923E-2</v>
      </c>
      <c r="D563" s="13">
        <v>0.1012934958187194</v>
      </c>
      <c r="E563" s="13">
        <v>7.7856883990688117E-2</v>
      </c>
      <c r="F563" s="13">
        <v>4.2948574725203248E-2</v>
      </c>
      <c r="G563" s="13">
        <v>3.2131618761830523E-2</v>
      </c>
      <c r="H563" s="13">
        <v>4.7959487962161693E-2</v>
      </c>
      <c r="I563" s="13">
        <v>8.2160021439309592E-3</v>
      </c>
      <c r="K563" s="13">
        <v>4.2612206144872378E-2</v>
      </c>
      <c r="L563" s="13">
        <v>5.4279716434910218E-2</v>
      </c>
      <c r="N563" s="13">
        <v>3.9047152494856921E-2</v>
      </c>
      <c r="O563" s="13">
        <v>4.6508943266760923E-2</v>
      </c>
      <c r="P563" s="13">
        <v>4.6959556304650277E-2</v>
      </c>
      <c r="Q563" s="13">
        <v>2.2258935734396561E-2</v>
      </c>
      <c r="R563" s="13">
        <v>4.5725924496785003E-2</v>
      </c>
      <c r="S563" s="13">
        <v>6.5600806923946792E-2</v>
      </c>
      <c r="T563" s="13">
        <v>4.7614523669326399E-2</v>
      </c>
      <c r="U563" s="13">
        <v>3.9109226517654958E-2</v>
      </c>
      <c r="V563" s="13">
        <v>7.3411627642951741E-2</v>
      </c>
      <c r="W563" s="13">
        <v>3.3094477769863802E-2</v>
      </c>
      <c r="X563" s="13">
        <v>4.3589464440769818E-2</v>
      </c>
      <c r="Y563" s="13">
        <v>5.7443612118591267E-2</v>
      </c>
      <c r="AA563" s="13">
        <v>3.434258168651471E-2</v>
      </c>
      <c r="AB563" s="13">
        <v>5.0120612845792258E-2</v>
      </c>
      <c r="AC563" s="13">
        <v>5.3923994074760707E-2</v>
      </c>
      <c r="AD563" s="13">
        <v>5.7710413810736549E-2</v>
      </c>
      <c r="AF563" s="13">
        <v>1.289265987652779E-2</v>
      </c>
      <c r="AG563" s="13">
        <v>2.3983195968330221E-3</v>
      </c>
      <c r="AH563" s="13">
        <v>2.8740802081449971E-2</v>
      </c>
      <c r="AI563" s="13">
        <v>0.25559370179241958</v>
      </c>
      <c r="AJ563" s="13">
        <v>2.0490548573792011E-2</v>
      </c>
      <c r="AK563" s="13">
        <v>1.289265987652779E-2</v>
      </c>
      <c r="AM563" s="13">
        <v>3.3179594921543841E-2</v>
      </c>
      <c r="AN563" s="13">
        <v>4.0453277706580408E-2</v>
      </c>
      <c r="AO563" s="13">
        <v>2.4579210330797258E-2</v>
      </c>
      <c r="AP563" s="13">
        <v>6.5610387957595315E-2</v>
      </c>
      <c r="AQ563" s="13">
        <v>3.70178260410296E-2</v>
      </c>
      <c r="AR563" s="13">
        <v>3.4101402322944153E-2</v>
      </c>
      <c r="AS563" s="13">
        <v>9.5748660220225573E-2</v>
      </c>
      <c r="AT563" s="13">
        <v>4.6940518567562498E-2</v>
      </c>
      <c r="AU563" s="13">
        <v>4.4941162274465242E-2</v>
      </c>
      <c r="AV563" s="13">
        <v>4.0203814687945268E-2</v>
      </c>
      <c r="AW563" s="13">
        <v>4.5200444881734331E-2</v>
      </c>
      <c r="AX563" s="13">
        <v>3.4741546062909232E-2</v>
      </c>
      <c r="AY563" s="13">
        <v>1.7021357130850501E-2</v>
      </c>
    </row>
    <row r="564" spans="2:53" hidden="1">
      <c r="B564" s="12" t="s">
        <v>288</v>
      </c>
      <c r="C564" s="13">
        <v>3.029061150781168E-2</v>
      </c>
      <c r="D564" s="13">
        <v>2.6010425173468101E-2</v>
      </c>
      <c r="E564" s="13">
        <v>3.1530657251789752E-2</v>
      </c>
      <c r="F564" s="13">
        <v>2.3924119454346509E-2</v>
      </c>
      <c r="G564" s="13">
        <v>2.6490596150820729E-2</v>
      </c>
      <c r="H564" s="13">
        <v>4.1947340882129397E-2</v>
      </c>
      <c r="I564" s="13">
        <v>3.2489565573298101E-2</v>
      </c>
      <c r="K564" s="13">
        <v>3.9130371791922962E-2</v>
      </c>
      <c r="L564" s="13">
        <v>2.1633704999287452E-2</v>
      </c>
      <c r="N564" s="13">
        <v>1.275106546933787E-2</v>
      </c>
      <c r="O564" s="13">
        <v>0</v>
      </c>
      <c r="P564" s="13">
        <v>1.8523266368651689E-2</v>
      </c>
      <c r="Q564" s="13">
        <v>5.1612944928329643E-2</v>
      </c>
      <c r="R564" s="13">
        <v>9.0430404307055602E-3</v>
      </c>
      <c r="S564" s="13">
        <v>6.5860134021767588E-2</v>
      </c>
      <c r="T564" s="13">
        <v>4.87852417865548E-2</v>
      </c>
      <c r="U564" s="13">
        <v>2.157702334717897E-2</v>
      </c>
      <c r="V564" s="13">
        <v>1.9977653032655349E-2</v>
      </c>
      <c r="W564" s="13">
        <v>2.814098285757979E-2</v>
      </c>
      <c r="X564" s="13">
        <v>4.5275422521115792E-2</v>
      </c>
      <c r="Y564" s="13">
        <v>4.9126888677088268E-2</v>
      </c>
      <c r="AA564" s="13">
        <v>1.5487809638803829E-2</v>
      </c>
      <c r="AB564" s="13">
        <v>1.7922254852620761E-2</v>
      </c>
      <c r="AC564" s="13">
        <v>5.9632416918201467E-2</v>
      </c>
      <c r="AD564" s="13">
        <v>3.3585612740580917E-2</v>
      </c>
      <c r="AF564" s="13">
        <v>7.3483893737370156E-3</v>
      </c>
      <c r="AG564" s="13">
        <v>7.3172575139474321E-3</v>
      </c>
      <c r="AH564" s="13">
        <v>7.0388185329857437E-3</v>
      </c>
      <c r="AI564" s="13">
        <v>1.393335114053657E-2</v>
      </c>
      <c r="AJ564" s="13">
        <v>9.9960486786409813E-2</v>
      </c>
      <c r="AK564" s="13">
        <v>7.3483893737370156E-3</v>
      </c>
      <c r="AM564" s="13">
        <v>3.9025135733233261E-2</v>
      </c>
      <c r="AN564" s="13">
        <v>1.56566213100349E-2</v>
      </c>
      <c r="AO564" s="13">
        <v>5.6598647814426722E-2</v>
      </c>
      <c r="AP564" s="13">
        <v>2.9876216066096941E-2</v>
      </c>
      <c r="AQ564" s="13">
        <v>6.8109969541239226E-2</v>
      </c>
      <c r="AR564" s="13">
        <v>1.700416795868253E-2</v>
      </c>
      <c r="AS564" s="13">
        <v>5.3729904981655571E-2</v>
      </c>
      <c r="AT564" s="13">
        <v>1.422696192626644E-2</v>
      </c>
      <c r="AU564" s="13">
        <v>2.6991714340167321E-2</v>
      </c>
      <c r="AV564" s="13">
        <v>2.2333850401295541E-2</v>
      </c>
      <c r="AW564" s="13">
        <v>2.779278418494268E-2</v>
      </c>
      <c r="AX564" s="13">
        <v>1.852689613210844E-2</v>
      </c>
      <c r="AY564" s="13">
        <v>2.9051582480722801E-2</v>
      </c>
    </row>
    <row r="565" spans="2:53" hidden="1">
      <c r="B565" s="12" t="s">
        <v>289</v>
      </c>
      <c r="C565" s="13">
        <v>2.322762609582335E-3</v>
      </c>
      <c r="D565" s="13">
        <v>3.4506796073516281E-3</v>
      </c>
      <c r="E565" s="13">
        <v>0</v>
      </c>
      <c r="F565" s="13">
        <v>2.53393345524418E-3</v>
      </c>
      <c r="G565" s="13">
        <v>5.4092785606145383E-3</v>
      </c>
      <c r="H565" s="13">
        <v>0</v>
      </c>
      <c r="I565" s="13">
        <v>2.3554644867956132E-3</v>
      </c>
      <c r="K565" s="13">
        <v>2.788827449273576E-3</v>
      </c>
      <c r="L565" s="13">
        <v>1.866338496886724E-3</v>
      </c>
      <c r="N565" s="13">
        <v>0</v>
      </c>
      <c r="O565" s="13">
        <v>0</v>
      </c>
      <c r="P565" s="13">
        <v>4.6540568469085802E-2</v>
      </c>
      <c r="Q565" s="13">
        <v>0</v>
      </c>
      <c r="R565" s="13">
        <v>0</v>
      </c>
      <c r="S565" s="13">
        <v>0</v>
      </c>
      <c r="T565" s="13">
        <v>0</v>
      </c>
      <c r="U565" s="13">
        <v>0</v>
      </c>
      <c r="V565" s="13">
        <v>0</v>
      </c>
      <c r="W565" s="13">
        <v>0</v>
      </c>
      <c r="X565" s="13">
        <v>0</v>
      </c>
      <c r="Y565" s="13">
        <v>0</v>
      </c>
      <c r="AA565" s="13">
        <v>0</v>
      </c>
      <c r="AB565" s="13">
        <v>3.567112278401602E-3</v>
      </c>
      <c r="AC565" s="13">
        <v>0</v>
      </c>
      <c r="AD565" s="13">
        <v>5.5923803223063388E-3</v>
      </c>
      <c r="AF565" s="13">
        <v>4.313280549327835E-3</v>
      </c>
      <c r="AG565" s="13">
        <v>0</v>
      </c>
      <c r="AH565" s="13">
        <v>0</v>
      </c>
      <c r="AI565" s="13">
        <v>3.3448136805455308E-3</v>
      </c>
      <c r="AJ565" s="13">
        <v>1.8126225822732891E-3</v>
      </c>
      <c r="AK565" s="13">
        <v>4.313280549327835E-3</v>
      </c>
      <c r="AM565" s="13">
        <v>0</v>
      </c>
      <c r="AN565" s="13">
        <v>7.504873630313662E-3</v>
      </c>
      <c r="AO565" s="13">
        <v>0</v>
      </c>
      <c r="AP565" s="13">
        <v>4.6833074487940751E-3</v>
      </c>
      <c r="AQ565" s="13">
        <v>5.8874333524355669E-3</v>
      </c>
      <c r="AR565" s="13">
        <v>0</v>
      </c>
      <c r="AS565" s="13">
        <v>0</v>
      </c>
      <c r="AT565" s="13">
        <v>0</v>
      </c>
      <c r="AU565" s="13">
        <v>0</v>
      </c>
      <c r="AV565" s="13">
        <v>1.0953887823820211E-2</v>
      </c>
      <c r="AW565" s="13">
        <v>0</v>
      </c>
      <c r="AX565" s="13">
        <v>0</v>
      </c>
      <c r="AY565" s="13">
        <v>0</v>
      </c>
    </row>
    <row r="566" spans="2:53" ht="29" hidden="1">
      <c r="B566" s="12" t="s">
        <v>290</v>
      </c>
      <c r="C566" s="13">
        <v>2.8122875938207989E-2</v>
      </c>
      <c r="D566" s="13">
        <v>4.0418471225190456E-3</v>
      </c>
      <c r="E566" s="13">
        <v>3.6032877945312597E-2</v>
      </c>
      <c r="F566" s="13">
        <v>2.3219240139167409E-2</v>
      </c>
      <c r="G566" s="13">
        <v>2.286003100982794E-2</v>
      </c>
      <c r="H566" s="13">
        <v>3.4217217845628027E-2</v>
      </c>
      <c r="I566" s="13">
        <v>4.16569678244069E-2</v>
      </c>
      <c r="K566" s="13">
        <v>2.9966868121997531E-2</v>
      </c>
      <c r="L566" s="13">
        <v>2.6317027428242389E-2</v>
      </c>
      <c r="N566" s="13">
        <v>0.31131799445788938</v>
      </c>
      <c r="O566" s="13">
        <v>0</v>
      </c>
      <c r="P566" s="13">
        <v>0</v>
      </c>
      <c r="Q566" s="13">
        <v>0</v>
      </c>
      <c r="R566" s="13">
        <v>0</v>
      </c>
      <c r="S566" s="13">
        <v>0</v>
      </c>
      <c r="T566" s="13">
        <v>0</v>
      </c>
      <c r="U566" s="13">
        <v>0</v>
      </c>
      <c r="V566" s="13">
        <v>0</v>
      </c>
      <c r="W566" s="13">
        <v>0</v>
      </c>
      <c r="X566" s="13">
        <v>0</v>
      </c>
      <c r="Y566" s="13">
        <v>0</v>
      </c>
      <c r="AA566" s="13">
        <v>3.0047099596222301E-2</v>
      </c>
      <c r="AB566" s="13">
        <v>3.6997500311744209E-2</v>
      </c>
      <c r="AC566" s="13">
        <v>2.885465363381506E-2</v>
      </c>
      <c r="AD566" s="13">
        <v>1.637738719377576E-2</v>
      </c>
      <c r="AF566" s="13">
        <v>6.3125238204961978E-2</v>
      </c>
      <c r="AG566" s="13">
        <v>1.184128038726525E-2</v>
      </c>
      <c r="AH566" s="13">
        <v>1.9386027088715899E-2</v>
      </c>
      <c r="AI566" s="13">
        <v>7.5919816559846609E-3</v>
      </c>
      <c r="AJ566" s="13">
        <v>9.2504389065813895E-3</v>
      </c>
      <c r="AK566" s="13">
        <v>6.3125238204961978E-2</v>
      </c>
      <c r="AM566" s="13">
        <v>3.9556345567003687E-2</v>
      </c>
      <c r="AN566" s="13">
        <v>4.0471738108590803E-2</v>
      </c>
      <c r="AO566" s="13">
        <v>1.56631778678562E-2</v>
      </c>
      <c r="AP566" s="13">
        <v>2.9881469254220739E-2</v>
      </c>
      <c r="AQ566" s="13">
        <v>2.3611395290061319E-2</v>
      </c>
      <c r="AR566" s="13">
        <v>4.8694861044744679E-2</v>
      </c>
      <c r="AS566" s="13">
        <v>1.0877797050850801E-2</v>
      </c>
      <c r="AT566" s="13">
        <v>2.3696101986691798E-2</v>
      </c>
      <c r="AU566" s="13">
        <v>3.3657968183903542E-2</v>
      </c>
      <c r="AV566" s="13">
        <v>3.4880176442679593E-2</v>
      </c>
      <c r="AW566" s="13">
        <v>3.2167907872334763E-2</v>
      </c>
      <c r="AX566" s="13">
        <v>6.2270457864686227E-2</v>
      </c>
      <c r="AY566" s="13">
        <v>3.1472425041227998E-2</v>
      </c>
    </row>
    <row r="567" spans="2:53" ht="29" hidden="1">
      <c r="B567" s="12" t="s">
        <v>291</v>
      </c>
      <c r="C567" s="13">
        <v>4.2166761221024713E-3</v>
      </c>
      <c r="D567" s="13">
        <v>0</v>
      </c>
      <c r="E567" s="13">
        <v>2.5324463261715479E-3</v>
      </c>
      <c r="F567" s="13">
        <v>5.5276340519796428E-3</v>
      </c>
      <c r="G567" s="13">
        <v>8.2297619670524038E-3</v>
      </c>
      <c r="H567" s="13">
        <v>3.1268105038487208E-3</v>
      </c>
      <c r="I567" s="13">
        <v>4.7681584492539342E-3</v>
      </c>
      <c r="K567" s="13">
        <v>5.6215488651301174E-3</v>
      </c>
      <c r="L567" s="13">
        <v>2.8408637016430391E-3</v>
      </c>
      <c r="N567" s="13">
        <v>0</v>
      </c>
      <c r="O567" s="13">
        <v>0.1408127740930511</v>
      </c>
      <c r="P567" s="13">
        <v>0</v>
      </c>
      <c r="Q567" s="13">
        <v>0</v>
      </c>
      <c r="R567" s="13">
        <v>0</v>
      </c>
      <c r="S567" s="13">
        <v>0</v>
      </c>
      <c r="T567" s="13">
        <v>0</v>
      </c>
      <c r="U567" s="13">
        <v>0</v>
      </c>
      <c r="V567" s="13">
        <v>0</v>
      </c>
      <c r="W567" s="13">
        <v>0</v>
      </c>
      <c r="X567" s="13">
        <v>0</v>
      </c>
      <c r="Y567" s="13">
        <v>0</v>
      </c>
      <c r="AA567" s="13">
        <v>3.238565288744286E-3</v>
      </c>
      <c r="AB567" s="13">
        <v>7.4326247655052431E-3</v>
      </c>
      <c r="AC567" s="13">
        <v>0</v>
      </c>
      <c r="AD567" s="13">
        <v>5.6611637698058583E-3</v>
      </c>
      <c r="AF567" s="13">
        <v>8.6671942100369336E-3</v>
      </c>
      <c r="AG567" s="13">
        <v>0</v>
      </c>
      <c r="AH567" s="13">
        <v>0</v>
      </c>
      <c r="AI567" s="13">
        <v>0</v>
      </c>
      <c r="AJ567" s="13">
        <v>5.7656990924608862E-3</v>
      </c>
      <c r="AK567" s="13">
        <v>8.6671942100369336E-3</v>
      </c>
      <c r="AM567" s="13">
        <v>0</v>
      </c>
      <c r="AN567" s="13">
        <v>0</v>
      </c>
      <c r="AO567" s="13">
        <v>9.2334294063322678E-3</v>
      </c>
      <c r="AP567" s="13">
        <v>0</v>
      </c>
      <c r="AQ567" s="13">
        <v>6.1968949137045067E-3</v>
      </c>
      <c r="AR567" s="13">
        <v>0</v>
      </c>
      <c r="AS567" s="13">
        <v>7.9016317526091999E-3</v>
      </c>
      <c r="AT567" s="13">
        <v>0</v>
      </c>
      <c r="AU567" s="13">
        <v>0</v>
      </c>
      <c r="AV567" s="13">
        <v>9.9489328368483343E-3</v>
      </c>
      <c r="AW567" s="13">
        <v>0</v>
      </c>
      <c r="AX567" s="13">
        <v>1.6068969405922551E-2</v>
      </c>
      <c r="AY567" s="13">
        <v>8.5446772677787008E-3</v>
      </c>
    </row>
    <row r="568" spans="2:53" hidden="1">
      <c r="B568" s="12" t="s">
        <v>292</v>
      </c>
      <c r="C568" s="13">
        <v>2.8208935098744722E-3</v>
      </c>
      <c r="D568" s="13">
        <v>3.417918909622807E-3</v>
      </c>
      <c r="E568" s="13">
        <v>0</v>
      </c>
      <c r="F568" s="13">
        <v>1.0818957448129369E-2</v>
      </c>
      <c r="G568" s="13">
        <v>2.9834468224005138E-3</v>
      </c>
      <c r="H568" s="13">
        <v>0</v>
      </c>
      <c r="I568" s="13">
        <v>0</v>
      </c>
      <c r="K568" s="13">
        <v>3.7183113390959238E-3</v>
      </c>
      <c r="L568" s="13">
        <v>1.942039106931359E-3</v>
      </c>
      <c r="N568" s="13">
        <v>0</v>
      </c>
      <c r="O568" s="13">
        <v>9.4201648180759934E-2</v>
      </c>
      <c r="P568" s="13">
        <v>0</v>
      </c>
      <c r="Q568" s="13">
        <v>0</v>
      </c>
      <c r="R568" s="13">
        <v>0</v>
      </c>
      <c r="S568" s="13">
        <v>0</v>
      </c>
      <c r="T568" s="13">
        <v>0</v>
      </c>
      <c r="U568" s="13">
        <v>0</v>
      </c>
      <c r="V568" s="13">
        <v>0</v>
      </c>
      <c r="W568" s="13">
        <v>0</v>
      </c>
      <c r="X568" s="13">
        <v>0</v>
      </c>
      <c r="Y568" s="13">
        <v>0</v>
      </c>
      <c r="AA568" s="13">
        <v>1.572606567623171E-3</v>
      </c>
      <c r="AB568" s="13">
        <v>5.3823383238182703E-3</v>
      </c>
      <c r="AC568" s="13">
        <v>2.3164862166823209E-3</v>
      </c>
      <c r="AD568" s="13">
        <v>1.9684761904663018E-3</v>
      </c>
      <c r="AF568" s="13">
        <v>8.5950177917929627E-3</v>
      </c>
      <c r="AG568" s="13">
        <v>0</v>
      </c>
      <c r="AH568" s="13">
        <v>0</v>
      </c>
      <c r="AI568" s="13">
        <v>0</v>
      </c>
      <c r="AJ568" s="13">
        <v>0</v>
      </c>
      <c r="AK568" s="13">
        <v>8.5950177917929627E-3</v>
      </c>
      <c r="AM568" s="13">
        <v>0</v>
      </c>
      <c r="AN568" s="13">
        <v>0</v>
      </c>
      <c r="AO568" s="13">
        <v>0</v>
      </c>
      <c r="AP568" s="13">
        <v>0</v>
      </c>
      <c r="AQ568" s="13">
        <v>6.0580212816356222E-3</v>
      </c>
      <c r="AR568" s="13">
        <v>7.6019531321155779E-3</v>
      </c>
      <c r="AS568" s="13">
        <v>0</v>
      </c>
      <c r="AT568" s="13">
        <v>0</v>
      </c>
      <c r="AU568" s="13">
        <v>9.2746155976506303E-3</v>
      </c>
      <c r="AV568" s="13">
        <v>0</v>
      </c>
      <c r="AW568" s="13">
        <v>1.367881134403501E-2</v>
      </c>
      <c r="AX568" s="13">
        <v>1.5413207492752001E-2</v>
      </c>
      <c r="AY568" s="13">
        <v>0</v>
      </c>
    </row>
    <row r="569" spans="2:53" hidden="1">
      <c r="B569" s="12" t="s">
        <v>293</v>
      </c>
      <c r="C569" s="13">
        <v>0.1989667659905521</v>
      </c>
      <c r="D569" s="13">
        <v>0.45323335901778389</v>
      </c>
      <c r="E569" s="13">
        <v>0.16508894333485591</v>
      </c>
      <c r="F569" s="13">
        <v>0.23255490514221769</v>
      </c>
      <c r="G569" s="13">
        <v>0.20364512257531811</v>
      </c>
      <c r="H569" s="13">
        <v>0.11558397035983579</v>
      </c>
      <c r="I569" s="13">
        <v>8.4624887965454532E-2</v>
      </c>
      <c r="K569" s="13">
        <v>0.18431173119500219</v>
      </c>
      <c r="L569" s="13">
        <v>0.21331865586388701</v>
      </c>
      <c r="N569" s="13">
        <v>0.13100999077626879</v>
      </c>
      <c r="O569" s="13">
        <v>0.2281068412538314</v>
      </c>
      <c r="P569" s="13">
        <v>0.24952576646620031</v>
      </c>
      <c r="Q569" s="13">
        <v>0.19073317886436181</v>
      </c>
      <c r="R569" s="13">
        <v>0.1895102457995653</v>
      </c>
      <c r="S569" s="13">
        <v>0.1858518054502355</v>
      </c>
      <c r="T569" s="13">
        <v>0.26989723295610069</v>
      </c>
      <c r="U569" s="13">
        <v>0.2142136062495959</v>
      </c>
      <c r="V569" s="13">
        <v>0.2267775269257418</v>
      </c>
      <c r="W569" s="13">
        <v>0.20629034607143731</v>
      </c>
      <c r="X569" s="13">
        <v>0.1445856678634557</v>
      </c>
      <c r="Y569" s="13">
        <v>0.18101855127970601</v>
      </c>
      <c r="AA569" s="13">
        <v>0.15278956538636851</v>
      </c>
      <c r="AB569" s="13">
        <v>0.1806761112820881</v>
      </c>
      <c r="AC569" s="13">
        <v>0.21321149052425289</v>
      </c>
      <c r="AD569" s="13">
        <v>0.25674519077359031</v>
      </c>
      <c r="AF569" s="13">
        <v>0.27472396482650152</v>
      </c>
      <c r="AG569" s="13">
        <v>0.1231379825284758</v>
      </c>
      <c r="AH569" s="13">
        <v>0.12568400759492149</v>
      </c>
      <c r="AI569" s="13">
        <v>0.22331823936362991</v>
      </c>
      <c r="AJ569" s="13">
        <v>0.17188915219237791</v>
      </c>
      <c r="AK569" s="13">
        <v>0.27472396482650152</v>
      </c>
      <c r="AM569" s="13">
        <v>0.3154978149006345</v>
      </c>
      <c r="AN569" s="13">
        <v>0.26735322516203103</v>
      </c>
      <c r="AO569" s="13">
        <v>0.21447290484659939</v>
      </c>
      <c r="AP569" s="13">
        <v>0.1163544934952893</v>
      </c>
      <c r="AQ569" s="13">
        <v>0.16686690022834019</v>
      </c>
      <c r="AR569" s="13">
        <v>0.13576957117515109</v>
      </c>
      <c r="AS569" s="13">
        <v>0.14447915048811349</v>
      </c>
      <c r="AT569" s="13">
        <v>0.24305661152910629</v>
      </c>
      <c r="AU569" s="13">
        <v>0.15460953648248091</v>
      </c>
      <c r="AV569" s="13">
        <v>0.15689181249942949</v>
      </c>
      <c r="AW569" s="13">
        <v>0.1001556292118419</v>
      </c>
      <c r="AX569" s="13">
        <v>0.1055473821046824</v>
      </c>
      <c r="AY569" s="13">
        <v>0.16194385241547879</v>
      </c>
    </row>
    <row r="570" spans="2:53" hidden="1">
      <c r="B570" s="12" t="s">
        <v>158</v>
      </c>
      <c r="C570" s="13">
        <v>1.0458685610150301E-2</v>
      </c>
      <c r="D570" s="13">
        <v>1.506421650979207E-2</v>
      </c>
      <c r="E570" s="13">
        <v>5.4951746749180696E-3</v>
      </c>
      <c r="F570" s="13">
        <v>2.955936307366245E-3</v>
      </c>
      <c r="G570" s="13">
        <v>0</v>
      </c>
      <c r="H570" s="13">
        <v>1.676737791748872E-2</v>
      </c>
      <c r="I570" s="13">
        <v>2.1768906564074281E-2</v>
      </c>
      <c r="K570" s="13">
        <v>1.4739033037528861E-2</v>
      </c>
      <c r="L570" s="13">
        <v>6.2668787837343474E-3</v>
      </c>
      <c r="N570" s="13">
        <v>6.0343974576275751E-3</v>
      </c>
      <c r="O570" s="13">
        <v>0.14466200298606571</v>
      </c>
      <c r="P570" s="13">
        <v>0</v>
      </c>
      <c r="Q570" s="13">
        <v>1.2223246563587699E-2</v>
      </c>
      <c r="R570" s="13">
        <v>0</v>
      </c>
      <c r="S570" s="13">
        <v>6.2623351087429998E-3</v>
      </c>
      <c r="T570" s="13">
        <v>1.420961705687494E-2</v>
      </c>
      <c r="U570" s="13">
        <v>1.12802571437337E-2</v>
      </c>
      <c r="V570" s="13">
        <v>0</v>
      </c>
      <c r="W570" s="13">
        <v>7.7068148821321869E-3</v>
      </c>
      <c r="X570" s="13">
        <v>1.237045283705941E-2</v>
      </c>
      <c r="Y570" s="13">
        <v>6.523251623696419E-3</v>
      </c>
      <c r="AA570" s="13">
        <v>1.6730197447765788E-2</v>
      </c>
      <c r="AB570" s="13">
        <v>9.2689486808471208E-3</v>
      </c>
      <c r="AC570" s="13">
        <v>7.0831033519440289E-3</v>
      </c>
      <c r="AD570" s="13">
        <v>7.9632283101502433E-3</v>
      </c>
      <c r="AF570" s="13">
        <v>2.132751895474963E-2</v>
      </c>
      <c r="AG570" s="13">
        <v>0</v>
      </c>
      <c r="AH570" s="13">
        <v>0</v>
      </c>
      <c r="AI570" s="13">
        <v>1.033963331863991E-2</v>
      </c>
      <c r="AJ570" s="13">
        <v>8.3547321611506329E-3</v>
      </c>
      <c r="AK570" s="13">
        <v>2.132751895474963E-2</v>
      </c>
      <c r="AM570" s="13">
        <v>0</v>
      </c>
      <c r="AN570" s="13">
        <v>8.0727189500060109E-3</v>
      </c>
      <c r="AO570" s="13">
        <v>9.8952205540242064E-3</v>
      </c>
      <c r="AP570" s="13">
        <v>2.218759840793684E-2</v>
      </c>
      <c r="AQ570" s="13">
        <v>5.8313596729599373E-3</v>
      </c>
      <c r="AR570" s="13">
        <v>1.026027970228021E-2</v>
      </c>
      <c r="AS570" s="13">
        <v>8.4026637093980241E-3</v>
      </c>
      <c r="AT570" s="13">
        <v>6.8463944998865328E-3</v>
      </c>
      <c r="AU570" s="13">
        <v>0</v>
      </c>
      <c r="AV570" s="13">
        <v>3.1318690632860427E-2</v>
      </c>
      <c r="AW570" s="13">
        <v>1.485162342694028E-2</v>
      </c>
      <c r="AX570" s="13">
        <v>0</v>
      </c>
      <c r="AY570" s="13">
        <v>8.7608916193607292E-3</v>
      </c>
    </row>
    <row r="571" spans="2:53" hidden="1">
      <c r="B571" s="12" t="s">
        <v>294</v>
      </c>
      <c r="C571" s="13">
        <v>5.7034422082606201E-2</v>
      </c>
      <c r="D571" s="13">
        <v>9.1452463891837837E-2</v>
      </c>
      <c r="E571" s="13">
        <v>7.1593988361149385E-2</v>
      </c>
      <c r="F571" s="13">
        <v>7.2371759401175073E-2</v>
      </c>
      <c r="G571" s="13">
        <v>5.4998940878828811E-2</v>
      </c>
      <c r="H571" s="13">
        <v>4.715077491548527E-2</v>
      </c>
      <c r="I571" s="13">
        <v>1.8514471567191378E-2</v>
      </c>
      <c r="K571" s="13">
        <v>4.4960549232264328E-2</v>
      </c>
      <c r="L571" s="13">
        <v>6.8858542319111746E-2</v>
      </c>
      <c r="N571" s="13">
        <v>5.5204234730003833E-2</v>
      </c>
      <c r="O571" s="13">
        <v>6.187012793169841E-2</v>
      </c>
      <c r="P571" s="13">
        <v>3.586083493503172E-2</v>
      </c>
      <c r="Q571" s="13">
        <v>9.7076767154534005E-2</v>
      </c>
      <c r="R571" s="13">
        <v>8.0850659844891398E-2</v>
      </c>
      <c r="S571" s="13">
        <v>4.8353636368563213E-2</v>
      </c>
      <c r="T571" s="13">
        <v>8.7991047223712898E-2</v>
      </c>
      <c r="U571" s="13">
        <v>7.7738696393367154E-2</v>
      </c>
      <c r="V571" s="13">
        <v>4.3302479136628221E-2</v>
      </c>
      <c r="W571" s="13">
        <v>4.9624953091718153E-2</v>
      </c>
      <c r="X571" s="13">
        <v>4.3578740505181339E-2</v>
      </c>
      <c r="Y571" s="13">
        <v>2.9384755365215069E-2</v>
      </c>
      <c r="AA571" s="13">
        <v>3.6559257415140323E-2</v>
      </c>
      <c r="AB571" s="13">
        <v>4.251348186852872E-2</v>
      </c>
      <c r="AC571" s="13">
        <v>6.7452383744918548E-2</v>
      </c>
      <c r="AD571" s="13">
        <v>8.4485590492748577E-2</v>
      </c>
      <c r="AF571" s="13">
        <v>8.1296834600360371E-2</v>
      </c>
      <c r="AG571" s="13">
        <v>2.7014430685922009E-2</v>
      </c>
      <c r="AH571" s="13">
        <v>4.0652344226270093E-2</v>
      </c>
      <c r="AI571" s="13">
        <v>5.1721096493303247E-2</v>
      </c>
      <c r="AJ571" s="13">
        <v>5.8433285427019803E-2</v>
      </c>
      <c r="AK571" s="13">
        <v>8.1296834600360371E-2</v>
      </c>
      <c r="AM571" s="13">
        <v>0.14372829086209821</v>
      </c>
      <c r="AN571" s="13">
        <v>5.9473016407236137E-2</v>
      </c>
      <c r="AO571" s="13">
        <v>6.7115363947328657E-2</v>
      </c>
      <c r="AP571" s="13">
        <v>6.3492585318750294E-2</v>
      </c>
      <c r="AQ571" s="13">
        <v>4.2201776931244467E-2</v>
      </c>
      <c r="AR571" s="13">
        <v>6.099819845847218E-2</v>
      </c>
      <c r="AS571" s="13">
        <v>5.8181301494687393E-2</v>
      </c>
      <c r="AT571" s="13">
        <v>4.1171910708482903E-2</v>
      </c>
      <c r="AU571" s="13">
        <v>4.7889144398069232E-2</v>
      </c>
      <c r="AV571" s="13">
        <v>2.2038287280047319E-2</v>
      </c>
      <c r="AW571" s="13">
        <v>2.6843956826197501E-2</v>
      </c>
      <c r="AX571" s="13">
        <v>5.3272085939859229E-2</v>
      </c>
      <c r="AY571" s="13">
        <v>1.9591650154603471E-2</v>
      </c>
    </row>
    <row r="572" spans="2:53" hidden="1"/>
    <row r="573" spans="2:53" hidden="1">
      <c r="B573" s="37" t="s">
        <v>295</v>
      </c>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c r="AL573" s="34"/>
      <c r="AM573" s="34"/>
      <c r="AN573" s="34"/>
      <c r="AO573" s="34"/>
      <c r="AP573" s="34"/>
      <c r="AQ573" s="34"/>
      <c r="AR573" s="34"/>
      <c r="AS573" s="34"/>
      <c r="AT573" s="34"/>
      <c r="AU573" s="34"/>
      <c r="AV573" s="34"/>
      <c r="AW573" s="34"/>
      <c r="AX573" s="34"/>
      <c r="AY573" s="34"/>
      <c r="AZ573" s="34"/>
      <c r="BA573" s="34"/>
    </row>
    <row r="574" spans="2:53" hidden="1">
      <c r="B574" s="36" t="s">
        <v>16</v>
      </c>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c r="AL574" s="34"/>
      <c r="AM574" s="34"/>
      <c r="AN574" s="34"/>
      <c r="AO574" s="34"/>
      <c r="AP574" s="34"/>
      <c r="AQ574" s="34"/>
      <c r="AR574" s="34"/>
      <c r="AS574" s="34"/>
      <c r="AT574" s="34"/>
      <c r="AU574" s="34"/>
      <c r="AV574" s="34"/>
      <c r="AW574" s="34"/>
      <c r="AX574" s="34"/>
      <c r="AY574" s="34"/>
      <c r="AZ574" s="34"/>
      <c r="BA574" s="34"/>
    </row>
    <row r="575" spans="2:53" hidden="1">
      <c r="B575" s="12" t="s">
        <v>51</v>
      </c>
      <c r="C575" s="13">
        <v>0.1716543592644823</v>
      </c>
      <c r="D575" s="13">
        <v>8.9841157882524905E-2</v>
      </c>
      <c r="E575" s="13">
        <v>0.1377949889440658</v>
      </c>
      <c r="F575" s="13">
        <v>0.1364141119074963</v>
      </c>
      <c r="G575" s="13">
        <v>0.15010876695366221</v>
      </c>
      <c r="H575" s="13">
        <v>0.1722456123614424</v>
      </c>
      <c r="I575" s="13">
        <v>0.29841951006564432</v>
      </c>
      <c r="K575" s="13">
        <v>0.15880184047189019</v>
      </c>
      <c r="L575" s="13">
        <v>0.1842410188582391</v>
      </c>
      <c r="N575" s="13">
        <v>8.5235962131793047E-2</v>
      </c>
      <c r="O575" s="13">
        <v>7.8467196657324073E-2</v>
      </c>
      <c r="P575" s="13">
        <v>0.1926010820639899</v>
      </c>
      <c r="Q575" s="13">
        <v>0.16725379747111349</v>
      </c>
      <c r="R575" s="13">
        <v>0.13248175629806791</v>
      </c>
      <c r="S575" s="13">
        <v>0.13303514060415511</v>
      </c>
      <c r="T575" s="13">
        <v>0.12832476377450841</v>
      </c>
      <c r="U575" s="13">
        <v>0.21215256552902581</v>
      </c>
      <c r="V575" s="13">
        <v>0.15642132894285701</v>
      </c>
      <c r="W575" s="13">
        <v>0.24090976437981521</v>
      </c>
      <c r="X575" s="13">
        <v>0.25149972554316341</v>
      </c>
      <c r="Y575" s="13">
        <v>0.2073667230094062</v>
      </c>
      <c r="AA575" s="13">
        <v>0.20508551809029721</v>
      </c>
      <c r="AB575" s="13">
        <v>0.18627900940259401</v>
      </c>
      <c r="AC575" s="13">
        <v>0.18512339355047039</v>
      </c>
      <c r="AD575" s="13">
        <v>0.1077283212148895</v>
      </c>
      <c r="AF575" s="13">
        <v>0.351153869255389</v>
      </c>
      <c r="AG575" s="13">
        <v>1.6111266459677531E-2</v>
      </c>
      <c r="AH575" s="13">
        <v>4.6545872723815211E-2</v>
      </c>
      <c r="AI575" s="13">
        <v>1.7537004366335221E-2</v>
      </c>
      <c r="AJ575" s="13">
        <v>0.1954225253342976</v>
      </c>
      <c r="AK575" s="13">
        <v>0.351153869255389</v>
      </c>
      <c r="AM575" s="13">
        <v>7.4668738008594818E-2</v>
      </c>
      <c r="AN575" s="13">
        <v>0.14212293982159141</v>
      </c>
      <c r="AO575" s="13">
        <v>0.18021786113509919</v>
      </c>
      <c r="AP575" s="13">
        <v>0.13373917100379759</v>
      </c>
      <c r="AQ575" s="13">
        <v>0.1631597939975889</v>
      </c>
      <c r="AR575" s="13">
        <v>0.21681114567440879</v>
      </c>
      <c r="AS575" s="13">
        <v>0.18852315886031359</v>
      </c>
      <c r="AT575" s="13">
        <v>0.15422597459224299</v>
      </c>
      <c r="AU575" s="13">
        <v>0.24225837319428831</v>
      </c>
      <c r="AV575" s="13">
        <v>0.25401893104792961</v>
      </c>
      <c r="AW575" s="13">
        <v>0.2369623120197285</v>
      </c>
      <c r="AX575" s="13">
        <v>0.17800468147874651</v>
      </c>
      <c r="AY575" s="13">
        <v>0.20860460018436691</v>
      </c>
    </row>
    <row r="576" spans="2:53" hidden="1">
      <c r="B576" s="12" t="s">
        <v>52</v>
      </c>
      <c r="C576" s="13">
        <v>0.31481812155222078</v>
      </c>
      <c r="D576" s="13">
        <v>0.27246475640959589</v>
      </c>
      <c r="E576" s="13">
        <v>0.39564410362704738</v>
      </c>
      <c r="F576" s="13">
        <v>0.31305639867714341</v>
      </c>
      <c r="G576" s="13">
        <v>0.31276714521258592</v>
      </c>
      <c r="H576" s="13">
        <v>0.32241415354410952</v>
      </c>
      <c r="I576" s="13">
        <v>0.27509350467250843</v>
      </c>
      <c r="K576" s="13">
        <v>0.32992355855505451</v>
      </c>
      <c r="L576" s="13">
        <v>0.30002514621113868</v>
      </c>
      <c r="N576" s="13">
        <v>0.25347015288865232</v>
      </c>
      <c r="O576" s="13">
        <v>6.4285432570128892E-2</v>
      </c>
      <c r="P576" s="13">
        <v>0.38964475116803499</v>
      </c>
      <c r="Q576" s="13">
        <v>0.29424385645072448</v>
      </c>
      <c r="R576" s="13">
        <v>0.42429341913693852</v>
      </c>
      <c r="S576" s="13">
        <v>0.3254876686189267</v>
      </c>
      <c r="T576" s="13">
        <v>0.29829533996723179</v>
      </c>
      <c r="U576" s="13">
        <v>0.28305290369718628</v>
      </c>
      <c r="V576" s="13">
        <v>0.42128770456028469</v>
      </c>
      <c r="W576" s="13">
        <v>0.24271533355352259</v>
      </c>
      <c r="X576" s="13">
        <v>0.25691909006072372</v>
      </c>
      <c r="Y576" s="13">
        <v>0.31988499893240763</v>
      </c>
      <c r="AA576" s="13">
        <v>0.38575735408524431</v>
      </c>
      <c r="AB576" s="13">
        <v>0.32122271823799531</v>
      </c>
      <c r="AC576" s="13">
        <v>0.25319594041073618</v>
      </c>
      <c r="AD576" s="13">
        <v>0.28586753713128937</v>
      </c>
      <c r="AF576" s="13">
        <v>0.1078074774818563</v>
      </c>
      <c r="AG576" s="13">
        <v>0.85545716124784976</v>
      </c>
      <c r="AH576" s="13">
        <v>0.28373466777070799</v>
      </c>
      <c r="AI576" s="13">
        <v>0.31365021883588112</v>
      </c>
      <c r="AJ576" s="13">
        <v>0.15230355448611549</v>
      </c>
      <c r="AK576" s="13">
        <v>0.1078074774818563</v>
      </c>
      <c r="AM576" s="13">
        <v>0.39229048705075159</v>
      </c>
      <c r="AN576" s="13">
        <v>0.24101258519745941</v>
      </c>
      <c r="AO576" s="13">
        <v>0.27798180833894132</v>
      </c>
      <c r="AP576" s="13">
        <v>0.30523911050918379</v>
      </c>
      <c r="AQ576" s="13">
        <v>0.38151702096758577</v>
      </c>
      <c r="AR576" s="13">
        <v>0.3097758008802296</v>
      </c>
      <c r="AS576" s="13">
        <v>0.32690036603027611</v>
      </c>
      <c r="AT576" s="13">
        <v>0.36991793767413073</v>
      </c>
      <c r="AU576" s="13">
        <v>0.30604541605057212</v>
      </c>
      <c r="AV576" s="13">
        <v>0.26963390977049762</v>
      </c>
      <c r="AW576" s="13">
        <v>0.40511511733000388</v>
      </c>
      <c r="AX576" s="13">
        <v>0.40267708895416571</v>
      </c>
      <c r="AY576" s="13">
        <v>0.40234861287375268</v>
      </c>
    </row>
    <row r="577" spans="2:53" hidden="1">
      <c r="B577" s="12" t="s">
        <v>53</v>
      </c>
      <c r="C577" s="13">
        <v>7.7507346465327975E-2</v>
      </c>
      <c r="D577" s="13">
        <v>5.5383320583037812E-2</v>
      </c>
      <c r="E577" s="13">
        <v>6.6029620277026496E-2</v>
      </c>
      <c r="F577" s="13">
        <v>6.1834782527690771E-2</v>
      </c>
      <c r="G577" s="13">
        <v>8.0283616824051843E-2</v>
      </c>
      <c r="H577" s="13">
        <v>9.4276545139953691E-2</v>
      </c>
      <c r="I577" s="13">
        <v>0.1004973938884756</v>
      </c>
      <c r="K577" s="13">
        <v>7.7346110006550006E-2</v>
      </c>
      <c r="L577" s="13">
        <v>7.7665247687142225E-2</v>
      </c>
      <c r="N577" s="13">
        <v>0.1002700644600326</v>
      </c>
      <c r="O577" s="13">
        <v>4.8015858271557778E-2</v>
      </c>
      <c r="P577" s="13">
        <v>2.9296269086542651E-2</v>
      </c>
      <c r="Q577" s="13">
        <v>8.3065064012729506E-2</v>
      </c>
      <c r="R577" s="13">
        <v>3.6496184657597207E-2</v>
      </c>
      <c r="S577" s="13">
        <v>6.9735512316238313E-2</v>
      </c>
      <c r="T577" s="13">
        <v>5.9033880156947903E-2</v>
      </c>
      <c r="U577" s="13">
        <v>5.8078003534835873E-2</v>
      </c>
      <c r="V577" s="13">
        <v>5.6460236342641572E-2</v>
      </c>
      <c r="W577" s="13">
        <v>0.1222589080536592</v>
      </c>
      <c r="X577" s="13">
        <v>0.12636479201792891</v>
      </c>
      <c r="Y577" s="13">
        <v>0.10349558014974659</v>
      </c>
      <c r="AA577" s="13">
        <v>9.0836468610198104E-2</v>
      </c>
      <c r="AB577" s="13">
        <v>7.7850683241124208E-2</v>
      </c>
      <c r="AC577" s="13">
        <v>6.0298517723372552E-2</v>
      </c>
      <c r="AD577" s="13">
        <v>7.6386191638490322E-2</v>
      </c>
      <c r="AF577" s="13">
        <v>2.7769292221179489E-2</v>
      </c>
      <c r="AG577" s="13">
        <v>2.094128296352327E-2</v>
      </c>
      <c r="AH577" s="13">
        <v>0.49923982938012063</v>
      </c>
      <c r="AI577" s="13">
        <v>9.1103658340263002E-2</v>
      </c>
      <c r="AJ577" s="13">
        <v>2.8496120186156861E-2</v>
      </c>
      <c r="AK577" s="13">
        <v>2.7769292221179489E-2</v>
      </c>
      <c r="AM577" s="13">
        <v>3.3179594921543841E-2</v>
      </c>
      <c r="AN577" s="13">
        <v>9.9902849229009327E-2</v>
      </c>
      <c r="AO577" s="13">
        <v>4.3194503168760549E-2</v>
      </c>
      <c r="AP577" s="13">
        <v>0.1164594240107476</v>
      </c>
      <c r="AQ577" s="13">
        <v>5.9166453939438993E-2</v>
      </c>
      <c r="AR577" s="13">
        <v>9.2332912268353398E-2</v>
      </c>
      <c r="AS577" s="13">
        <v>8.3399750601761483E-2</v>
      </c>
      <c r="AT577" s="13">
        <v>7.5280753539074763E-2</v>
      </c>
      <c r="AU577" s="13">
        <v>8.8602637054013431E-2</v>
      </c>
      <c r="AV577" s="13">
        <v>0.1107001438303451</v>
      </c>
      <c r="AW577" s="13">
        <v>4.1909190142466322E-2</v>
      </c>
      <c r="AX577" s="13">
        <v>6.2902466016941522E-2</v>
      </c>
      <c r="AY577" s="13">
        <v>0.1073299495998568</v>
      </c>
    </row>
    <row r="578" spans="2:53" hidden="1">
      <c r="B578" s="12" t="s">
        <v>54</v>
      </c>
      <c r="C578" s="13">
        <v>6.9495034914955109E-2</v>
      </c>
      <c r="D578" s="13">
        <v>0.14862972032098709</v>
      </c>
      <c r="E578" s="13">
        <v>0.1085129273472932</v>
      </c>
      <c r="F578" s="13">
        <v>6.2036640695828482E-2</v>
      </c>
      <c r="G578" s="13">
        <v>2.9297235277255761E-2</v>
      </c>
      <c r="H578" s="13">
        <v>5.0405454429207207E-2</v>
      </c>
      <c r="I578" s="13">
        <v>3.7398832284620577E-2</v>
      </c>
      <c r="K578" s="13">
        <v>6.659835273955178E-2</v>
      </c>
      <c r="L578" s="13">
        <v>7.233179812701275E-2</v>
      </c>
      <c r="N578" s="13">
        <v>6.4443479805747661E-2</v>
      </c>
      <c r="O578" s="13">
        <v>4.6508943266760923E-2</v>
      </c>
      <c r="P578" s="13">
        <v>7.5874004175928197E-2</v>
      </c>
      <c r="Q578" s="13">
        <v>3.4153503322569223E-2</v>
      </c>
      <c r="R578" s="13">
        <v>8.6972101825404879E-2</v>
      </c>
      <c r="S578" s="13">
        <v>0.12094074300502081</v>
      </c>
      <c r="T578" s="13">
        <v>4.8673851262500539E-2</v>
      </c>
      <c r="U578" s="13">
        <v>8.0517458845112272E-2</v>
      </c>
      <c r="V578" s="13">
        <v>8.8490485247893269E-2</v>
      </c>
      <c r="W578" s="13">
        <v>5.5312778967864747E-2</v>
      </c>
      <c r="X578" s="13">
        <v>2.460731663503609E-2</v>
      </c>
      <c r="Y578" s="13">
        <v>6.3539136708469404E-2</v>
      </c>
      <c r="AA578" s="13">
        <v>6.6345633935587525E-2</v>
      </c>
      <c r="AB578" s="13">
        <v>6.5269551633299464E-2</v>
      </c>
      <c r="AC578" s="13">
        <v>6.957010736261228E-2</v>
      </c>
      <c r="AD578" s="13">
        <v>7.7717376310756023E-2</v>
      </c>
      <c r="AF578" s="13">
        <v>1.53391788566215E-2</v>
      </c>
      <c r="AG578" s="13">
        <v>1.6438046176780359E-2</v>
      </c>
      <c r="AH578" s="13">
        <v>3.2906592058544737E-2</v>
      </c>
      <c r="AI578" s="13">
        <v>0.36696945326452318</v>
      </c>
      <c r="AJ578" s="13">
        <v>2.522738152282062E-2</v>
      </c>
      <c r="AK578" s="13">
        <v>1.53391788566215E-2</v>
      </c>
      <c r="AM578" s="13">
        <v>0</v>
      </c>
      <c r="AN578" s="13">
        <v>7.6893945642348846E-2</v>
      </c>
      <c r="AO578" s="13">
        <v>6.5779167882442868E-2</v>
      </c>
      <c r="AP578" s="13">
        <v>0.101477354675974</v>
      </c>
      <c r="AQ578" s="13">
        <v>5.5750989888960427E-2</v>
      </c>
      <c r="AR578" s="13">
        <v>4.4545334825195217E-2</v>
      </c>
      <c r="AS578" s="13">
        <v>7.8963373709391826E-2</v>
      </c>
      <c r="AT578" s="13">
        <v>7.7515264989731686E-2</v>
      </c>
      <c r="AU578" s="13">
        <v>6.0458038774739452E-2</v>
      </c>
      <c r="AV578" s="13">
        <v>4.128721445948013E-2</v>
      </c>
      <c r="AW578" s="13">
        <v>7.2974278824742472E-2</v>
      </c>
      <c r="AX578" s="13">
        <v>3.31177736146996E-2</v>
      </c>
      <c r="AY578" s="13">
        <v>4.2192986952501538E-2</v>
      </c>
    </row>
    <row r="579" spans="2:53" hidden="1">
      <c r="B579" s="12" t="s">
        <v>55</v>
      </c>
      <c r="C579" s="13">
        <v>0.12516876474350341</v>
      </c>
      <c r="D579" s="13">
        <v>8.7422773303771351E-2</v>
      </c>
      <c r="E579" s="13">
        <v>8.5532509079479277E-2</v>
      </c>
      <c r="F579" s="13">
        <v>0.1070180800602521</v>
      </c>
      <c r="G579" s="13">
        <v>0.16453336840313851</v>
      </c>
      <c r="H579" s="13">
        <v>0.15928942608085259</v>
      </c>
      <c r="I579" s="13">
        <v>0.14191233390515501</v>
      </c>
      <c r="K579" s="13">
        <v>0.14391739207431009</v>
      </c>
      <c r="L579" s="13">
        <v>0.10680795984049191</v>
      </c>
      <c r="N579" s="13">
        <v>7.4252500702286561E-2</v>
      </c>
      <c r="O579" s="13">
        <v>4.5513995551648319E-2</v>
      </c>
      <c r="P579" s="13">
        <v>5.5524763753075468E-2</v>
      </c>
      <c r="Q579" s="13">
        <v>0.1835300519489608</v>
      </c>
      <c r="R579" s="13">
        <v>0.10562125929078139</v>
      </c>
      <c r="S579" s="13">
        <v>0.16967468124575061</v>
      </c>
      <c r="T579" s="13">
        <v>0.21802764820916931</v>
      </c>
      <c r="U579" s="13">
        <v>0.1276329328089828</v>
      </c>
      <c r="V579" s="13">
        <v>9.3178520303621448E-2</v>
      </c>
      <c r="W579" s="13">
        <v>0.14819061323955179</v>
      </c>
      <c r="X579" s="13">
        <v>0.14234012670889901</v>
      </c>
      <c r="Y579" s="13">
        <v>0.12587190862184319</v>
      </c>
      <c r="AA579" s="13">
        <v>8.6798501847930601E-2</v>
      </c>
      <c r="AB579" s="13">
        <v>0.1396939769357691</v>
      </c>
      <c r="AC579" s="13">
        <v>0.17477227165554571</v>
      </c>
      <c r="AD579" s="13">
        <v>0.1088350435743867</v>
      </c>
      <c r="AF579" s="13">
        <v>3.3953231491846307E-2</v>
      </c>
      <c r="AG579" s="13">
        <v>5.1417432036404637E-3</v>
      </c>
      <c r="AH579" s="13">
        <v>3.3188767478491893E-2</v>
      </c>
      <c r="AI579" s="13">
        <v>2.8129145897062221E-2</v>
      </c>
      <c r="AJ579" s="13">
        <v>0.44555003426485768</v>
      </c>
      <c r="AK579" s="13">
        <v>3.3953231491846307E-2</v>
      </c>
      <c r="AM579" s="13">
        <v>7.4917774377678242E-2</v>
      </c>
      <c r="AN579" s="13">
        <v>0.1209902341354115</v>
      </c>
      <c r="AO579" s="13">
        <v>0.17436698347705371</v>
      </c>
      <c r="AP579" s="13">
        <v>0.14357827758065869</v>
      </c>
      <c r="AQ579" s="13">
        <v>0.16062392268987671</v>
      </c>
      <c r="AR579" s="13">
        <v>0.12556788492660531</v>
      </c>
      <c r="AS579" s="13">
        <v>0.14465169847636791</v>
      </c>
      <c r="AT579" s="13">
        <v>0.11496083081168321</v>
      </c>
      <c r="AU579" s="13">
        <v>0.11672398162674701</v>
      </c>
      <c r="AV579" s="13">
        <v>0.1118936573852657</v>
      </c>
      <c r="AW579" s="13">
        <v>0.14595320822167179</v>
      </c>
      <c r="AX579" s="13">
        <v>8.7264374740879808E-2</v>
      </c>
      <c r="AY579" s="13">
        <v>9.224488889675711E-2</v>
      </c>
    </row>
    <row r="580" spans="2:53" hidden="1">
      <c r="B580" s="12" t="s">
        <v>289</v>
      </c>
      <c r="C580" s="13">
        <v>1.9018174678317029E-3</v>
      </c>
      <c r="D580" s="13">
        <v>3.750326598051806E-3</v>
      </c>
      <c r="E580" s="13">
        <v>0</v>
      </c>
      <c r="F580" s="13">
        <v>2.53393345524418E-3</v>
      </c>
      <c r="G580" s="13">
        <v>3.0349417027408648E-3</v>
      </c>
      <c r="H580" s="13">
        <v>3.0892811877539692E-3</v>
      </c>
      <c r="I580" s="13">
        <v>0</v>
      </c>
      <c r="K580" s="13">
        <v>2.799590027528331E-3</v>
      </c>
      <c r="L580" s="13">
        <v>1.022615672147089E-3</v>
      </c>
      <c r="N580" s="13">
        <v>0</v>
      </c>
      <c r="O580" s="13">
        <v>0</v>
      </c>
      <c r="P580" s="13">
        <v>3.8106204100314997E-2</v>
      </c>
      <c r="Q580" s="13">
        <v>0</v>
      </c>
      <c r="R580" s="13">
        <v>0</v>
      </c>
      <c r="S580" s="13">
        <v>0</v>
      </c>
      <c r="T580" s="13">
        <v>0</v>
      </c>
      <c r="U580" s="13">
        <v>0</v>
      </c>
      <c r="V580" s="13">
        <v>0</v>
      </c>
      <c r="W580" s="13">
        <v>0</v>
      </c>
      <c r="X580" s="13">
        <v>0</v>
      </c>
      <c r="Y580" s="13">
        <v>0</v>
      </c>
      <c r="AA580" s="13">
        <v>1.61983568258084E-3</v>
      </c>
      <c r="AB580" s="13">
        <v>1.6614249460654409E-3</v>
      </c>
      <c r="AC580" s="13">
        <v>4.7149638072165158E-3</v>
      </c>
      <c r="AD580" s="13">
        <v>0</v>
      </c>
      <c r="AF580" s="13">
        <v>2.906165900435893E-3</v>
      </c>
      <c r="AG580" s="13">
        <v>0</v>
      </c>
      <c r="AH580" s="13">
        <v>0</v>
      </c>
      <c r="AI580" s="13">
        <v>0</v>
      </c>
      <c r="AJ580" s="13">
        <v>3.9836516756840464E-3</v>
      </c>
      <c r="AK580" s="13">
        <v>2.906165900435893E-3</v>
      </c>
      <c r="AM580" s="13">
        <v>0</v>
      </c>
      <c r="AN580" s="13">
        <v>0</v>
      </c>
      <c r="AO580" s="13">
        <v>0</v>
      </c>
      <c r="AP580" s="13">
        <v>4.6833074487940751E-3</v>
      </c>
      <c r="AQ580" s="13">
        <v>0</v>
      </c>
      <c r="AR580" s="13">
        <v>0</v>
      </c>
      <c r="AS580" s="13">
        <v>7.5456549033653874E-3</v>
      </c>
      <c r="AT580" s="13">
        <v>0</v>
      </c>
      <c r="AU580" s="13">
        <v>0</v>
      </c>
      <c r="AV580" s="13">
        <v>2.2886122441122401E-2</v>
      </c>
      <c r="AW580" s="13">
        <v>0</v>
      </c>
      <c r="AX580" s="13">
        <v>0</v>
      </c>
      <c r="AY580" s="13">
        <v>0</v>
      </c>
    </row>
    <row r="581" spans="2:53" ht="29" hidden="1">
      <c r="B581" s="12" t="s">
        <v>290</v>
      </c>
      <c r="C581" s="13">
        <v>2.3459911980707949E-2</v>
      </c>
      <c r="D581" s="13">
        <v>8.1130981910431284E-3</v>
      </c>
      <c r="E581" s="13">
        <v>2.8576306526768489E-2</v>
      </c>
      <c r="F581" s="13">
        <v>2.3130924127029152E-2</v>
      </c>
      <c r="G581" s="13">
        <v>1.6557231367040931E-2</v>
      </c>
      <c r="H581" s="13">
        <v>1.8795850552511241E-2</v>
      </c>
      <c r="I581" s="13">
        <v>3.8386660977628467E-2</v>
      </c>
      <c r="K581" s="13">
        <v>2.5842512229710561E-2</v>
      </c>
      <c r="L581" s="13">
        <v>2.1126596716506092E-2</v>
      </c>
      <c r="N581" s="13">
        <v>0.2596993552167266</v>
      </c>
      <c r="O581" s="13">
        <v>0</v>
      </c>
      <c r="P581" s="13">
        <v>0</v>
      </c>
      <c r="Q581" s="13">
        <v>0</v>
      </c>
      <c r="R581" s="13">
        <v>0</v>
      </c>
      <c r="S581" s="13">
        <v>0</v>
      </c>
      <c r="T581" s="13">
        <v>0</v>
      </c>
      <c r="U581" s="13">
        <v>0</v>
      </c>
      <c r="V581" s="13">
        <v>0</v>
      </c>
      <c r="W581" s="13">
        <v>0</v>
      </c>
      <c r="X581" s="13">
        <v>0</v>
      </c>
      <c r="Y581" s="13">
        <v>0</v>
      </c>
      <c r="AA581" s="13">
        <v>2.067036180585961E-2</v>
      </c>
      <c r="AB581" s="13">
        <v>3.5195766600967689E-2</v>
      </c>
      <c r="AC581" s="13">
        <v>1.9940007385265569E-2</v>
      </c>
      <c r="AD581" s="13">
        <v>1.752792393365005E-2</v>
      </c>
      <c r="AF581" s="13">
        <v>6.8050540911764365E-2</v>
      </c>
      <c r="AG581" s="13">
        <v>0</v>
      </c>
      <c r="AH581" s="13">
        <v>0</v>
      </c>
      <c r="AI581" s="13">
        <v>0</v>
      </c>
      <c r="AJ581" s="13">
        <v>4.7301362150471383E-3</v>
      </c>
      <c r="AK581" s="13">
        <v>6.8050540911764365E-2</v>
      </c>
      <c r="AM581" s="13">
        <v>0</v>
      </c>
      <c r="AN581" s="13">
        <v>4.116727560125287E-2</v>
      </c>
      <c r="AO581" s="13">
        <v>1.0721161628731929E-2</v>
      </c>
      <c r="AP581" s="13">
        <v>2.396817319160411E-2</v>
      </c>
      <c r="AQ581" s="13">
        <v>2.3611395290061319E-2</v>
      </c>
      <c r="AR581" s="13">
        <v>2.8348462731433401E-2</v>
      </c>
      <c r="AS581" s="13">
        <v>1.0877797050850801E-2</v>
      </c>
      <c r="AT581" s="13">
        <v>7.6188432440971706E-3</v>
      </c>
      <c r="AU581" s="13">
        <v>4.2880281405564408E-2</v>
      </c>
      <c r="AV581" s="13">
        <v>4.4271587467712703E-2</v>
      </c>
      <c r="AW581" s="13">
        <v>1.535412625437394E-2</v>
      </c>
      <c r="AX581" s="13">
        <v>3.85956254386692E-2</v>
      </c>
      <c r="AY581" s="13">
        <v>2.0355969451877131E-2</v>
      </c>
    </row>
    <row r="582" spans="2:53" ht="29" hidden="1">
      <c r="B582" s="12" t="s">
        <v>291</v>
      </c>
      <c r="C582" s="13">
        <v>5.6498488333798598E-3</v>
      </c>
      <c r="D582" s="13">
        <v>0</v>
      </c>
      <c r="E582" s="13">
        <v>2.5324463261715479E-3</v>
      </c>
      <c r="F582" s="13">
        <v>4.945220858527279E-3</v>
      </c>
      <c r="G582" s="13">
        <v>1.130157285701482E-2</v>
      </c>
      <c r="H582" s="13">
        <v>6.3328970952207702E-3</v>
      </c>
      <c r="I582" s="13">
        <v>7.4158789665827981E-3</v>
      </c>
      <c r="K582" s="13">
        <v>6.5452457780581178E-3</v>
      </c>
      <c r="L582" s="13">
        <v>4.7729735122209434E-3</v>
      </c>
      <c r="N582" s="13">
        <v>0</v>
      </c>
      <c r="O582" s="13">
        <v>0.1886725146530647</v>
      </c>
      <c r="P582" s="13">
        <v>0</v>
      </c>
      <c r="Q582" s="13">
        <v>0</v>
      </c>
      <c r="R582" s="13">
        <v>0</v>
      </c>
      <c r="S582" s="13">
        <v>0</v>
      </c>
      <c r="T582" s="13">
        <v>0</v>
      </c>
      <c r="U582" s="13">
        <v>0</v>
      </c>
      <c r="V582" s="13">
        <v>0</v>
      </c>
      <c r="W582" s="13">
        <v>0</v>
      </c>
      <c r="X582" s="13">
        <v>0</v>
      </c>
      <c r="Y582" s="13">
        <v>0</v>
      </c>
      <c r="AA582" s="13">
        <v>4.537660716366982E-3</v>
      </c>
      <c r="AB582" s="13">
        <v>9.1782597443910378E-3</v>
      </c>
      <c r="AC582" s="13">
        <v>4.9218014640287581E-3</v>
      </c>
      <c r="AD582" s="13">
        <v>3.861732367502303E-3</v>
      </c>
      <c r="AF582" s="13">
        <v>1.302225240642868E-2</v>
      </c>
      <c r="AG582" s="13">
        <v>0</v>
      </c>
      <c r="AH582" s="13">
        <v>0</v>
      </c>
      <c r="AI582" s="13">
        <v>0</v>
      </c>
      <c r="AJ582" s="13">
        <v>5.7818277289761102E-3</v>
      </c>
      <c r="AK582" s="13">
        <v>1.302225240642868E-2</v>
      </c>
      <c r="AM582" s="13">
        <v>0</v>
      </c>
      <c r="AN582" s="13">
        <v>0</v>
      </c>
      <c r="AO582" s="13">
        <v>9.2334294063322678E-3</v>
      </c>
      <c r="AP582" s="13">
        <v>0</v>
      </c>
      <c r="AQ582" s="13">
        <v>1.2667746938792371E-2</v>
      </c>
      <c r="AR582" s="13">
        <v>0</v>
      </c>
      <c r="AS582" s="13">
        <v>7.9016317526091999E-3</v>
      </c>
      <c r="AT582" s="13">
        <v>0</v>
      </c>
      <c r="AU582" s="13">
        <v>0</v>
      </c>
      <c r="AV582" s="13">
        <v>0</v>
      </c>
      <c r="AW582" s="13">
        <v>1.315518730992548E-2</v>
      </c>
      <c r="AX582" s="13">
        <v>1.6068969405922551E-2</v>
      </c>
      <c r="AY582" s="13">
        <v>1.5486512126513131E-2</v>
      </c>
    </row>
    <row r="583" spans="2:53" hidden="1">
      <c r="B583" s="12" t="s">
        <v>292</v>
      </c>
      <c r="C583" s="13">
        <v>2.8208935098744722E-3</v>
      </c>
      <c r="D583" s="13">
        <v>3.417918909622807E-3</v>
      </c>
      <c r="E583" s="13">
        <v>0</v>
      </c>
      <c r="F583" s="13">
        <v>1.0818957448129369E-2</v>
      </c>
      <c r="G583" s="13">
        <v>2.9834468224005138E-3</v>
      </c>
      <c r="H583" s="13">
        <v>0</v>
      </c>
      <c r="I583" s="13">
        <v>0</v>
      </c>
      <c r="K583" s="13">
        <v>3.7183113390959238E-3</v>
      </c>
      <c r="L583" s="13">
        <v>1.942039106931359E-3</v>
      </c>
      <c r="N583" s="13">
        <v>0</v>
      </c>
      <c r="O583" s="13">
        <v>9.4201648180759934E-2</v>
      </c>
      <c r="P583" s="13">
        <v>0</v>
      </c>
      <c r="Q583" s="13">
        <v>0</v>
      </c>
      <c r="R583" s="13">
        <v>0</v>
      </c>
      <c r="S583" s="13">
        <v>0</v>
      </c>
      <c r="T583" s="13">
        <v>0</v>
      </c>
      <c r="U583" s="13">
        <v>0</v>
      </c>
      <c r="V583" s="13">
        <v>0</v>
      </c>
      <c r="W583" s="13">
        <v>0</v>
      </c>
      <c r="X583" s="13">
        <v>0</v>
      </c>
      <c r="Y583" s="13">
        <v>0</v>
      </c>
      <c r="AA583" s="13">
        <v>1.572606567623171E-3</v>
      </c>
      <c r="AB583" s="13">
        <v>5.3823383238182703E-3</v>
      </c>
      <c r="AC583" s="13">
        <v>2.3164862166823209E-3</v>
      </c>
      <c r="AD583" s="13">
        <v>1.9684761904663018E-3</v>
      </c>
      <c r="AF583" s="13">
        <v>8.5950177917929627E-3</v>
      </c>
      <c r="AG583" s="13">
        <v>0</v>
      </c>
      <c r="AH583" s="13">
        <v>0</v>
      </c>
      <c r="AI583" s="13">
        <v>0</v>
      </c>
      <c r="AJ583" s="13">
        <v>0</v>
      </c>
      <c r="AK583" s="13">
        <v>8.5950177917929627E-3</v>
      </c>
      <c r="AM583" s="13">
        <v>0</v>
      </c>
      <c r="AN583" s="13">
        <v>0</v>
      </c>
      <c r="AO583" s="13">
        <v>0</v>
      </c>
      <c r="AP583" s="13">
        <v>0</v>
      </c>
      <c r="AQ583" s="13">
        <v>6.0580212816356222E-3</v>
      </c>
      <c r="AR583" s="13">
        <v>7.6019531321155779E-3</v>
      </c>
      <c r="AS583" s="13">
        <v>0</v>
      </c>
      <c r="AT583" s="13">
        <v>0</v>
      </c>
      <c r="AU583" s="13">
        <v>9.2746155976506303E-3</v>
      </c>
      <c r="AV583" s="13">
        <v>0</v>
      </c>
      <c r="AW583" s="13">
        <v>1.367881134403501E-2</v>
      </c>
      <c r="AX583" s="13">
        <v>1.5413207492752001E-2</v>
      </c>
      <c r="AY583" s="13">
        <v>0</v>
      </c>
    </row>
    <row r="584" spans="2:53" hidden="1">
      <c r="B584" s="12" t="s">
        <v>158</v>
      </c>
      <c r="C584" s="13">
        <v>1.183164076327602E-2</v>
      </c>
      <c r="D584" s="13">
        <v>7.55811233078677E-3</v>
      </c>
      <c r="E584" s="13">
        <v>5.4184860910975931E-3</v>
      </c>
      <c r="F584" s="13">
        <v>8.7790126593219817E-3</v>
      </c>
      <c r="G584" s="13">
        <v>8.8175244504781931E-3</v>
      </c>
      <c r="H584" s="13">
        <v>1.9753588513130339E-2</v>
      </c>
      <c r="I584" s="13">
        <v>1.941945654541934E-2</v>
      </c>
      <c r="K584" s="13">
        <v>1.5802886238831242E-2</v>
      </c>
      <c r="L584" s="13">
        <v>7.942541998225347E-3</v>
      </c>
      <c r="N584" s="13">
        <v>6.0343974576275751E-3</v>
      </c>
      <c r="O584" s="13">
        <v>0.19245373016782399</v>
      </c>
      <c r="P584" s="13">
        <v>0</v>
      </c>
      <c r="Q584" s="13">
        <v>0</v>
      </c>
      <c r="R584" s="13">
        <v>1.9260522761392101E-2</v>
      </c>
      <c r="S584" s="13">
        <v>1.208702926571935E-2</v>
      </c>
      <c r="T584" s="13">
        <v>7.2851144305915933E-3</v>
      </c>
      <c r="U584" s="13">
        <v>1.063734173650489E-2</v>
      </c>
      <c r="V584" s="13">
        <v>3.4350080183646681E-3</v>
      </c>
      <c r="W584" s="13">
        <v>0</v>
      </c>
      <c r="X584" s="13">
        <v>6.1852264185297059E-3</v>
      </c>
      <c r="Y584" s="13">
        <v>0</v>
      </c>
      <c r="AA584" s="13">
        <v>1.8033231631198781E-2</v>
      </c>
      <c r="AB584" s="13">
        <v>9.4386782811482321E-3</v>
      </c>
      <c r="AC584" s="13">
        <v>9.2864412894397026E-3</v>
      </c>
      <c r="AD584" s="13">
        <v>9.943347833528909E-3</v>
      </c>
      <c r="AF584" s="13">
        <v>2.9709898479721119E-2</v>
      </c>
      <c r="AG584" s="13">
        <v>0</v>
      </c>
      <c r="AH584" s="13">
        <v>6.4527589004270544E-3</v>
      </c>
      <c r="AI584" s="13">
        <v>6.9500124986728402E-3</v>
      </c>
      <c r="AJ584" s="13">
        <v>2.177613868337354E-3</v>
      </c>
      <c r="AK584" s="13">
        <v>2.9709898479721119E-2</v>
      </c>
      <c r="AM584" s="13">
        <v>0</v>
      </c>
      <c r="AN584" s="13">
        <v>2.5352807434282559E-2</v>
      </c>
      <c r="AO584" s="13">
        <v>9.0901131446341696E-3</v>
      </c>
      <c r="AP584" s="13">
        <v>1.673183947472269E-2</v>
      </c>
      <c r="AQ584" s="13">
        <v>6.0832139344915567E-3</v>
      </c>
      <c r="AR584" s="13">
        <v>0</v>
      </c>
      <c r="AS584" s="13">
        <v>1.6672551304970411E-2</v>
      </c>
      <c r="AT584" s="13">
        <v>6.8463944998865328E-3</v>
      </c>
      <c r="AU584" s="13">
        <v>8.8806480251006591E-3</v>
      </c>
      <c r="AV584" s="13">
        <v>3.1318690632860427E-2</v>
      </c>
      <c r="AW584" s="13">
        <v>0</v>
      </c>
      <c r="AX584" s="13">
        <v>0</v>
      </c>
      <c r="AY584" s="13">
        <v>8.7608916193607292E-3</v>
      </c>
    </row>
    <row r="585" spans="2:53" hidden="1">
      <c r="B585" s="12" t="s">
        <v>293</v>
      </c>
      <c r="C585" s="13">
        <v>0.1956922605044405</v>
      </c>
      <c r="D585" s="13">
        <v>0.32341881547057849</v>
      </c>
      <c r="E585" s="13">
        <v>0.16995861178105021</v>
      </c>
      <c r="F585" s="13">
        <v>0.26943193758333711</v>
      </c>
      <c r="G585" s="13">
        <v>0.22031515012963049</v>
      </c>
      <c r="H585" s="13">
        <v>0.1533971910958182</v>
      </c>
      <c r="I585" s="13">
        <v>8.1456428693965466E-2</v>
      </c>
      <c r="K585" s="13">
        <v>0.16870420053941931</v>
      </c>
      <c r="L585" s="13">
        <v>0.2221220622699443</v>
      </c>
      <c r="N585" s="13">
        <v>0.15659408733713351</v>
      </c>
      <c r="O585" s="13">
        <v>0.24188068068093149</v>
      </c>
      <c r="P585" s="13">
        <v>0.21895292565211369</v>
      </c>
      <c r="Q585" s="13">
        <v>0.23775372679390239</v>
      </c>
      <c r="R585" s="13">
        <v>0.19487475602981791</v>
      </c>
      <c r="S585" s="13">
        <v>0.16903922494418899</v>
      </c>
      <c r="T585" s="13">
        <v>0.24035940219905061</v>
      </c>
      <c r="U585" s="13">
        <v>0.2279287938483521</v>
      </c>
      <c r="V585" s="13">
        <v>0.18072671658433709</v>
      </c>
      <c r="W585" s="13">
        <v>0.19061260180558631</v>
      </c>
      <c r="X585" s="13">
        <v>0.19208372261571921</v>
      </c>
      <c r="Y585" s="13">
        <v>0.17984165257812709</v>
      </c>
      <c r="AA585" s="13">
        <v>0.118742827027113</v>
      </c>
      <c r="AB585" s="13">
        <v>0.1488275926528273</v>
      </c>
      <c r="AC585" s="13">
        <v>0.21586006913462991</v>
      </c>
      <c r="AD585" s="13">
        <v>0.31016404980504042</v>
      </c>
      <c r="AF585" s="13">
        <v>0.34169307520296432</v>
      </c>
      <c r="AG585" s="13">
        <v>8.591049994852859E-2</v>
      </c>
      <c r="AH585" s="13">
        <v>9.7931511687892464E-2</v>
      </c>
      <c r="AI585" s="13">
        <v>0.1756605067972625</v>
      </c>
      <c r="AJ585" s="13">
        <v>0.13632715471770701</v>
      </c>
      <c r="AK585" s="13">
        <v>0.34169307520296432</v>
      </c>
      <c r="AM585" s="13">
        <v>0.42494340564143152</v>
      </c>
      <c r="AN585" s="13">
        <v>0.25255736293864411</v>
      </c>
      <c r="AO585" s="13">
        <v>0.22941497181800419</v>
      </c>
      <c r="AP585" s="13">
        <v>0.1541233421045175</v>
      </c>
      <c r="AQ585" s="13">
        <v>0.1313614410715683</v>
      </c>
      <c r="AR585" s="13">
        <v>0.17501650556165879</v>
      </c>
      <c r="AS585" s="13">
        <v>0.13456401731009349</v>
      </c>
      <c r="AT585" s="13">
        <v>0.19363400064915301</v>
      </c>
      <c r="AU585" s="13">
        <v>0.1248760082713242</v>
      </c>
      <c r="AV585" s="13">
        <v>0.1139897429647862</v>
      </c>
      <c r="AW585" s="13">
        <v>5.4897768553052492E-2</v>
      </c>
      <c r="AX585" s="13">
        <v>0.16595581285722319</v>
      </c>
      <c r="AY585" s="13">
        <v>0.102675588295014</v>
      </c>
    </row>
    <row r="586" spans="2:53" hidden="1"/>
    <row r="587" spans="2:53" hidden="1">
      <c r="B587" s="37" t="s">
        <v>296</v>
      </c>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c r="AL587" s="34"/>
      <c r="AM587" s="34"/>
      <c r="AN587" s="34"/>
      <c r="AO587" s="34"/>
      <c r="AP587" s="34"/>
      <c r="AQ587" s="34"/>
      <c r="AR587" s="34"/>
      <c r="AS587" s="34"/>
      <c r="AT587" s="34"/>
      <c r="AU587" s="34"/>
      <c r="AV587" s="34"/>
      <c r="AW587" s="34"/>
      <c r="AX587" s="34"/>
      <c r="AY587" s="34"/>
      <c r="AZ587" s="34"/>
      <c r="BA587" s="34"/>
    </row>
    <row r="588" spans="2:53" hidden="1">
      <c r="B588" s="36" t="s">
        <v>16</v>
      </c>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c r="AL588" s="34"/>
      <c r="AM588" s="34"/>
      <c r="AN588" s="34"/>
      <c r="AO588" s="34"/>
      <c r="AP588" s="34"/>
      <c r="AQ588" s="34"/>
      <c r="AR588" s="34"/>
      <c r="AS588" s="34"/>
      <c r="AT588" s="34"/>
      <c r="AU588" s="34"/>
      <c r="AV588" s="34"/>
      <c r="AW588" s="34"/>
      <c r="AX588" s="34"/>
      <c r="AY588" s="34"/>
      <c r="AZ588" s="34"/>
      <c r="BA588" s="34"/>
    </row>
    <row r="589" spans="2:53" hidden="1">
      <c r="B589" s="12" t="s">
        <v>297</v>
      </c>
      <c r="C589" s="13">
        <v>5.6967179374663328E-2</v>
      </c>
      <c r="D589" s="13">
        <v>7.3273903215861306E-3</v>
      </c>
      <c r="E589" s="13">
        <v>5.7841540211211621E-2</v>
      </c>
      <c r="F589" s="13">
        <v>0.10030320329015339</v>
      </c>
      <c r="G589" s="13">
        <v>7.7904070688613422E-2</v>
      </c>
      <c r="H589" s="13">
        <v>7.2619325682598587E-2</v>
      </c>
      <c r="I589" s="13">
        <v>2.6220269743912561E-2</v>
      </c>
      <c r="K589" s="13">
        <v>4.2712551736519437E-2</v>
      </c>
      <c r="L589" s="13">
        <v>7.0926944663665559E-2</v>
      </c>
      <c r="N589" s="13">
        <v>2.5661357409961501E-2</v>
      </c>
      <c r="O589" s="13">
        <v>7.7416670377605218E-2</v>
      </c>
      <c r="P589" s="13">
        <v>3.8845727221584421E-2</v>
      </c>
      <c r="Q589" s="13">
        <v>2.7372909529475579E-2</v>
      </c>
      <c r="R589" s="13">
        <v>7.3388209796339671E-2</v>
      </c>
      <c r="S589" s="13">
        <v>6.1299034526179089E-2</v>
      </c>
      <c r="T589" s="13">
        <v>0.13076864964492371</v>
      </c>
      <c r="U589" s="13">
        <v>7.2828357096039756E-2</v>
      </c>
      <c r="V589" s="13">
        <v>2.1875504979290882E-2</v>
      </c>
      <c r="W589" s="13">
        <v>4.9296571150771747E-2</v>
      </c>
      <c r="X589" s="13">
        <v>7.8715038835233994E-2</v>
      </c>
      <c r="Y589" s="13">
        <v>5.3752968705426563E-2</v>
      </c>
      <c r="AA589" s="13">
        <v>2.5856192004293919E-2</v>
      </c>
      <c r="AB589" s="13">
        <v>4.0011261473913901E-2</v>
      </c>
      <c r="AC589" s="13">
        <v>6.8374333382014499E-2</v>
      </c>
      <c r="AD589" s="13">
        <v>9.8572186536282302E-2</v>
      </c>
      <c r="AF589" s="13">
        <v>0.15340468045964581</v>
      </c>
      <c r="AG589" s="13">
        <v>2.9082083521745458E-3</v>
      </c>
      <c r="AH589" s="13">
        <v>5.6406152351061393E-3</v>
      </c>
      <c r="AI589" s="13">
        <v>2.4704150610101179E-2</v>
      </c>
      <c r="AJ589" s="13">
        <v>8.4653849825685155E-3</v>
      </c>
      <c r="AK589" s="13">
        <v>0.15340468045964581</v>
      </c>
      <c r="AM589" s="13">
        <v>0.10816715415770679</v>
      </c>
      <c r="AN589" s="13">
        <v>9.8427503322805587E-2</v>
      </c>
      <c r="AO589" s="13">
        <v>6.1386648321236373E-2</v>
      </c>
      <c r="AP589" s="13">
        <v>5.0249645643953657E-2</v>
      </c>
      <c r="AQ589" s="13">
        <v>1.816931326166055E-2</v>
      </c>
      <c r="AR589" s="13">
        <v>5.3032963163674243E-2</v>
      </c>
      <c r="AS589" s="13">
        <v>4.5074567206979291E-2</v>
      </c>
      <c r="AT589" s="13">
        <v>6.0827086740485058E-2</v>
      </c>
      <c r="AU589" s="13">
        <v>2.6406321308116269E-2</v>
      </c>
      <c r="AV589" s="13">
        <v>2.2077345081199368E-2</v>
      </c>
      <c r="AW589" s="13">
        <v>1.710418803500114E-2</v>
      </c>
      <c r="AX589" s="13">
        <v>3.7401117140969067E-2</v>
      </c>
      <c r="AY589" s="13">
        <v>8.8020520795653989E-3</v>
      </c>
    </row>
    <row r="590" spans="2:53" hidden="1">
      <c r="B590" s="12" t="s">
        <v>298</v>
      </c>
      <c r="C590" s="13">
        <v>1.4580742764894549E-2</v>
      </c>
      <c r="D590" s="13">
        <v>7.2625387418298916E-3</v>
      </c>
      <c r="E590" s="13">
        <v>1.437577523916822E-2</v>
      </c>
      <c r="F590" s="13">
        <v>2.0903222238522728E-2</v>
      </c>
      <c r="G590" s="13">
        <v>2.385597012641941E-2</v>
      </c>
      <c r="H590" s="13">
        <v>9.8922007708338467E-3</v>
      </c>
      <c r="I590" s="13">
        <v>1.0065061215186549E-2</v>
      </c>
      <c r="K590" s="13">
        <v>9.792737258458209E-3</v>
      </c>
      <c r="L590" s="13">
        <v>1.9269706571528551E-2</v>
      </c>
      <c r="N590" s="13">
        <v>1.303492981176633E-2</v>
      </c>
      <c r="O590" s="13">
        <v>3.1302223186802952E-2</v>
      </c>
      <c r="P590" s="13">
        <v>1.0462967383593849E-2</v>
      </c>
      <c r="Q590" s="13">
        <v>2.3362594073673661E-2</v>
      </c>
      <c r="R590" s="13">
        <v>8.9069936723841243E-3</v>
      </c>
      <c r="S590" s="13">
        <v>6.6613872628129541E-3</v>
      </c>
      <c r="T590" s="13">
        <v>1.50120415376332E-2</v>
      </c>
      <c r="U590" s="13">
        <v>2.202566351152806E-2</v>
      </c>
      <c r="V590" s="13">
        <v>1.0887515050711061E-2</v>
      </c>
      <c r="W590" s="13">
        <v>3.015571863897807E-2</v>
      </c>
      <c r="X590" s="13">
        <v>1.2837746957196861E-2</v>
      </c>
      <c r="Y590" s="13">
        <v>0</v>
      </c>
      <c r="AA590" s="13">
        <v>5.2920018228416682E-3</v>
      </c>
      <c r="AB590" s="13">
        <v>1.3028685520647881E-2</v>
      </c>
      <c r="AC590" s="13">
        <v>1.214447383078671E-2</v>
      </c>
      <c r="AD590" s="13">
        <v>2.84646781635308E-2</v>
      </c>
      <c r="AF590" s="13">
        <v>3.3985861637787593E-2</v>
      </c>
      <c r="AG590" s="13">
        <v>4.5795391303475918E-3</v>
      </c>
      <c r="AH590" s="13">
        <v>0</v>
      </c>
      <c r="AI590" s="13">
        <v>7.4335707497871139E-3</v>
      </c>
      <c r="AJ590" s="13">
        <v>6.0562578713179629E-3</v>
      </c>
      <c r="AK590" s="13">
        <v>3.3985861637787593E-2</v>
      </c>
      <c r="AM590" s="13">
        <v>3.4771294106406989E-2</v>
      </c>
      <c r="AN590" s="13">
        <v>1.787635581439519E-2</v>
      </c>
      <c r="AO590" s="13">
        <v>9.1858015638822225E-3</v>
      </c>
      <c r="AP590" s="13">
        <v>2.554992851842712E-2</v>
      </c>
      <c r="AQ590" s="13">
        <v>2.5889704121826361E-2</v>
      </c>
      <c r="AR590" s="13">
        <v>9.7317039143560054E-3</v>
      </c>
      <c r="AS590" s="13">
        <v>7.7640359660916067E-3</v>
      </c>
      <c r="AT590" s="13">
        <v>6.8698767399988786E-3</v>
      </c>
      <c r="AU590" s="13">
        <v>8.4961165645008416E-3</v>
      </c>
      <c r="AV590" s="13">
        <v>1.065339423691582E-2</v>
      </c>
      <c r="AW590" s="13">
        <v>0</v>
      </c>
      <c r="AX590" s="13">
        <v>1.9258546792906141E-2</v>
      </c>
      <c r="AY590" s="13">
        <v>0</v>
      </c>
    </row>
    <row r="591" spans="2:53" hidden="1">
      <c r="B591" s="12" t="s">
        <v>299</v>
      </c>
      <c r="C591" s="13">
        <v>1.9257285894061948E-2</v>
      </c>
      <c r="D591" s="13">
        <v>4.3179462423859637E-2</v>
      </c>
      <c r="E591" s="13">
        <v>2.0446772815655569E-2</v>
      </c>
      <c r="F591" s="13">
        <v>2.778120570030471E-2</v>
      </c>
      <c r="G591" s="13">
        <v>1.188492452739545E-2</v>
      </c>
      <c r="H591" s="13">
        <v>9.6975435349944076E-3</v>
      </c>
      <c r="I591" s="13">
        <v>8.0911308497284926E-3</v>
      </c>
      <c r="K591" s="13">
        <v>2.293231220936329E-2</v>
      </c>
      <c r="L591" s="13">
        <v>1.56582788842097E-2</v>
      </c>
      <c r="N591" s="13">
        <v>1.8923858677993059E-2</v>
      </c>
      <c r="O591" s="13">
        <v>2.7796821379015992E-2</v>
      </c>
      <c r="P591" s="13">
        <v>8.8961320102988201E-3</v>
      </c>
      <c r="Q591" s="13">
        <v>3.6429105100738997E-2</v>
      </c>
      <c r="R591" s="13">
        <v>1.6767046982394399E-2</v>
      </c>
      <c r="S591" s="13">
        <v>2.9971978907054771E-2</v>
      </c>
      <c r="T591" s="13">
        <v>1.9980412270357399E-2</v>
      </c>
      <c r="U591" s="13">
        <v>2.1837888518144919E-2</v>
      </c>
      <c r="V591" s="13">
        <v>2.884810282285109E-2</v>
      </c>
      <c r="W591" s="13">
        <v>1.249843149429169E-2</v>
      </c>
      <c r="X591" s="13">
        <v>6.7395258735992534E-3</v>
      </c>
      <c r="Y591" s="13">
        <v>1.1362790459221041E-2</v>
      </c>
      <c r="AA591" s="13">
        <v>1.1134370839735831E-2</v>
      </c>
      <c r="AB591" s="13">
        <v>1.5502357145277409E-2</v>
      </c>
      <c r="AC591" s="13">
        <v>2.48057132772577E-2</v>
      </c>
      <c r="AD591" s="13">
        <v>2.7196266601295389E-2</v>
      </c>
      <c r="AF591" s="13">
        <v>2.7533994192316179E-2</v>
      </c>
      <c r="AG591" s="13">
        <v>1.1246707290136781E-2</v>
      </c>
      <c r="AH591" s="13">
        <v>1.7350543555559511E-2</v>
      </c>
      <c r="AI591" s="13">
        <v>2.119650537344929E-2</v>
      </c>
      <c r="AJ591" s="13">
        <v>1.421679418474844E-2</v>
      </c>
      <c r="AK591" s="13">
        <v>2.7533994192316179E-2</v>
      </c>
      <c r="AM591" s="13">
        <v>7.094025712696074E-2</v>
      </c>
      <c r="AN591" s="13">
        <v>4.1897188664953261E-2</v>
      </c>
      <c r="AO591" s="13">
        <v>2.3445216174501071E-2</v>
      </c>
      <c r="AP591" s="13">
        <v>2.5325046616247088E-2</v>
      </c>
      <c r="AQ591" s="13">
        <v>0</v>
      </c>
      <c r="AR591" s="13">
        <v>9.1975999807952531E-3</v>
      </c>
      <c r="AS591" s="13">
        <v>1.9416434826377681E-2</v>
      </c>
      <c r="AT591" s="13">
        <v>7.2423813676427218E-3</v>
      </c>
      <c r="AU591" s="13">
        <v>1.6742844534274642E-2</v>
      </c>
      <c r="AV591" s="13">
        <v>0</v>
      </c>
      <c r="AW591" s="13">
        <v>2.550061741068612E-2</v>
      </c>
      <c r="AX591" s="13">
        <v>0</v>
      </c>
      <c r="AY591" s="13">
        <v>2.7638153920151901E-2</v>
      </c>
    </row>
    <row r="592" spans="2:53" hidden="1">
      <c r="B592" s="12" t="s">
        <v>300</v>
      </c>
      <c r="C592" s="13">
        <v>2.5009802641250311E-2</v>
      </c>
      <c r="D592" s="13">
        <v>6.7148498293872844E-2</v>
      </c>
      <c r="E592" s="13">
        <v>2.14517545536431E-2</v>
      </c>
      <c r="F592" s="13">
        <v>3.3378446082368417E-2</v>
      </c>
      <c r="G592" s="13">
        <v>2.2637623235886681E-2</v>
      </c>
      <c r="H592" s="13">
        <v>6.5569432307483501E-3</v>
      </c>
      <c r="I592" s="13">
        <v>7.7923170696474163E-3</v>
      </c>
      <c r="K592" s="13">
        <v>1.8404668377998729E-2</v>
      </c>
      <c r="L592" s="13">
        <v>3.1478307210994733E-2</v>
      </c>
      <c r="N592" s="13">
        <v>2.461977995121948E-2</v>
      </c>
      <c r="O592" s="13">
        <v>1.6357898021885389E-2</v>
      </c>
      <c r="P592" s="13">
        <v>3.6970858323043178E-2</v>
      </c>
      <c r="Q592" s="13">
        <v>0</v>
      </c>
      <c r="R592" s="13">
        <v>1.772626726568444E-2</v>
      </c>
      <c r="S592" s="13">
        <v>2.4241780224000021E-2</v>
      </c>
      <c r="T592" s="13">
        <v>3.5757575077034212E-2</v>
      </c>
      <c r="U592" s="13">
        <v>2.1699065301451371E-2</v>
      </c>
      <c r="V592" s="13">
        <v>2.8862051029236089E-2</v>
      </c>
      <c r="W592" s="13">
        <v>3.4162143577427827E-2</v>
      </c>
      <c r="X592" s="13">
        <v>2.556208452493508E-2</v>
      </c>
      <c r="Y592" s="13">
        <v>1.75767652443935E-2</v>
      </c>
      <c r="AA592" s="13">
        <v>1.483262628340982E-2</v>
      </c>
      <c r="AB592" s="13">
        <v>1.4885641227329979E-2</v>
      </c>
      <c r="AC592" s="13">
        <v>2.7466357721842392E-2</v>
      </c>
      <c r="AD592" s="13">
        <v>4.4543453375714061E-2</v>
      </c>
      <c r="AF592" s="13">
        <v>1.9728203880273101E-2</v>
      </c>
      <c r="AG592" s="13">
        <v>2.5847121460967432E-2</v>
      </c>
      <c r="AH592" s="13">
        <v>2.2462969784798621E-2</v>
      </c>
      <c r="AI592" s="13">
        <v>3.9341690342874117E-2</v>
      </c>
      <c r="AJ592" s="13">
        <v>2.3966381331755531E-2</v>
      </c>
      <c r="AK592" s="13">
        <v>1.9728203880273101E-2</v>
      </c>
      <c r="AM592" s="13">
        <v>0</v>
      </c>
      <c r="AN592" s="13">
        <v>3.3685926061691768E-2</v>
      </c>
      <c r="AO592" s="13">
        <v>2.5588125463956331E-2</v>
      </c>
      <c r="AP592" s="13">
        <v>4.7965041630813547E-2</v>
      </c>
      <c r="AQ592" s="13">
        <v>6.265973777231551E-3</v>
      </c>
      <c r="AR592" s="13">
        <v>1.5727367495242759E-2</v>
      </c>
      <c r="AS592" s="13">
        <v>7.9556623158693711E-3</v>
      </c>
      <c r="AT592" s="13">
        <v>2.1547535597452511E-2</v>
      </c>
      <c r="AU592" s="13">
        <v>1.7338039338048609E-2</v>
      </c>
      <c r="AV592" s="13">
        <v>8.4103349408240439E-3</v>
      </c>
      <c r="AW592" s="13">
        <v>1.3433654467578189E-2</v>
      </c>
      <c r="AX592" s="13">
        <v>1.594525085782791E-2</v>
      </c>
      <c r="AY592" s="13">
        <v>1.104148839580048E-2</v>
      </c>
    </row>
    <row r="593" spans="2:53" hidden="1">
      <c r="B593" s="12" t="s">
        <v>301</v>
      </c>
      <c r="C593" s="13">
        <v>2.5470593091203531E-2</v>
      </c>
      <c r="D593" s="13">
        <v>3.6211823452716063E-2</v>
      </c>
      <c r="E593" s="13">
        <v>3.6937692401234588E-2</v>
      </c>
      <c r="F593" s="13">
        <v>3.2489350267835379E-2</v>
      </c>
      <c r="G593" s="13">
        <v>2.9440987593303752E-2</v>
      </c>
      <c r="H593" s="13">
        <v>2.0968129526191981E-2</v>
      </c>
      <c r="I593" s="13">
        <v>3.2510761345659442E-3</v>
      </c>
      <c r="K593" s="13">
        <v>2.868470367467196E-2</v>
      </c>
      <c r="L593" s="13">
        <v>2.2322967597426711E-2</v>
      </c>
      <c r="N593" s="13">
        <v>1.3950229380736621E-2</v>
      </c>
      <c r="O593" s="13">
        <v>3.0239771704294149E-2</v>
      </c>
      <c r="P593" s="13">
        <v>1.7289303812770409E-2</v>
      </c>
      <c r="Q593" s="13">
        <v>1.1834968595570551E-2</v>
      </c>
      <c r="R593" s="13">
        <v>2.627171238976948E-2</v>
      </c>
      <c r="S593" s="13">
        <v>5.3957018222350439E-2</v>
      </c>
      <c r="T593" s="13">
        <v>1.319998577605652E-2</v>
      </c>
      <c r="U593" s="13">
        <v>5.6111353327884406E-3</v>
      </c>
      <c r="V593" s="13">
        <v>3.1705529132956822E-2</v>
      </c>
      <c r="W593" s="13">
        <v>3.7868333099805328E-2</v>
      </c>
      <c r="X593" s="13">
        <v>1.224836638585201E-2</v>
      </c>
      <c r="Y593" s="13">
        <v>3.3081202853862929E-2</v>
      </c>
      <c r="AA593" s="13">
        <v>1.2847378682805661E-2</v>
      </c>
      <c r="AB593" s="13">
        <v>1.706217016323237E-2</v>
      </c>
      <c r="AC593" s="13">
        <v>3.0689839168433292E-2</v>
      </c>
      <c r="AD593" s="13">
        <v>4.3439004753859339E-2</v>
      </c>
      <c r="AF593" s="13">
        <v>1.9990970509419378E-2</v>
      </c>
      <c r="AG593" s="13">
        <v>2.3861004194569331E-2</v>
      </c>
      <c r="AH593" s="13">
        <v>2.6409924338370309E-2</v>
      </c>
      <c r="AI593" s="13">
        <v>4.1226241609481643E-2</v>
      </c>
      <c r="AJ593" s="13">
        <v>2.4629552846582171E-2</v>
      </c>
      <c r="AK593" s="13">
        <v>1.9990970509419378E-2</v>
      </c>
      <c r="AM593" s="13">
        <v>6.7229455156320783E-2</v>
      </c>
      <c r="AN593" s="13">
        <v>2.632173281922686E-2</v>
      </c>
      <c r="AO593" s="13">
        <v>3.1438012065668382E-2</v>
      </c>
      <c r="AP593" s="13">
        <v>3.8579818082939511E-2</v>
      </c>
      <c r="AQ593" s="13">
        <v>2.9801326825052661E-2</v>
      </c>
      <c r="AR593" s="13">
        <v>1.602832588670729E-2</v>
      </c>
      <c r="AS593" s="13">
        <v>0</v>
      </c>
      <c r="AT593" s="13">
        <v>1.9729926020433119E-2</v>
      </c>
      <c r="AU593" s="13">
        <v>1.8935095460428299E-2</v>
      </c>
      <c r="AV593" s="13">
        <v>3.2279675981207512E-2</v>
      </c>
      <c r="AW593" s="13">
        <v>0</v>
      </c>
      <c r="AX593" s="13">
        <v>1.8847136805682441E-2</v>
      </c>
      <c r="AY593" s="13">
        <v>2.6251693748277748E-2</v>
      </c>
    </row>
    <row r="594" spans="2:53" hidden="1">
      <c r="B594" s="12" t="s">
        <v>302</v>
      </c>
      <c r="C594" s="13">
        <v>0.11356412618146949</v>
      </c>
      <c r="D594" s="13">
        <v>0.18941111369922811</v>
      </c>
      <c r="E594" s="13">
        <v>0.14528020147258089</v>
      </c>
      <c r="F594" s="13">
        <v>0.1501050642611961</v>
      </c>
      <c r="G594" s="13">
        <v>9.4186728567298025E-2</v>
      </c>
      <c r="H594" s="13">
        <v>8.8024407199808571E-2</v>
      </c>
      <c r="I594" s="13">
        <v>4.1352985193232557E-2</v>
      </c>
      <c r="K594" s="13">
        <v>0.1031186325891281</v>
      </c>
      <c r="L594" s="13">
        <v>0.12379355079910551</v>
      </c>
      <c r="N594" s="13">
        <v>9.9774394218963197E-2</v>
      </c>
      <c r="O594" s="13">
        <v>9.6136170741132371E-2</v>
      </c>
      <c r="P594" s="13">
        <v>0.1449174355995945</v>
      </c>
      <c r="Q594" s="13">
        <v>0.1769260412702684</v>
      </c>
      <c r="R594" s="13">
        <v>0.1230255316100177</v>
      </c>
      <c r="S594" s="13">
        <v>0.10631356228632299</v>
      </c>
      <c r="T594" s="13">
        <v>9.9862211131824613E-2</v>
      </c>
      <c r="U594" s="13">
        <v>0.14974751931303079</v>
      </c>
      <c r="V594" s="13">
        <v>0.1430159160582391</v>
      </c>
      <c r="W594" s="13">
        <v>6.9720150099780873E-2</v>
      </c>
      <c r="X594" s="13">
        <v>9.1954064900757845E-2</v>
      </c>
      <c r="Y594" s="13">
        <v>9.4542402436173456E-2</v>
      </c>
      <c r="AA594" s="13">
        <v>6.7358355175964404E-2</v>
      </c>
      <c r="AB594" s="13">
        <v>7.7485181794307662E-2</v>
      </c>
      <c r="AC594" s="13">
        <v>0.13016887946517611</v>
      </c>
      <c r="AD594" s="13">
        <v>0.18718575133351781</v>
      </c>
      <c r="AF594" s="13">
        <v>0.134752136854662</v>
      </c>
      <c r="AG594" s="13">
        <v>0.1009377417596873</v>
      </c>
      <c r="AH594" s="13">
        <v>8.2494927474819846E-2</v>
      </c>
      <c r="AI594" s="13">
        <v>0.11323976073408169</v>
      </c>
      <c r="AJ594" s="13">
        <v>0.10690120274950431</v>
      </c>
      <c r="AK594" s="13">
        <v>0.134752136854662</v>
      </c>
      <c r="AM594" s="13">
        <v>0.24992170506522091</v>
      </c>
      <c r="AN594" s="13">
        <v>0.1118976908000905</v>
      </c>
      <c r="AO594" s="13">
        <v>0.13680748730963591</v>
      </c>
      <c r="AP594" s="13">
        <v>8.7013941641591208E-2</v>
      </c>
      <c r="AQ594" s="13">
        <v>2.825506820340971E-2</v>
      </c>
      <c r="AR594" s="13">
        <v>0.10234547852466851</v>
      </c>
      <c r="AS594" s="13">
        <v>7.4750032472668954E-2</v>
      </c>
      <c r="AT594" s="13">
        <v>0.1008323283993172</v>
      </c>
      <c r="AU594" s="13">
        <v>7.0397157714137945E-2</v>
      </c>
      <c r="AV594" s="13">
        <v>8.982125820148526E-2</v>
      </c>
      <c r="AW594" s="13">
        <v>0.118947077448677</v>
      </c>
      <c r="AX594" s="13">
        <v>0.1061058191630731</v>
      </c>
      <c r="AY594" s="13">
        <v>3.1330852699171227E-2</v>
      </c>
    </row>
    <row r="595" spans="2:53" hidden="1">
      <c r="B595" s="12" t="s">
        <v>303</v>
      </c>
      <c r="C595" s="13">
        <v>2.955035073048445E-2</v>
      </c>
      <c r="D595" s="13">
        <v>3.7271296934863619E-2</v>
      </c>
      <c r="E595" s="13">
        <v>5.3704592550341178E-2</v>
      </c>
      <c r="F595" s="13">
        <v>4.9412495018129103E-2</v>
      </c>
      <c r="G595" s="13">
        <v>2.529933133982756E-2</v>
      </c>
      <c r="H595" s="13">
        <v>1.8042788746759429E-2</v>
      </c>
      <c r="I595" s="13">
        <v>0</v>
      </c>
      <c r="K595" s="13">
        <v>3.2655248727005523E-2</v>
      </c>
      <c r="L595" s="13">
        <v>2.6509678720102049E-2</v>
      </c>
      <c r="N595" s="13">
        <v>1.8605660348113201E-2</v>
      </c>
      <c r="O595" s="13">
        <v>3.1808401909701113E-2</v>
      </c>
      <c r="P595" s="13">
        <v>2.977861771285991E-2</v>
      </c>
      <c r="Q595" s="13">
        <v>2.205797137214097E-2</v>
      </c>
      <c r="R595" s="13">
        <v>3.1077359830030581E-2</v>
      </c>
      <c r="S595" s="13">
        <v>4.6406007757399281E-2</v>
      </c>
      <c r="T595" s="13">
        <v>3.2658801104020009E-2</v>
      </c>
      <c r="U595" s="13">
        <v>4.59264940780282E-2</v>
      </c>
      <c r="V595" s="13">
        <v>3.4683980339825692E-2</v>
      </c>
      <c r="W595" s="13">
        <v>2.3298026639279639E-2</v>
      </c>
      <c r="X595" s="13">
        <v>6.9329764586771904E-3</v>
      </c>
      <c r="Y595" s="13">
        <v>2.867194183183136E-2</v>
      </c>
      <c r="AA595" s="13">
        <v>2.0195692575881951E-2</v>
      </c>
      <c r="AB595" s="13">
        <v>3.116758054473855E-2</v>
      </c>
      <c r="AC595" s="13">
        <v>4.4262856418204287E-2</v>
      </c>
      <c r="AD595" s="13">
        <v>2.5262131504104241E-2</v>
      </c>
      <c r="AF595" s="13">
        <v>2.452027069232833E-2</v>
      </c>
      <c r="AG595" s="13">
        <v>4.297317363431323E-2</v>
      </c>
      <c r="AH595" s="13">
        <v>3.7686791270906371E-2</v>
      </c>
      <c r="AI595" s="13">
        <v>2.0568523014574382E-2</v>
      </c>
      <c r="AJ595" s="13">
        <v>2.738592282832341E-2</v>
      </c>
      <c r="AK595" s="13">
        <v>2.452027069232833E-2</v>
      </c>
      <c r="AM595" s="13">
        <v>0</v>
      </c>
      <c r="AN595" s="13">
        <v>4.3409599666376697E-2</v>
      </c>
      <c r="AO595" s="13">
        <v>3.7058430437678612E-2</v>
      </c>
      <c r="AP595" s="13">
        <v>1.5798047954275699E-2</v>
      </c>
      <c r="AQ595" s="13">
        <v>2.5327779306015728E-2</v>
      </c>
      <c r="AR595" s="13">
        <v>8.4613710226666087E-3</v>
      </c>
      <c r="AS595" s="13">
        <v>4.3188404604844771E-2</v>
      </c>
      <c r="AT595" s="13">
        <v>3.2963352154286772E-2</v>
      </c>
      <c r="AU595" s="13">
        <v>8.7813827668005197E-3</v>
      </c>
      <c r="AV595" s="13">
        <v>4.2053032922700018E-2</v>
      </c>
      <c r="AW595" s="13">
        <v>1.5376547700162391E-2</v>
      </c>
      <c r="AX595" s="13">
        <v>3.2894848402518682E-2</v>
      </c>
      <c r="AY595" s="13">
        <v>1.708167442315919E-2</v>
      </c>
    </row>
    <row r="596" spans="2:53" hidden="1">
      <c r="B596" s="12" t="s">
        <v>304</v>
      </c>
      <c r="C596" s="13">
        <v>5.0908195089944368E-2</v>
      </c>
      <c r="D596" s="13">
        <v>6.8899988645019561E-2</v>
      </c>
      <c r="E596" s="13">
        <v>8.8599772541845243E-2</v>
      </c>
      <c r="F596" s="13">
        <v>5.4256102757428891E-2</v>
      </c>
      <c r="G596" s="13">
        <v>4.7800811543681862E-2</v>
      </c>
      <c r="H596" s="13">
        <v>3.7782927965103297E-2</v>
      </c>
      <c r="I596" s="13">
        <v>1.719043122730194E-2</v>
      </c>
      <c r="K596" s="13">
        <v>6.0283879376854262E-2</v>
      </c>
      <c r="L596" s="13">
        <v>4.1726450368754983E-2</v>
      </c>
      <c r="N596" s="13">
        <v>4.3892828912577349E-2</v>
      </c>
      <c r="O596" s="13">
        <v>2.952261067068173E-2</v>
      </c>
      <c r="P596" s="13">
        <v>4.4762087598738051E-2</v>
      </c>
      <c r="Q596" s="13">
        <v>3.5456246399268788E-2</v>
      </c>
      <c r="R596" s="13">
        <v>4.3178650453335292E-2</v>
      </c>
      <c r="S596" s="13">
        <v>4.9492743187527263E-2</v>
      </c>
      <c r="T596" s="13">
        <v>4.0753154357507093E-2</v>
      </c>
      <c r="U596" s="13">
        <v>5.3760181188678799E-2</v>
      </c>
      <c r="V596" s="13">
        <v>6.3179654140710445E-2</v>
      </c>
      <c r="W596" s="13">
        <v>4.5915969218814481E-2</v>
      </c>
      <c r="X596" s="13">
        <v>5.8469297567003801E-2</v>
      </c>
      <c r="Y596" s="13">
        <v>7.247863081878711E-2</v>
      </c>
      <c r="AA596" s="13">
        <v>4.9084569858141788E-2</v>
      </c>
      <c r="AB596" s="13">
        <v>4.1388899001744417E-2</v>
      </c>
      <c r="AC596" s="13">
        <v>5.0990448166600658E-2</v>
      </c>
      <c r="AD596" s="13">
        <v>6.3064058868185544E-2</v>
      </c>
      <c r="AF596" s="13">
        <v>4.3410074048100239E-2</v>
      </c>
      <c r="AG596" s="13">
        <v>5.8434135939473858E-2</v>
      </c>
      <c r="AH596" s="13">
        <v>4.5090128126793597E-2</v>
      </c>
      <c r="AI596" s="13">
        <v>6.1670262842055852E-2</v>
      </c>
      <c r="AJ596" s="13">
        <v>5.0583187245064123E-2</v>
      </c>
      <c r="AK596" s="13">
        <v>4.3410074048100239E-2</v>
      </c>
      <c r="AM596" s="13">
        <v>0.1044345912155928</v>
      </c>
      <c r="AN596" s="13">
        <v>7.4696808212043095E-2</v>
      </c>
      <c r="AO596" s="13">
        <v>4.8090217151480687E-2</v>
      </c>
      <c r="AP596" s="13">
        <v>6.9579108428360778E-2</v>
      </c>
      <c r="AQ596" s="13">
        <v>7.1640657266684976E-2</v>
      </c>
      <c r="AR596" s="13">
        <v>4.2607254000957592E-2</v>
      </c>
      <c r="AS596" s="13">
        <v>7.6588325752239436E-2</v>
      </c>
      <c r="AT596" s="13">
        <v>3.6891812384148133E-2</v>
      </c>
      <c r="AU596" s="13">
        <v>4.1047955179439537E-2</v>
      </c>
      <c r="AV596" s="13">
        <v>1.198591979651949E-2</v>
      </c>
      <c r="AW596" s="13">
        <v>4.2645014653222513E-2</v>
      </c>
      <c r="AX596" s="13">
        <v>3.657559537202168E-2</v>
      </c>
      <c r="AY596" s="13">
        <v>2.7524281139455049E-2</v>
      </c>
    </row>
    <row r="597" spans="2:53" hidden="1">
      <c r="B597" s="12" t="s">
        <v>305</v>
      </c>
      <c r="C597" s="13">
        <v>9.1060745860797224E-2</v>
      </c>
      <c r="D597" s="13">
        <v>0.1032575916351518</v>
      </c>
      <c r="E597" s="13">
        <v>0.1378034885301872</v>
      </c>
      <c r="F597" s="13">
        <v>0.1066811408790659</v>
      </c>
      <c r="G597" s="13">
        <v>7.1564385324759908E-2</v>
      </c>
      <c r="H597" s="13">
        <v>6.7154948411545595E-2</v>
      </c>
      <c r="I597" s="13">
        <v>6.4402787186550459E-2</v>
      </c>
      <c r="K597" s="13">
        <v>9.9915856260002725E-2</v>
      </c>
      <c r="L597" s="13">
        <v>8.2388806760099159E-2</v>
      </c>
      <c r="N597" s="13">
        <v>8.9459386463224669E-2</v>
      </c>
      <c r="O597" s="13">
        <v>0.1046698425832156</v>
      </c>
      <c r="P597" s="13">
        <v>6.9004607202049137E-2</v>
      </c>
      <c r="Q597" s="13">
        <v>7.0634622353428753E-2</v>
      </c>
      <c r="R597" s="13">
        <v>8.8436792856106491E-2</v>
      </c>
      <c r="S597" s="13">
        <v>8.2882605383512706E-2</v>
      </c>
      <c r="T597" s="13">
        <v>6.0224818062293517E-2</v>
      </c>
      <c r="U597" s="13">
        <v>0.1006247783203422</v>
      </c>
      <c r="V597" s="13">
        <v>0.11808148895041071</v>
      </c>
      <c r="W597" s="13">
        <v>9.3008782970756293E-2</v>
      </c>
      <c r="X597" s="13">
        <v>9.3193709861903257E-2</v>
      </c>
      <c r="Y597" s="13">
        <v>8.7851399619040899E-2</v>
      </c>
      <c r="AA597" s="13">
        <v>0.1200736515407979</v>
      </c>
      <c r="AB597" s="13">
        <v>7.8527182230657647E-2</v>
      </c>
      <c r="AC597" s="13">
        <v>9.5048797651738542E-2</v>
      </c>
      <c r="AD597" s="13">
        <v>6.9918220974994241E-2</v>
      </c>
      <c r="AF597" s="13">
        <v>8.0814328667067378E-2</v>
      </c>
      <c r="AG597" s="13">
        <v>0.1203418973115964</v>
      </c>
      <c r="AH597" s="13">
        <v>9.4622088270490956E-2</v>
      </c>
      <c r="AI597" s="13">
        <v>7.991704352557244E-2</v>
      </c>
      <c r="AJ597" s="13">
        <v>8.5590147699603672E-2</v>
      </c>
      <c r="AK597" s="13">
        <v>8.0814328667067378E-2</v>
      </c>
      <c r="AM597" s="13">
        <v>3.9556345567003687E-2</v>
      </c>
      <c r="AN597" s="13">
        <v>4.2000527837061943E-2</v>
      </c>
      <c r="AO597" s="13">
        <v>8.0743503006401429E-2</v>
      </c>
      <c r="AP597" s="13">
        <v>7.1255961910814639E-2</v>
      </c>
      <c r="AQ597" s="13">
        <v>0.159066859397723</v>
      </c>
      <c r="AR597" s="13">
        <v>0.13043413124781281</v>
      </c>
      <c r="AS597" s="13">
        <v>0.11181916457367071</v>
      </c>
      <c r="AT597" s="13">
        <v>7.5308860242675676E-2</v>
      </c>
      <c r="AU597" s="13">
        <v>0.10983639793514011</v>
      </c>
      <c r="AV597" s="13">
        <v>0.14332105656440119</v>
      </c>
      <c r="AW597" s="13">
        <v>5.0844491538033651E-2</v>
      </c>
      <c r="AX597" s="13">
        <v>8.4955110559103736E-2</v>
      </c>
      <c r="AY597" s="13">
        <v>0.1517241552634111</v>
      </c>
    </row>
    <row r="598" spans="2:53" hidden="1">
      <c r="B598" s="12" t="s">
        <v>306</v>
      </c>
      <c r="C598" s="13">
        <v>8.1431874972075755E-2</v>
      </c>
      <c r="D598" s="13">
        <v>7.431921987946799E-2</v>
      </c>
      <c r="E598" s="13">
        <v>9.955003271659478E-2</v>
      </c>
      <c r="F598" s="13">
        <v>8.5083016014914942E-2</v>
      </c>
      <c r="G598" s="13">
        <v>9.9843485936170817E-2</v>
      </c>
      <c r="H598" s="13">
        <v>7.1518259796760131E-2</v>
      </c>
      <c r="I598" s="13">
        <v>6.0208707754708969E-2</v>
      </c>
      <c r="K598" s="13">
        <v>9.9201469658114161E-2</v>
      </c>
      <c r="L598" s="13">
        <v>6.402985105431197E-2</v>
      </c>
      <c r="N598" s="13">
        <v>7.8143531440521594E-2</v>
      </c>
      <c r="O598" s="13">
        <v>8.1258227254308757E-2</v>
      </c>
      <c r="P598" s="13">
        <v>6.7139093930787E-2</v>
      </c>
      <c r="Q598" s="13">
        <v>3.6658066824874803E-2</v>
      </c>
      <c r="R598" s="13">
        <v>0.1267779482746984</v>
      </c>
      <c r="S598" s="13">
        <v>7.2884109630998367E-2</v>
      </c>
      <c r="T598" s="13">
        <v>4.202184517997614E-2</v>
      </c>
      <c r="U598" s="13">
        <v>8.2177391614008263E-2</v>
      </c>
      <c r="V598" s="13">
        <v>8.2993463464963099E-2</v>
      </c>
      <c r="W598" s="13">
        <v>7.8980100735101477E-2</v>
      </c>
      <c r="X598" s="13">
        <v>8.0189431867677088E-2</v>
      </c>
      <c r="Y598" s="13">
        <v>9.6949604206942375E-2</v>
      </c>
      <c r="AA598" s="13">
        <v>0.102337884549244</v>
      </c>
      <c r="AB598" s="13">
        <v>9.4504047458417367E-2</v>
      </c>
      <c r="AC598" s="13">
        <v>7.3531551983072374E-2</v>
      </c>
      <c r="AD598" s="13">
        <v>5.1771508007038822E-2</v>
      </c>
      <c r="AF598" s="13">
        <v>5.9036744493285852E-2</v>
      </c>
      <c r="AG598" s="13">
        <v>0.1022703623259993</v>
      </c>
      <c r="AH598" s="13">
        <v>0.13157422944650929</v>
      </c>
      <c r="AI598" s="13">
        <v>7.6710142221398728E-2</v>
      </c>
      <c r="AJ598" s="13">
        <v>7.8654029030290562E-2</v>
      </c>
      <c r="AK598" s="13">
        <v>5.9036744493285852E-2</v>
      </c>
      <c r="AM598" s="13">
        <v>3.6171890343639053E-2</v>
      </c>
      <c r="AN598" s="13">
        <v>9.3346772880146728E-2</v>
      </c>
      <c r="AO598" s="13">
        <v>6.8248208795950213E-2</v>
      </c>
      <c r="AP598" s="13">
        <v>9.3022551945329351E-2</v>
      </c>
      <c r="AQ598" s="13">
        <v>9.7750342352846117E-2</v>
      </c>
      <c r="AR598" s="13">
        <v>0.11698633767119269</v>
      </c>
      <c r="AS598" s="13">
        <v>4.0606261372403717E-2</v>
      </c>
      <c r="AT598" s="13">
        <v>7.1779097071245843E-2</v>
      </c>
      <c r="AU598" s="13">
        <v>0.103990023625259</v>
      </c>
      <c r="AV598" s="13">
        <v>9.5478027172192767E-2</v>
      </c>
      <c r="AW598" s="13">
        <v>0.18372431107069839</v>
      </c>
      <c r="AX598" s="13">
        <v>8.1946611537623573E-2</v>
      </c>
      <c r="AY598" s="13">
        <v>0.14209783666503489</v>
      </c>
    </row>
    <row r="599" spans="2:53" hidden="1">
      <c r="B599" s="12" t="s">
        <v>307</v>
      </c>
      <c r="C599" s="13">
        <v>0.49219910339915501</v>
      </c>
      <c r="D599" s="13">
        <v>0.36571107597240438</v>
      </c>
      <c r="E599" s="13">
        <v>0.32400837696753759</v>
      </c>
      <c r="F599" s="13">
        <v>0.33960675349008052</v>
      </c>
      <c r="G599" s="13">
        <v>0.49558168111664308</v>
      </c>
      <c r="H599" s="13">
        <v>0.59774252513465564</v>
      </c>
      <c r="I599" s="13">
        <v>0.76142523362516523</v>
      </c>
      <c r="K599" s="13">
        <v>0.48229794013188371</v>
      </c>
      <c r="L599" s="13">
        <v>0.50189545736980101</v>
      </c>
      <c r="N599" s="13">
        <v>0.57393404338492282</v>
      </c>
      <c r="O599" s="13">
        <v>0.47349136217135679</v>
      </c>
      <c r="P599" s="13">
        <v>0.5319331692046807</v>
      </c>
      <c r="Q599" s="13">
        <v>0.55926747448055936</v>
      </c>
      <c r="R599" s="13">
        <v>0.4444434868692394</v>
      </c>
      <c r="S599" s="13">
        <v>0.465889772611842</v>
      </c>
      <c r="T599" s="13">
        <v>0.50976050585837374</v>
      </c>
      <c r="U599" s="13">
        <v>0.42376152572595899</v>
      </c>
      <c r="V599" s="13">
        <v>0.43586679403080469</v>
      </c>
      <c r="W599" s="13">
        <v>0.5250957723749925</v>
      </c>
      <c r="X599" s="13">
        <v>0.53315775676716359</v>
      </c>
      <c r="Y599" s="13">
        <v>0.50373229382432083</v>
      </c>
      <c r="AA599" s="13">
        <v>0.5709872766668832</v>
      </c>
      <c r="AB599" s="13">
        <v>0.57643699343973298</v>
      </c>
      <c r="AC599" s="13">
        <v>0.44251674893487353</v>
      </c>
      <c r="AD599" s="13">
        <v>0.36058273988147732</v>
      </c>
      <c r="AF599" s="13">
        <v>0.40282273456511403</v>
      </c>
      <c r="AG599" s="13">
        <v>0.50660010860073412</v>
      </c>
      <c r="AH599" s="13">
        <v>0.53666778249664537</v>
      </c>
      <c r="AI599" s="13">
        <v>0.51399210897662362</v>
      </c>
      <c r="AJ599" s="13">
        <v>0.57355113923024126</v>
      </c>
      <c r="AK599" s="13">
        <v>0.40282273456511403</v>
      </c>
      <c r="AM599" s="13">
        <v>0.28880730726114823</v>
      </c>
      <c r="AN599" s="13">
        <v>0.41643989392120828</v>
      </c>
      <c r="AO599" s="13">
        <v>0.47800834970960882</v>
      </c>
      <c r="AP599" s="13">
        <v>0.47566090762724761</v>
      </c>
      <c r="AQ599" s="13">
        <v>0.53783297548754938</v>
      </c>
      <c r="AR599" s="13">
        <v>0.49544746709192627</v>
      </c>
      <c r="AS599" s="13">
        <v>0.5728371109088547</v>
      </c>
      <c r="AT599" s="13">
        <v>0.56600774328231407</v>
      </c>
      <c r="AU599" s="13">
        <v>0.57802866557385435</v>
      </c>
      <c r="AV599" s="13">
        <v>0.54391995510255431</v>
      </c>
      <c r="AW599" s="13">
        <v>0.53242409767594046</v>
      </c>
      <c r="AX599" s="13">
        <v>0.56606996336827364</v>
      </c>
      <c r="AY599" s="13">
        <v>0.55650781166597318</v>
      </c>
    </row>
    <row r="600" spans="2:53" hidden="1"/>
    <row r="601" spans="2:53" hidden="1">
      <c r="B601" s="37" t="s">
        <v>308</v>
      </c>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c r="AL601" s="34"/>
      <c r="AM601" s="34"/>
      <c r="AN601" s="34"/>
      <c r="AO601" s="34"/>
      <c r="AP601" s="34"/>
      <c r="AQ601" s="34"/>
      <c r="AR601" s="34"/>
      <c r="AS601" s="34"/>
      <c r="AT601" s="34"/>
      <c r="AU601" s="34"/>
      <c r="AV601" s="34"/>
      <c r="AW601" s="34"/>
      <c r="AX601" s="34"/>
      <c r="AY601" s="34"/>
      <c r="AZ601" s="34"/>
      <c r="BA601" s="34"/>
    </row>
    <row r="602" spans="2:53" hidden="1">
      <c r="B602" s="36" t="s">
        <v>16</v>
      </c>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c r="AL602" s="34"/>
      <c r="AM602" s="34"/>
      <c r="AN602" s="34"/>
      <c r="AO602" s="34"/>
      <c r="AP602" s="34"/>
      <c r="AQ602" s="34"/>
      <c r="AR602" s="34"/>
      <c r="AS602" s="34"/>
      <c r="AT602" s="34"/>
      <c r="AU602" s="34"/>
      <c r="AV602" s="34"/>
      <c r="AW602" s="34"/>
      <c r="AX602" s="34"/>
      <c r="AY602" s="34"/>
      <c r="AZ602" s="34"/>
      <c r="BA602" s="34"/>
    </row>
    <row r="603" spans="2:53" hidden="1">
      <c r="B603" s="12" t="s">
        <v>51</v>
      </c>
      <c r="C603" s="13">
        <v>0.15126826423558409</v>
      </c>
      <c r="D603" s="13">
        <v>9.5442437854090845E-2</v>
      </c>
      <c r="E603" s="13">
        <v>0.147894431741631</v>
      </c>
      <c r="F603" s="13">
        <v>0.14198809595776801</v>
      </c>
      <c r="G603" s="13">
        <v>0.1409869601159362</v>
      </c>
      <c r="H603" s="13">
        <v>0.1357328587913558</v>
      </c>
      <c r="I603" s="13">
        <v>0.21695463140480981</v>
      </c>
      <c r="K603" s="13">
        <v>0.13146734729232809</v>
      </c>
      <c r="L603" s="13">
        <v>0.17065959174351689</v>
      </c>
      <c r="N603" s="13">
        <v>5.8283365577460368E-2</v>
      </c>
      <c r="O603" s="13">
        <v>9.2924631795181178E-2</v>
      </c>
      <c r="P603" s="13">
        <v>0.14636000573810251</v>
      </c>
      <c r="Q603" s="13">
        <v>0.12718053130115869</v>
      </c>
      <c r="R603" s="13">
        <v>0.14064521465067051</v>
      </c>
      <c r="S603" s="13">
        <v>0.13482957967721479</v>
      </c>
      <c r="T603" s="13">
        <v>0.11077393577168961</v>
      </c>
      <c r="U603" s="13">
        <v>0.19208968171046831</v>
      </c>
      <c r="V603" s="13">
        <v>0.18571861415908761</v>
      </c>
      <c r="W603" s="13">
        <v>0.17206442097703481</v>
      </c>
      <c r="X603" s="13">
        <v>0.16455755100841671</v>
      </c>
      <c r="Y603" s="13">
        <v>0.20047234903252789</v>
      </c>
      <c r="AA603" s="13">
        <v>0.18090061377408309</v>
      </c>
      <c r="AB603" s="13">
        <v>0.15880561768769941</v>
      </c>
      <c r="AC603" s="13">
        <v>0.1637661449289341</v>
      </c>
      <c r="AD603" s="13">
        <v>0.1005698907416583</v>
      </c>
      <c r="AF603" s="13">
        <v>0.4609012775162647</v>
      </c>
      <c r="AG603" s="13">
        <v>0</v>
      </c>
      <c r="AH603" s="13">
        <v>0</v>
      </c>
      <c r="AI603" s="13">
        <v>0</v>
      </c>
      <c r="AJ603" s="13">
        <v>0</v>
      </c>
      <c r="AK603" s="13">
        <v>0.4609012775162647</v>
      </c>
      <c r="AM603" s="13">
        <v>7.4978035140922356E-2</v>
      </c>
      <c r="AN603" s="13">
        <v>0.1113138535098101</v>
      </c>
      <c r="AO603" s="13">
        <v>0.1368448398492087</v>
      </c>
      <c r="AP603" s="13">
        <v>0.1699222398470818</v>
      </c>
      <c r="AQ603" s="13">
        <v>0.151874513197473</v>
      </c>
      <c r="AR603" s="13">
        <v>0.18672344481437819</v>
      </c>
      <c r="AS603" s="13">
        <v>0.1516844842767627</v>
      </c>
      <c r="AT603" s="13">
        <v>0.1068548030641015</v>
      </c>
      <c r="AU603" s="13">
        <v>0.17799301022898451</v>
      </c>
      <c r="AV603" s="13">
        <v>0.18435959996700829</v>
      </c>
      <c r="AW603" s="13">
        <v>0.23503696823144449</v>
      </c>
      <c r="AX603" s="13">
        <v>8.88455304004441E-2</v>
      </c>
      <c r="AY603" s="13">
        <v>0.21671697956829269</v>
      </c>
    </row>
    <row r="604" spans="2:53" hidden="1">
      <c r="B604" s="12" t="s">
        <v>52</v>
      </c>
      <c r="C604" s="13">
        <v>0.20262450710359081</v>
      </c>
      <c r="D604" s="13">
        <v>0.2108176149212988</v>
      </c>
      <c r="E604" s="13">
        <v>0.31679145999850838</v>
      </c>
      <c r="F604" s="13">
        <v>0.22091898685934791</v>
      </c>
      <c r="G604" s="13">
        <v>0.1795371968918095</v>
      </c>
      <c r="H604" s="13">
        <v>0.17705844073246529</v>
      </c>
      <c r="I604" s="13">
        <v>0.1258128629525529</v>
      </c>
      <c r="K604" s="13">
        <v>0.22954549544138861</v>
      </c>
      <c r="L604" s="13">
        <v>0.17626038956340401</v>
      </c>
      <c r="N604" s="13">
        <v>0.16532121723235099</v>
      </c>
      <c r="O604" s="13">
        <v>6.4285432570128892E-2</v>
      </c>
      <c r="P604" s="13">
        <v>0.25887973493902527</v>
      </c>
      <c r="Q604" s="13">
        <v>0.12669764533350061</v>
      </c>
      <c r="R604" s="13">
        <v>0.27454954091289802</v>
      </c>
      <c r="S604" s="13">
        <v>0.1731071685586302</v>
      </c>
      <c r="T604" s="13">
        <v>0.17025483520894269</v>
      </c>
      <c r="U604" s="13">
        <v>0.19365133925015929</v>
      </c>
      <c r="V604" s="13">
        <v>0.31169663368797618</v>
      </c>
      <c r="W604" s="13">
        <v>0.14651288102968821</v>
      </c>
      <c r="X604" s="13">
        <v>0.1665427960722832</v>
      </c>
      <c r="Y604" s="13">
        <v>0.2057982777054928</v>
      </c>
      <c r="AA604" s="13">
        <v>0.26481428289589598</v>
      </c>
      <c r="AB604" s="13">
        <v>0.1878983687509525</v>
      </c>
      <c r="AC604" s="13">
        <v>0.157187217415061</v>
      </c>
      <c r="AD604" s="13">
        <v>0.19105780090210889</v>
      </c>
      <c r="AF604" s="13">
        <v>0</v>
      </c>
      <c r="AG604" s="13">
        <v>1</v>
      </c>
      <c r="AH604" s="13">
        <v>0</v>
      </c>
      <c r="AI604" s="13">
        <v>0</v>
      </c>
      <c r="AJ604" s="13">
        <v>0</v>
      </c>
      <c r="AK604" s="13">
        <v>0</v>
      </c>
      <c r="AM604" s="13">
        <v>0.35818124214864738</v>
      </c>
      <c r="AN604" s="13">
        <v>0.12775639342277659</v>
      </c>
      <c r="AO604" s="13">
        <v>0.17595831854347299</v>
      </c>
      <c r="AP604" s="13">
        <v>0.20415836305076271</v>
      </c>
      <c r="AQ604" s="13">
        <v>0.21880166422114239</v>
      </c>
      <c r="AR604" s="13">
        <v>0.1959244424327749</v>
      </c>
      <c r="AS604" s="13">
        <v>0.13123153267771051</v>
      </c>
      <c r="AT604" s="13">
        <v>0.26626450511868849</v>
      </c>
      <c r="AU604" s="13">
        <v>0.19707505662842401</v>
      </c>
      <c r="AV604" s="13">
        <v>0.19352673765194511</v>
      </c>
      <c r="AW604" s="13">
        <v>0.27184360615953268</v>
      </c>
      <c r="AX604" s="13">
        <v>0.34479524998849542</v>
      </c>
      <c r="AY604" s="13">
        <v>0.29014654173478188</v>
      </c>
    </row>
    <row r="605" spans="2:53" hidden="1">
      <c r="B605" s="12" t="s">
        <v>53</v>
      </c>
      <c r="C605" s="13">
        <v>8.8955012719416957E-2</v>
      </c>
      <c r="D605" s="13">
        <v>8.0747142551344339E-2</v>
      </c>
      <c r="E605" s="13">
        <v>5.4850669118213673E-2</v>
      </c>
      <c r="F605" s="13">
        <v>6.5015168780223634E-2</v>
      </c>
      <c r="G605" s="13">
        <v>8.9124925937564659E-2</v>
      </c>
      <c r="H605" s="13">
        <v>0.12635520182802629</v>
      </c>
      <c r="I605" s="13">
        <v>0.11607560079518089</v>
      </c>
      <c r="K605" s="13">
        <v>8.8788578917181477E-2</v>
      </c>
      <c r="L605" s="13">
        <v>8.9118003775679036E-2</v>
      </c>
      <c r="N605" s="13">
        <v>9.7044058080855741E-2</v>
      </c>
      <c r="O605" s="13">
        <v>3.0778849102950839E-2</v>
      </c>
      <c r="P605" s="13">
        <v>4.0004120879710822E-2</v>
      </c>
      <c r="Q605" s="13">
        <v>8.1758859192534658E-2</v>
      </c>
      <c r="R605" s="13">
        <v>5.170960771689706E-2</v>
      </c>
      <c r="S605" s="13">
        <v>9.8144859825807687E-2</v>
      </c>
      <c r="T605" s="13">
        <v>6.7613851696846972E-2</v>
      </c>
      <c r="U605" s="13">
        <v>4.995355856484824E-2</v>
      </c>
      <c r="V605" s="13">
        <v>0.1012071848045874</v>
      </c>
      <c r="W605" s="13">
        <v>0.1365498155640914</v>
      </c>
      <c r="X605" s="13">
        <v>0.12447125449384761</v>
      </c>
      <c r="Y605" s="13">
        <v>0.1035143133788998</v>
      </c>
      <c r="AA605" s="13">
        <v>0.1012210358034264</v>
      </c>
      <c r="AB605" s="13">
        <v>0.10089673864671191</v>
      </c>
      <c r="AC605" s="13">
        <v>8.0650606334520966E-2</v>
      </c>
      <c r="AD605" s="13">
        <v>7.0205506443394766E-2</v>
      </c>
      <c r="AF605" s="13">
        <v>0</v>
      </c>
      <c r="AG605" s="13">
        <v>0</v>
      </c>
      <c r="AH605" s="13">
        <v>1</v>
      </c>
      <c r="AI605" s="13">
        <v>0</v>
      </c>
      <c r="AJ605" s="13">
        <v>0</v>
      </c>
      <c r="AK605" s="13">
        <v>0</v>
      </c>
      <c r="AM605" s="13">
        <v>0.1065069995246014</v>
      </c>
      <c r="AN605" s="13">
        <v>8.3761020811476808E-2</v>
      </c>
      <c r="AO605" s="13">
        <v>6.6721607300954472E-2</v>
      </c>
      <c r="AP605" s="13">
        <v>8.1919217217754345E-2</v>
      </c>
      <c r="AQ605" s="13">
        <v>7.885492206758922E-2</v>
      </c>
      <c r="AR605" s="13">
        <v>0.1143259555963612</v>
      </c>
      <c r="AS605" s="13">
        <v>0.14287482964706169</v>
      </c>
      <c r="AT605" s="13">
        <v>6.2852800745648002E-2</v>
      </c>
      <c r="AU605" s="13">
        <v>0.10895171453168841</v>
      </c>
      <c r="AV605" s="13">
        <v>6.5003856352842615E-2</v>
      </c>
      <c r="AW605" s="13">
        <v>5.5064643542459032E-2</v>
      </c>
      <c r="AX605" s="13">
        <v>7.0582499727498443E-2</v>
      </c>
      <c r="AY605" s="13">
        <v>0.1188595373169638</v>
      </c>
    </row>
    <row r="606" spans="2:53" hidden="1">
      <c r="B606" s="12" t="s">
        <v>54</v>
      </c>
      <c r="C606" s="13">
        <v>0.14224412495066599</v>
      </c>
      <c r="D606" s="13">
        <v>0.29195449742473928</v>
      </c>
      <c r="E606" s="13">
        <v>0.1779269780227348</v>
      </c>
      <c r="F606" s="13">
        <v>0.14415636996103581</v>
      </c>
      <c r="G606" s="13">
        <v>9.8705718109068155E-2</v>
      </c>
      <c r="H606" s="13">
        <v>0.1050589341123284</v>
      </c>
      <c r="I606" s="13">
        <v>7.3816071728440319E-2</v>
      </c>
      <c r="K606" s="13">
        <v>0.1237664247287061</v>
      </c>
      <c r="L606" s="13">
        <v>0.16033960697426319</v>
      </c>
      <c r="N606" s="13">
        <v>8.2338540000367083E-2</v>
      </c>
      <c r="O606" s="13">
        <v>0.11105400547045199</v>
      </c>
      <c r="P606" s="13">
        <v>0.1412302409429905</v>
      </c>
      <c r="Q606" s="13">
        <v>0.16104931753866561</v>
      </c>
      <c r="R606" s="13">
        <v>0.1795404379019141</v>
      </c>
      <c r="S606" s="13">
        <v>0.20323655185303921</v>
      </c>
      <c r="T606" s="13">
        <v>0.181893167813414</v>
      </c>
      <c r="U606" s="13">
        <v>0.14412880360733879</v>
      </c>
      <c r="V606" s="13">
        <v>0.1225502831285798</v>
      </c>
      <c r="W606" s="13">
        <v>0.1604471040435021</v>
      </c>
      <c r="X606" s="13">
        <v>9.3445514759334672E-2</v>
      </c>
      <c r="Y606" s="13">
        <v>0.1201053022687559</v>
      </c>
      <c r="AA606" s="13">
        <v>0.13511925305230871</v>
      </c>
      <c r="AB606" s="13">
        <v>0.15671060844723339</v>
      </c>
      <c r="AC606" s="13">
        <v>0.11034145877349009</v>
      </c>
      <c r="AD606" s="13">
        <v>0.16290030957482429</v>
      </c>
      <c r="AF606" s="13">
        <v>0</v>
      </c>
      <c r="AG606" s="13">
        <v>0</v>
      </c>
      <c r="AH606" s="13">
        <v>0</v>
      </c>
      <c r="AI606" s="13">
        <v>1</v>
      </c>
      <c r="AJ606" s="13">
        <v>0</v>
      </c>
      <c r="AK606" s="13">
        <v>0</v>
      </c>
      <c r="AM606" s="13">
        <v>0.1031641037406902</v>
      </c>
      <c r="AN606" s="13">
        <v>0.109519723404385</v>
      </c>
      <c r="AO606" s="13">
        <v>0.14105252846414479</v>
      </c>
      <c r="AP606" s="13">
        <v>0.14556043689360579</v>
      </c>
      <c r="AQ606" s="13">
        <v>0.16435248655453999</v>
      </c>
      <c r="AR606" s="13">
        <v>8.7915488825975094E-2</v>
      </c>
      <c r="AS606" s="13">
        <v>0.17578420432585401</v>
      </c>
      <c r="AT606" s="13">
        <v>0.18295064265445229</v>
      </c>
      <c r="AU606" s="13">
        <v>0.17907059528327779</v>
      </c>
      <c r="AV606" s="13">
        <v>0.1150746464014064</v>
      </c>
      <c r="AW606" s="13">
        <v>9.9708112158264389E-2</v>
      </c>
      <c r="AX606" s="13">
        <v>0.1707095797850198</v>
      </c>
      <c r="AY606" s="13">
        <v>7.5942638754065511E-2</v>
      </c>
    </row>
    <row r="607" spans="2:53" hidden="1">
      <c r="B607" s="12" t="s">
        <v>55</v>
      </c>
      <c r="C607" s="13">
        <v>0.23797534643166959</v>
      </c>
      <c r="D607" s="13">
        <v>0.17350842064435959</v>
      </c>
      <c r="E607" s="13">
        <v>0.1439161315775602</v>
      </c>
      <c r="F607" s="13">
        <v>0.21128637351952789</v>
      </c>
      <c r="G607" s="13">
        <v>0.27761977273958272</v>
      </c>
      <c r="H607" s="13">
        <v>0.30287098823925201</v>
      </c>
      <c r="I607" s="13">
        <v>0.30234596671036362</v>
      </c>
      <c r="K607" s="13">
        <v>0.2641840853348732</v>
      </c>
      <c r="L607" s="13">
        <v>0.21230874517788159</v>
      </c>
      <c r="N607" s="13">
        <v>0.20408281531114861</v>
      </c>
      <c r="O607" s="13">
        <v>0.134834113052716</v>
      </c>
      <c r="P607" s="13">
        <v>0.20510021612159501</v>
      </c>
      <c r="Q607" s="13">
        <v>0.30778453346427109</v>
      </c>
      <c r="R607" s="13">
        <v>0.1960519760338979</v>
      </c>
      <c r="S607" s="13">
        <v>0.2554545949618397</v>
      </c>
      <c r="T607" s="13">
        <v>0.26192563731066593</v>
      </c>
      <c r="U607" s="13">
        <v>0.27638898694437958</v>
      </c>
      <c r="V607" s="13">
        <v>0.19023271043385021</v>
      </c>
      <c r="W607" s="13">
        <v>0.24150819376440019</v>
      </c>
      <c r="X607" s="13">
        <v>0.3242083062358832</v>
      </c>
      <c r="Y607" s="13">
        <v>0.26403975400091012</v>
      </c>
      <c r="AA607" s="13">
        <v>0.18826866939381409</v>
      </c>
      <c r="AB607" s="13">
        <v>0.2330262285455981</v>
      </c>
      <c r="AC607" s="13">
        <v>0.30311619515859961</v>
      </c>
      <c r="AD607" s="13">
        <v>0.23925884961171051</v>
      </c>
      <c r="AF607" s="13">
        <v>0</v>
      </c>
      <c r="AG607" s="13">
        <v>0</v>
      </c>
      <c r="AH607" s="13">
        <v>0</v>
      </c>
      <c r="AI607" s="13">
        <v>0</v>
      </c>
      <c r="AJ607" s="13">
        <v>1</v>
      </c>
      <c r="AK607" s="13">
        <v>0</v>
      </c>
      <c r="AM607" s="13">
        <v>7.4769130783158791E-2</v>
      </c>
      <c r="AN607" s="13">
        <v>0.25063308662454731</v>
      </c>
      <c r="AO607" s="13">
        <v>0.29147593842929342</v>
      </c>
      <c r="AP607" s="13">
        <v>0.2168232890043035</v>
      </c>
      <c r="AQ607" s="13">
        <v>0.27794443276138331</v>
      </c>
      <c r="AR607" s="13">
        <v>0.232257484007347</v>
      </c>
      <c r="AS607" s="13">
        <v>0.24813411671760621</v>
      </c>
      <c r="AT607" s="13">
        <v>0.26435327684028459</v>
      </c>
      <c r="AU607" s="13">
        <v>0.20722202737770459</v>
      </c>
      <c r="AV607" s="13">
        <v>0.29035768070177359</v>
      </c>
      <c r="AW607" s="13">
        <v>0.22684300744376559</v>
      </c>
      <c r="AX607" s="13">
        <v>0.15978940478012479</v>
      </c>
      <c r="AY607" s="13">
        <v>0.19792778641700409</v>
      </c>
    </row>
    <row r="608" spans="2:53" hidden="1">
      <c r="B608" s="12" t="s">
        <v>289</v>
      </c>
      <c r="C608" s="13">
        <v>4.7359882143388514E-3</v>
      </c>
      <c r="D608" s="13">
        <v>1.087754878212316E-2</v>
      </c>
      <c r="E608" s="13">
        <v>2.8429294361961492E-3</v>
      </c>
      <c r="F608" s="13">
        <v>0</v>
      </c>
      <c r="G608" s="13">
        <v>8.1411340918991822E-3</v>
      </c>
      <c r="H608" s="13">
        <v>6.1653144477848516E-3</v>
      </c>
      <c r="I608" s="13">
        <v>2.3554644867956132E-3</v>
      </c>
      <c r="K608" s="13">
        <v>6.7708527329797949E-3</v>
      </c>
      <c r="L608" s="13">
        <v>2.743215635759954E-3</v>
      </c>
      <c r="N608" s="13">
        <v>0</v>
      </c>
      <c r="O608" s="13">
        <v>0</v>
      </c>
      <c r="P608" s="13">
        <v>9.4893719594467935E-2</v>
      </c>
      <c r="Q608" s="13">
        <v>0</v>
      </c>
      <c r="R608" s="13">
        <v>0</v>
      </c>
      <c r="S608" s="13">
        <v>0</v>
      </c>
      <c r="T608" s="13">
        <v>0</v>
      </c>
      <c r="U608" s="13">
        <v>0</v>
      </c>
      <c r="V608" s="13">
        <v>0</v>
      </c>
      <c r="W608" s="13">
        <v>0</v>
      </c>
      <c r="X608" s="13">
        <v>0</v>
      </c>
      <c r="Y608" s="13">
        <v>0</v>
      </c>
      <c r="AA608" s="13">
        <v>3.232724938228718E-3</v>
      </c>
      <c r="AB608" s="13">
        <v>3.699019080118774E-3</v>
      </c>
      <c r="AC608" s="13">
        <v>4.7169891634792791E-3</v>
      </c>
      <c r="AD608" s="13">
        <v>7.4873243296202574E-3</v>
      </c>
      <c r="AF608" s="13">
        <v>1.443014520806055E-2</v>
      </c>
      <c r="AG608" s="13">
        <v>0</v>
      </c>
      <c r="AH608" s="13">
        <v>0</v>
      </c>
      <c r="AI608" s="13">
        <v>0</v>
      </c>
      <c r="AJ608" s="13">
        <v>0</v>
      </c>
      <c r="AK608" s="13">
        <v>1.443014520806055E-2</v>
      </c>
      <c r="AM608" s="13">
        <v>0</v>
      </c>
      <c r="AN608" s="13">
        <v>7.504873630313662E-3</v>
      </c>
      <c r="AO608" s="13">
        <v>0</v>
      </c>
      <c r="AP608" s="13">
        <v>0</v>
      </c>
      <c r="AQ608" s="13">
        <v>5.988682642858659E-3</v>
      </c>
      <c r="AR608" s="13">
        <v>0</v>
      </c>
      <c r="AS608" s="13">
        <v>7.5456549033653874E-3</v>
      </c>
      <c r="AT608" s="13">
        <v>6.3578826896046924E-3</v>
      </c>
      <c r="AU608" s="13">
        <v>0</v>
      </c>
      <c r="AV608" s="13">
        <v>2.2401864517045861E-2</v>
      </c>
      <c r="AW608" s="13">
        <v>1.262155358378814E-2</v>
      </c>
      <c r="AX608" s="13">
        <v>0</v>
      </c>
      <c r="AY608" s="13">
        <v>1.02489801545581E-2</v>
      </c>
    </row>
    <row r="609" spans="2:53" ht="29" hidden="1">
      <c r="B609" s="12" t="s">
        <v>290</v>
      </c>
      <c r="C609" s="13">
        <v>2.4666322470428041E-2</v>
      </c>
      <c r="D609" s="13">
        <v>2.0240152950614279E-2</v>
      </c>
      <c r="E609" s="13">
        <v>2.514881544508682E-2</v>
      </c>
      <c r="F609" s="13">
        <v>2.3130924127029152E-2</v>
      </c>
      <c r="G609" s="13">
        <v>2.0110961395388309E-2</v>
      </c>
      <c r="H609" s="13">
        <v>1.1251950331412479E-2</v>
      </c>
      <c r="I609" s="13">
        <v>4.1144359050338183E-2</v>
      </c>
      <c r="K609" s="13">
        <v>2.7140183515034159E-2</v>
      </c>
      <c r="L609" s="13">
        <v>2.224363417460079E-2</v>
      </c>
      <c r="N609" s="13">
        <v>0.27305422315334321</v>
      </c>
      <c r="O609" s="13">
        <v>0</v>
      </c>
      <c r="P609" s="13">
        <v>0</v>
      </c>
      <c r="Q609" s="13">
        <v>0</v>
      </c>
      <c r="R609" s="13">
        <v>0</v>
      </c>
      <c r="S609" s="13">
        <v>0</v>
      </c>
      <c r="T609" s="13">
        <v>0</v>
      </c>
      <c r="U609" s="13">
        <v>0</v>
      </c>
      <c r="V609" s="13">
        <v>0</v>
      </c>
      <c r="W609" s="13">
        <v>0</v>
      </c>
      <c r="X609" s="13">
        <v>0</v>
      </c>
      <c r="Y609" s="13">
        <v>0</v>
      </c>
      <c r="AA609" s="13">
        <v>2.2881765840475941E-2</v>
      </c>
      <c r="AB609" s="13">
        <v>3.5253960257899897E-2</v>
      </c>
      <c r="AC609" s="13">
        <v>2.2699287881457919E-2</v>
      </c>
      <c r="AD609" s="13">
        <v>1.748842373155645E-2</v>
      </c>
      <c r="AF609" s="13">
        <v>7.515614458656604E-2</v>
      </c>
      <c r="AG609" s="13">
        <v>0</v>
      </c>
      <c r="AH609" s="13">
        <v>0</v>
      </c>
      <c r="AI609" s="13">
        <v>0</v>
      </c>
      <c r="AJ609" s="13">
        <v>0</v>
      </c>
      <c r="AK609" s="13">
        <v>7.515614458656604E-2</v>
      </c>
      <c r="AM609" s="13">
        <v>0</v>
      </c>
      <c r="AN609" s="13">
        <v>4.116727560125287E-2</v>
      </c>
      <c r="AO609" s="13">
        <v>1.616897533217471E-2</v>
      </c>
      <c r="AP609" s="13">
        <v>2.396817319160411E-2</v>
      </c>
      <c r="AQ609" s="13">
        <v>1.6395388629820661E-2</v>
      </c>
      <c r="AR609" s="13">
        <v>3.7771331165625532E-2</v>
      </c>
      <c r="AS609" s="13">
        <v>1.0877797050850801E-2</v>
      </c>
      <c r="AT609" s="13">
        <v>7.6188432440971706E-3</v>
      </c>
      <c r="AU609" s="13">
        <v>4.2880281405564408E-2</v>
      </c>
      <c r="AV609" s="13">
        <v>3.2665225518970518E-2</v>
      </c>
      <c r="AW609" s="13">
        <v>1.535412625437394E-2</v>
      </c>
      <c r="AX609" s="13">
        <v>5.9654253576101109E-2</v>
      </c>
      <c r="AY609" s="13">
        <v>2.0355969451877131E-2</v>
      </c>
    </row>
    <row r="610" spans="2:53" ht="29" hidden="1">
      <c r="B610" s="12" t="s">
        <v>291</v>
      </c>
      <c r="C610" s="13">
        <v>4.9178739346780413E-3</v>
      </c>
      <c r="D610" s="13">
        <v>0</v>
      </c>
      <c r="E610" s="13">
        <v>0</v>
      </c>
      <c r="F610" s="13">
        <v>0</v>
      </c>
      <c r="G610" s="13">
        <v>1.4285019679415339E-2</v>
      </c>
      <c r="H610" s="13">
        <v>3.1268105038487208E-3</v>
      </c>
      <c r="I610" s="13">
        <v>9.7310366984693242E-3</v>
      </c>
      <c r="K610" s="13">
        <v>6.9754414659963099E-3</v>
      </c>
      <c r="L610" s="13">
        <v>2.9028679638019878E-3</v>
      </c>
      <c r="N610" s="13">
        <v>0</v>
      </c>
      <c r="O610" s="13">
        <v>0.16422875538200871</v>
      </c>
      <c r="P610" s="13">
        <v>0</v>
      </c>
      <c r="Q610" s="13">
        <v>0</v>
      </c>
      <c r="R610" s="13">
        <v>0</v>
      </c>
      <c r="S610" s="13">
        <v>0</v>
      </c>
      <c r="T610" s="13">
        <v>0</v>
      </c>
      <c r="U610" s="13">
        <v>0</v>
      </c>
      <c r="V610" s="13">
        <v>0</v>
      </c>
      <c r="W610" s="13">
        <v>0</v>
      </c>
      <c r="X610" s="13">
        <v>0</v>
      </c>
      <c r="Y610" s="13">
        <v>0</v>
      </c>
      <c r="AA610" s="13">
        <v>3.4433247207214992E-3</v>
      </c>
      <c r="AB610" s="13">
        <v>7.4326247655052431E-3</v>
      </c>
      <c r="AC610" s="13">
        <v>7.2382876807110808E-3</v>
      </c>
      <c r="AD610" s="13">
        <v>1.8932561770360009E-3</v>
      </c>
      <c r="AF610" s="13">
        <v>1.4984335218040041E-2</v>
      </c>
      <c r="AG610" s="13">
        <v>0</v>
      </c>
      <c r="AH610" s="13">
        <v>0</v>
      </c>
      <c r="AI610" s="13">
        <v>0</v>
      </c>
      <c r="AJ610" s="13">
        <v>0</v>
      </c>
      <c r="AK610" s="13">
        <v>1.4984335218040041E-2</v>
      </c>
      <c r="AM610" s="13">
        <v>0</v>
      </c>
      <c r="AN610" s="13">
        <v>0</v>
      </c>
      <c r="AO610" s="13">
        <v>1.4059793930776131E-2</v>
      </c>
      <c r="AP610" s="13">
        <v>0</v>
      </c>
      <c r="AQ610" s="13">
        <v>1.2667746938792371E-2</v>
      </c>
      <c r="AR610" s="13">
        <v>0</v>
      </c>
      <c r="AS610" s="13">
        <v>7.9016317526091999E-3</v>
      </c>
      <c r="AT610" s="13">
        <v>0</v>
      </c>
      <c r="AU610" s="13">
        <v>8.8806480251006591E-3</v>
      </c>
      <c r="AV610" s="13">
        <v>0</v>
      </c>
      <c r="AW610" s="13">
        <v>0</v>
      </c>
      <c r="AX610" s="13">
        <v>1.6068969405922551E-2</v>
      </c>
      <c r="AY610" s="13">
        <v>0</v>
      </c>
    </row>
    <row r="611" spans="2:53" hidden="1">
      <c r="B611" s="12" t="s">
        <v>292</v>
      </c>
      <c r="C611" s="13">
        <v>2.8208935098744722E-3</v>
      </c>
      <c r="D611" s="13">
        <v>3.417918909622807E-3</v>
      </c>
      <c r="E611" s="13">
        <v>0</v>
      </c>
      <c r="F611" s="13">
        <v>1.0818957448129369E-2</v>
      </c>
      <c r="G611" s="13">
        <v>2.9834468224005138E-3</v>
      </c>
      <c r="H611" s="13">
        <v>0</v>
      </c>
      <c r="I611" s="13">
        <v>0</v>
      </c>
      <c r="K611" s="13">
        <v>3.7183113390959238E-3</v>
      </c>
      <c r="L611" s="13">
        <v>1.942039106931359E-3</v>
      </c>
      <c r="N611" s="13">
        <v>0</v>
      </c>
      <c r="O611" s="13">
        <v>9.4201648180759934E-2</v>
      </c>
      <c r="P611" s="13">
        <v>0</v>
      </c>
      <c r="Q611" s="13">
        <v>0</v>
      </c>
      <c r="R611" s="13">
        <v>0</v>
      </c>
      <c r="S611" s="13">
        <v>0</v>
      </c>
      <c r="T611" s="13">
        <v>0</v>
      </c>
      <c r="U611" s="13">
        <v>0</v>
      </c>
      <c r="V611" s="13">
        <v>0</v>
      </c>
      <c r="W611" s="13">
        <v>0</v>
      </c>
      <c r="X611" s="13">
        <v>0</v>
      </c>
      <c r="Y611" s="13">
        <v>0</v>
      </c>
      <c r="AA611" s="13">
        <v>1.572606567623171E-3</v>
      </c>
      <c r="AB611" s="13">
        <v>5.3823383238182703E-3</v>
      </c>
      <c r="AC611" s="13">
        <v>2.3164862166823209E-3</v>
      </c>
      <c r="AD611" s="13">
        <v>1.9684761904663018E-3</v>
      </c>
      <c r="AF611" s="13">
        <v>8.5950177917929627E-3</v>
      </c>
      <c r="AG611" s="13">
        <v>0</v>
      </c>
      <c r="AH611" s="13">
        <v>0</v>
      </c>
      <c r="AI611" s="13">
        <v>0</v>
      </c>
      <c r="AJ611" s="13">
        <v>0</v>
      </c>
      <c r="AK611" s="13">
        <v>8.5950177917929627E-3</v>
      </c>
      <c r="AM611" s="13">
        <v>0</v>
      </c>
      <c r="AN611" s="13">
        <v>0</v>
      </c>
      <c r="AO611" s="13">
        <v>0</v>
      </c>
      <c r="AP611" s="13">
        <v>0</v>
      </c>
      <c r="AQ611" s="13">
        <v>6.0580212816356222E-3</v>
      </c>
      <c r="AR611" s="13">
        <v>7.6019531321155779E-3</v>
      </c>
      <c r="AS611" s="13">
        <v>0</v>
      </c>
      <c r="AT611" s="13">
        <v>0</v>
      </c>
      <c r="AU611" s="13">
        <v>9.2746155976506303E-3</v>
      </c>
      <c r="AV611" s="13">
        <v>0</v>
      </c>
      <c r="AW611" s="13">
        <v>1.367881134403501E-2</v>
      </c>
      <c r="AX611" s="13">
        <v>1.5413207492752001E-2</v>
      </c>
      <c r="AY611" s="13">
        <v>0</v>
      </c>
    </row>
    <row r="612" spans="2:53" hidden="1">
      <c r="B612" s="12" t="s">
        <v>158</v>
      </c>
      <c r="C612" s="13">
        <v>3.4171318245564887E-2</v>
      </c>
      <c r="D612" s="13">
        <v>1.8868974160354091E-2</v>
      </c>
      <c r="E612" s="13">
        <v>1.6541699908804511E-2</v>
      </c>
      <c r="F612" s="13">
        <v>2.4538165244788909E-2</v>
      </c>
      <c r="G612" s="13">
        <v>2.9276014146752981E-2</v>
      </c>
      <c r="H612" s="13">
        <v>5.0802201651783369E-2</v>
      </c>
      <c r="I612" s="13">
        <v>5.9085122470407488E-2</v>
      </c>
      <c r="K612" s="13">
        <v>3.3281963318450139E-2</v>
      </c>
      <c r="L612" s="13">
        <v>3.5042276530572493E-2</v>
      </c>
      <c r="N612" s="13">
        <v>4.9767871751796137E-2</v>
      </c>
      <c r="O612" s="13">
        <v>0.1714930210300204</v>
      </c>
      <c r="P612" s="13">
        <v>0</v>
      </c>
      <c r="Q612" s="13">
        <v>3.4620554810016323E-2</v>
      </c>
      <c r="R612" s="13">
        <v>3.181954143395218E-2</v>
      </c>
      <c r="S612" s="13">
        <v>3.6980799328988428E-2</v>
      </c>
      <c r="T612" s="13">
        <v>4.7350492428479059E-2</v>
      </c>
      <c r="U612" s="13">
        <v>2.2672499855672469E-2</v>
      </c>
      <c r="V612" s="13">
        <v>7.1049870077171907E-3</v>
      </c>
      <c r="W612" s="13">
        <v>4.6101464805165172E-2</v>
      </c>
      <c r="X612" s="13">
        <v>1.889515783223232E-2</v>
      </c>
      <c r="Y612" s="13">
        <v>3.141025142879128E-2</v>
      </c>
      <c r="AA612" s="13">
        <v>4.9510208159171447E-2</v>
      </c>
      <c r="AB612" s="13">
        <v>4.241721846540672E-2</v>
      </c>
      <c r="AC612" s="13">
        <v>2.1809426347995379E-2</v>
      </c>
      <c r="AD612" s="13">
        <v>2.0136003509389301E-2</v>
      </c>
      <c r="AF612" s="13">
        <v>0.1041170420866824</v>
      </c>
      <c r="AG612" s="13">
        <v>0</v>
      </c>
      <c r="AH612" s="13">
        <v>0</v>
      </c>
      <c r="AI612" s="13">
        <v>0</v>
      </c>
      <c r="AJ612" s="13">
        <v>0</v>
      </c>
      <c r="AK612" s="13">
        <v>0.1041170420866824</v>
      </c>
      <c r="AM612" s="13">
        <v>3.4109244902104228E-2</v>
      </c>
      <c r="AN612" s="13">
        <v>5.7515655360857558E-2</v>
      </c>
      <c r="AO612" s="13">
        <v>4.2814033112924373E-2</v>
      </c>
      <c r="AP612" s="13">
        <v>3.8427003379732518E-2</v>
      </c>
      <c r="AQ612" s="13">
        <v>1.3199839919954831E-2</v>
      </c>
      <c r="AR612" s="13">
        <v>3.7004801180089308E-2</v>
      </c>
      <c r="AS612" s="13">
        <v>4.2148239254758801E-2</v>
      </c>
      <c r="AT612" s="13">
        <v>3.486864613513263E-2</v>
      </c>
      <c r="AU612" s="13">
        <v>1.8219506259764141E-2</v>
      </c>
      <c r="AV612" s="13">
        <v>6.5426450691816698E-2</v>
      </c>
      <c r="AW612" s="13">
        <v>4.629775220169341E-2</v>
      </c>
      <c r="AX612" s="13">
        <v>0</v>
      </c>
      <c r="AY612" s="13">
        <v>3.396365955110215E-2</v>
      </c>
    </row>
    <row r="613" spans="2:53" hidden="1">
      <c r="B613" s="12" t="s">
        <v>56</v>
      </c>
      <c r="C613" s="13">
        <v>0.1056203481841882</v>
      </c>
      <c r="D613" s="13">
        <v>9.4125291801452765E-2</v>
      </c>
      <c r="E613" s="13">
        <v>0.1140868847512643</v>
      </c>
      <c r="F613" s="13">
        <v>0.15814695810214929</v>
      </c>
      <c r="G613" s="13">
        <v>0.13922885007018251</v>
      </c>
      <c r="H613" s="13">
        <v>8.1577299361742656E-2</v>
      </c>
      <c r="I613" s="13">
        <v>5.2678883702641732E-2</v>
      </c>
      <c r="K613" s="13">
        <v>8.4361315913966228E-2</v>
      </c>
      <c r="L613" s="13">
        <v>0.12643962935358849</v>
      </c>
      <c r="N613" s="13">
        <v>7.0107908892677623E-2</v>
      </c>
      <c r="O613" s="13">
        <v>0.13619954341578219</v>
      </c>
      <c r="P613" s="13">
        <v>0.1135319617841079</v>
      </c>
      <c r="Q613" s="13">
        <v>0.1609085583598529</v>
      </c>
      <c r="R613" s="13">
        <v>0.12568368134977029</v>
      </c>
      <c r="S613" s="13">
        <v>9.8246445794479831E-2</v>
      </c>
      <c r="T613" s="13">
        <v>0.16018807976996191</v>
      </c>
      <c r="U613" s="13">
        <v>0.1211151300671333</v>
      </c>
      <c r="V613" s="13">
        <v>8.1489586778201423E-2</v>
      </c>
      <c r="W613" s="13">
        <v>9.6816119816118096E-2</v>
      </c>
      <c r="X613" s="13">
        <v>0.1078794195980023</v>
      </c>
      <c r="Y613" s="13">
        <v>7.4659752184622244E-2</v>
      </c>
      <c r="AA613" s="13">
        <v>4.903551485425086E-2</v>
      </c>
      <c r="AB613" s="13">
        <v>6.8477277029055941E-2</v>
      </c>
      <c r="AC613" s="13">
        <v>0.12615790009906819</v>
      </c>
      <c r="AD613" s="13">
        <v>0.18703415878823479</v>
      </c>
      <c r="AF613" s="13">
        <v>0.32181603759259308</v>
      </c>
      <c r="AG613" s="13">
        <v>0</v>
      </c>
      <c r="AH613" s="13">
        <v>0</v>
      </c>
      <c r="AI613" s="13">
        <v>0</v>
      </c>
      <c r="AJ613" s="13">
        <v>0</v>
      </c>
      <c r="AK613" s="13">
        <v>0.32181603759259308</v>
      </c>
      <c r="AM613" s="13">
        <v>0.2482912437598756</v>
      </c>
      <c r="AN613" s="13">
        <v>0.21082811763458009</v>
      </c>
      <c r="AO613" s="13">
        <v>0.1149039650370505</v>
      </c>
      <c r="AP613" s="13">
        <v>0.1192212774151553</v>
      </c>
      <c r="AQ613" s="13">
        <v>5.386230178480992E-2</v>
      </c>
      <c r="AR613" s="13">
        <v>0.10047509884533321</v>
      </c>
      <c r="AS613" s="13">
        <v>8.1817509393421001E-2</v>
      </c>
      <c r="AT613" s="13">
        <v>6.787859950799062E-2</v>
      </c>
      <c r="AU613" s="13">
        <v>5.0432544661841099E-2</v>
      </c>
      <c r="AV613" s="13">
        <v>3.1183938197190609E-2</v>
      </c>
      <c r="AW613" s="13">
        <v>2.3551419080643191E-2</v>
      </c>
      <c r="AX613" s="13">
        <v>7.4141304843641898E-2</v>
      </c>
      <c r="AY613" s="13">
        <v>3.5837907051354569E-2</v>
      </c>
    </row>
    <row r="614" spans="2:53" hidden="1"/>
    <row r="615" spans="2:53" hidden="1">
      <c r="B615" s="37" t="s">
        <v>309</v>
      </c>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c r="AL615" s="34"/>
      <c r="AM615" s="34"/>
      <c r="AN615" s="34"/>
      <c r="AO615" s="34"/>
      <c r="AP615" s="34"/>
      <c r="AQ615" s="34"/>
      <c r="AR615" s="34"/>
      <c r="AS615" s="34"/>
      <c r="AT615" s="34"/>
      <c r="AU615" s="34"/>
      <c r="AV615" s="34"/>
      <c r="AW615" s="34"/>
      <c r="AX615" s="34"/>
      <c r="AY615" s="34"/>
      <c r="AZ615" s="34"/>
      <c r="BA615" s="34"/>
    </row>
    <row r="616" spans="2:53" hidden="1">
      <c r="B616" s="36" t="s">
        <v>16</v>
      </c>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c r="AL616" s="34"/>
      <c r="AM616" s="34"/>
      <c r="AN616" s="34"/>
      <c r="AO616" s="34"/>
      <c r="AP616" s="34"/>
      <c r="AQ616" s="34"/>
      <c r="AR616" s="34"/>
      <c r="AS616" s="34"/>
      <c r="AT616" s="34"/>
      <c r="AU616" s="34"/>
      <c r="AV616" s="34"/>
      <c r="AW616" s="34"/>
      <c r="AX616" s="34"/>
      <c r="AY616" s="34"/>
      <c r="AZ616" s="34"/>
      <c r="BA616" s="34"/>
    </row>
    <row r="617" spans="2:53" hidden="1">
      <c r="B617" s="12" t="s">
        <v>310</v>
      </c>
      <c r="C617" s="13">
        <v>7.1775306206498565E-2</v>
      </c>
      <c r="D617" s="13">
        <v>3.5457431386420497E-2</v>
      </c>
      <c r="E617" s="13">
        <v>4.8153431347355627E-2</v>
      </c>
      <c r="F617" s="13">
        <v>0.1119656866497017</v>
      </c>
      <c r="G617" s="13">
        <v>9.5316079619582675E-2</v>
      </c>
      <c r="H617" s="13">
        <v>9.5837829886674428E-2</v>
      </c>
      <c r="I617" s="13">
        <v>4.6915230015611979E-2</v>
      </c>
      <c r="K617" s="13">
        <v>5.0465604743370959E-2</v>
      </c>
      <c r="L617" s="13">
        <v>9.2644208457438287E-2</v>
      </c>
      <c r="N617" s="13">
        <v>3.2186606196181397E-2</v>
      </c>
      <c r="O617" s="13">
        <v>9.0381973092833287E-2</v>
      </c>
      <c r="P617" s="13">
        <v>4.9409629756631893E-2</v>
      </c>
      <c r="Q617" s="13">
        <v>9.9011218831915729E-2</v>
      </c>
      <c r="R617" s="13">
        <v>7.3329648580435627E-2</v>
      </c>
      <c r="S617" s="13">
        <v>7.3133469095419373E-2</v>
      </c>
      <c r="T617" s="13">
        <v>0.1240746149271114</v>
      </c>
      <c r="U617" s="13">
        <v>7.7631776324457766E-2</v>
      </c>
      <c r="V617" s="13">
        <v>4.2323859546451133E-2</v>
      </c>
      <c r="W617" s="13">
        <v>8.7389103436192009E-2</v>
      </c>
      <c r="X617" s="13">
        <v>9.3992544579623541E-2</v>
      </c>
      <c r="Y617" s="13">
        <v>5.926732333084065E-2</v>
      </c>
      <c r="AA617" s="13">
        <v>4.7054771023247212E-2</v>
      </c>
      <c r="AB617" s="13">
        <v>6.0466583034167957E-2</v>
      </c>
      <c r="AC617" s="13">
        <v>7.8554647286432189E-2</v>
      </c>
      <c r="AD617" s="13">
        <v>0.1047789902236746</v>
      </c>
      <c r="AF617" s="13">
        <v>0.18080904452842159</v>
      </c>
      <c r="AG617" s="13">
        <v>8.9383761063484297E-3</v>
      </c>
      <c r="AH617" s="13">
        <v>3.4027792693404883E-2</v>
      </c>
      <c r="AI617" s="13">
        <v>2.469593482887867E-2</v>
      </c>
      <c r="AJ617" s="13">
        <v>1.715584000614731E-2</v>
      </c>
      <c r="AK617" s="13">
        <v>0.18080904452842159</v>
      </c>
      <c r="AM617" s="13">
        <v>3.612270620229787E-2</v>
      </c>
      <c r="AN617" s="13">
        <v>0.123387732727156</v>
      </c>
      <c r="AO617" s="13">
        <v>9.1093033128967313E-2</v>
      </c>
      <c r="AP617" s="13">
        <v>3.3209411364323177E-2</v>
      </c>
      <c r="AQ617" s="13">
        <v>4.3261883524600551E-2</v>
      </c>
      <c r="AR617" s="13">
        <v>4.3825633910105938E-2</v>
      </c>
      <c r="AS617" s="13">
        <v>0.1020730718599475</v>
      </c>
      <c r="AT617" s="13">
        <v>8.4396328054720166E-2</v>
      </c>
      <c r="AU617" s="13">
        <v>6.8451751231563107E-2</v>
      </c>
      <c r="AV617" s="13">
        <v>3.339850069543486E-2</v>
      </c>
      <c r="AW617" s="13">
        <v>2.4625559257178391E-2</v>
      </c>
      <c r="AX617" s="13">
        <v>5.4882758050735753E-2</v>
      </c>
      <c r="AY617" s="13">
        <v>2.939187048796945E-2</v>
      </c>
    </row>
    <row r="618" spans="2:53" hidden="1">
      <c r="B618" s="12" t="s">
        <v>298</v>
      </c>
      <c r="C618" s="13">
        <v>1.7467755391768789E-2</v>
      </c>
      <c r="D618" s="13">
        <v>1.1086159376857301E-2</v>
      </c>
      <c r="E618" s="13">
        <v>2.0125347340761629E-2</v>
      </c>
      <c r="F618" s="13">
        <v>2.0429186393886099E-2</v>
      </c>
      <c r="G618" s="13">
        <v>3.1104508674870669E-2</v>
      </c>
      <c r="H618" s="13">
        <v>6.59222876772903E-3</v>
      </c>
      <c r="I618" s="13">
        <v>1.337029435727817E-2</v>
      </c>
      <c r="K618" s="13">
        <v>1.793956796405307E-2</v>
      </c>
      <c r="L618" s="13">
        <v>1.7005702440496699E-2</v>
      </c>
      <c r="N618" s="13">
        <v>6.412463732659246E-3</v>
      </c>
      <c r="O618" s="13">
        <v>1.5723965623843442E-2</v>
      </c>
      <c r="P618" s="13">
        <v>1.0462967383593849E-2</v>
      </c>
      <c r="Q618" s="13">
        <v>1.1492710095773E-2</v>
      </c>
      <c r="R618" s="13">
        <v>1.3832849651250451E-2</v>
      </c>
      <c r="S618" s="13">
        <v>1.201918089912828E-2</v>
      </c>
      <c r="T618" s="13">
        <v>2.845864531784903E-2</v>
      </c>
      <c r="U618" s="13">
        <v>2.1481511592734041E-2</v>
      </c>
      <c r="V618" s="13">
        <v>1.8183943089480899E-2</v>
      </c>
      <c r="W618" s="13">
        <v>3.4213403452082229E-2</v>
      </c>
      <c r="X618" s="13">
        <v>1.220523359076984E-2</v>
      </c>
      <c r="Y618" s="13">
        <v>1.1820483176624839E-2</v>
      </c>
      <c r="AA618" s="13">
        <v>1.0894274708616741E-2</v>
      </c>
      <c r="AB618" s="13">
        <v>2.0476792421900411E-2</v>
      </c>
      <c r="AC618" s="13">
        <v>2.1954434751642979E-2</v>
      </c>
      <c r="AD618" s="13">
        <v>1.7621454584312649E-2</v>
      </c>
      <c r="AF618" s="13">
        <v>2.5810671938116359E-2</v>
      </c>
      <c r="AG618" s="13">
        <v>5.2079286783088324E-3</v>
      </c>
      <c r="AH618" s="13">
        <v>2.203835708300116E-2</v>
      </c>
      <c r="AI618" s="13">
        <v>2.757550855186142E-2</v>
      </c>
      <c r="AJ618" s="13">
        <v>8.6502087495294241E-3</v>
      </c>
      <c r="AK618" s="13">
        <v>2.5810671938116359E-2</v>
      </c>
      <c r="AM618" s="13">
        <v>0</v>
      </c>
      <c r="AN618" s="13">
        <v>2.565775633607174E-2</v>
      </c>
      <c r="AO618" s="13">
        <v>1.500596759455591E-2</v>
      </c>
      <c r="AP618" s="13">
        <v>3.0649644636154841E-2</v>
      </c>
      <c r="AQ618" s="13">
        <v>3.0524883284609939E-2</v>
      </c>
      <c r="AR618" s="13">
        <v>9.7317039143560054E-3</v>
      </c>
      <c r="AS618" s="13">
        <v>3.2918926383233169E-2</v>
      </c>
      <c r="AT618" s="13">
        <v>2.1703890939696529E-2</v>
      </c>
      <c r="AU618" s="13">
        <v>8.4961165645008416E-3</v>
      </c>
      <c r="AV618" s="13">
        <v>1.065339423691582E-2</v>
      </c>
      <c r="AW618" s="13">
        <v>1.6813781617960821E-2</v>
      </c>
      <c r="AX618" s="13">
        <v>1.9258546792906141E-2</v>
      </c>
      <c r="AY618" s="13">
        <v>0</v>
      </c>
    </row>
    <row r="619" spans="2:53" hidden="1">
      <c r="B619" s="12" t="s">
        <v>299</v>
      </c>
      <c r="C619" s="13">
        <v>2.4777529047796221E-2</v>
      </c>
      <c r="D619" s="13">
        <v>3.3038357470455228E-2</v>
      </c>
      <c r="E619" s="13">
        <v>2.8474223881075251E-2</v>
      </c>
      <c r="F619" s="13">
        <v>3.4049612710455278E-2</v>
      </c>
      <c r="G619" s="13">
        <v>2.2233305101450149E-2</v>
      </c>
      <c r="H619" s="13">
        <v>9.788585905155682E-3</v>
      </c>
      <c r="I619" s="13">
        <v>2.099414282351263E-2</v>
      </c>
      <c r="K619" s="13">
        <v>2.342119066880095E-2</v>
      </c>
      <c r="L619" s="13">
        <v>2.6105811055849089E-2</v>
      </c>
      <c r="N619" s="13">
        <v>3.8513357933708553E-2</v>
      </c>
      <c r="O619" s="13">
        <v>1.5263445506228299E-2</v>
      </c>
      <c r="P619" s="13">
        <v>0</v>
      </c>
      <c r="Q619" s="13">
        <v>1.3651934193785249E-2</v>
      </c>
      <c r="R619" s="13">
        <v>2.667955789004843E-2</v>
      </c>
      <c r="S619" s="13">
        <v>1.281178483176444E-2</v>
      </c>
      <c r="T619" s="13">
        <v>3.3543716582884367E-2</v>
      </c>
      <c r="U619" s="13">
        <v>3.988221934140998E-2</v>
      </c>
      <c r="V619" s="13">
        <v>2.5638679087257109E-2</v>
      </c>
      <c r="W619" s="13">
        <v>1.6047942339030681E-2</v>
      </c>
      <c r="X619" s="13">
        <v>1.8987892259451269E-2</v>
      </c>
      <c r="Y619" s="13">
        <v>3.5794942691610987E-2</v>
      </c>
      <c r="AA619" s="13">
        <v>8.6907974908603039E-3</v>
      </c>
      <c r="AB619" s="13">
        <v>1.939283914732267E-2</v>
      </c>
      <c r="AC619" s="13">
        <v>3.7703798057505858E-2</v>
      </c>
      <c r="AD619" s="13">
        <v>3.6570363871900588E-2</v>
      </c>
      <c r="AF619" s="13">
        <v>2.6929421912821001E-2</v>
      </c>
      <c r="AG619" s="13">
        <v>7.2730020713594797E-3</v>
      </c>
      <c r="AH619" s="13">
        <v>5.2976233284522847E-2</v>
      </c>
      <c r="AI619" s="13">
        <v>3.9290215991383652E-2</v>
      </c>
      <c r="AJ619" s="13">
        <v>1.74987590683305E-2</v>
      </c>
      <c r="AK619" s="13">
        <v>2.6929421912821001E-2</v>
      </c>
      <c r="AM619" s="13">
        <v>3.5892638644444967E-2</v>
      </c>
      <c r="AN619" s="13">
        <v>7.6868205879245491E-2</v>
      </c>
      <c r="AO619" s="13">
        <v>2.451043270972408E-2</v>
      </c>
      <c r="AP619" s="13">
        <v>1.672475357983285E-2</v>
      </c>
      <c r="AQ619" s="13">
        <v>6.8771788436370607E-3</v>
      </c>
      <c r="AR619" s="13">
        <v>3.5164749925779427E-2</v>
      </c>
      <c r="AS619" s="13">
        <v>1.081864522958788E-2</v>
      </c>
      <c r="AT619" s="13">
        <v>1.4615963418998521E-2</v>
      </c>
      <c r="AU619" s="13">
        <v>2.867362531144052E-2</v>
      </c>
      <c r="AV619" s="13">
        <v>0</v>
      </c>
      <c r="AW619" s="13">
        <v>4.1219160234965399E-2</v>
      </c>
      <c r="AX619" s="13">
        <v>3.7645616994970037E-2</v>
      </c>
      <c r="AY619" s="13">
        <v>0</v>
      </c>
    </row>
    <row r="620" spans="2:53" hidden="1">
      <c r="B620" s="12" t="s">
        <v>300</v>
      </c>
      <c r="C620" s="13">
        <v>3.202588048436205E-2</v>
      </c>
      <c r="D620" s="13">
        <v>5.5035231248932982E-2</v>
      </c>
      <c r="E620" s="13">
        <v>3.4080370637248662E-2</v>
      </c>
      <c r="F620" s="13">
        <v>4.3333136224383603E-2</v>
      </c>
      <c r="G620" s="13">
        <v>2.8445744828515151E-2</v>
      </c>
      <c r="H620" s="13">
        <v>1.3141433356847461E-2</v>
      </c>
      <c r="I620" s="13">
        <v>2.1704246119540121E-2</v>
      </c>
      <c r="K620" s="13">
        <v>2.470031360911408E-2</v>
      </c>
      <c r="L620" s="13">
        <v>3.9199915245796683E-2</v>
      </c>
      <c r="N620" s="13">
        <v>1.822914913461866E-2</v>
      </c>
      <c r="O620" s="13">
        <v>4.8631469768373743E-2</v>
      </c>
      <c r="P620" s="13">
        <v>4.7524243511070298E-2</v>
      </c>
      <c r="Q620" s="13">
        <v>3.5415335517414652E-2</v>
      </c>
      <c r="R620" s="13">
        <v>1.858989165689735E-2</v>
      </c>
      <c r="S620" s="13">
        <v>1.8239307987427431E-2</v>
      </c>
      <c r="T620" s="13">
        <v>2.7308476739528631E-2</v>
      </c>
      <c r="U620" s="13">
        <v>2.2419966153636312E-2</v>
      </c>
      <c r="V620" s="13">
        <v>4.7348863603726282E-2</v>
      </c>
      <c r="W620" s="13">
        <v>3.7147771744454543E-2</v>
      </c>
      <c r="X620" s="13">
        <v>1.944238880923476E-2</v>
      </c>
      <c r="Y620" s="13">
        <v>5.2194249571080813E-2</v>
      </c>
      <c r="AA620" s="13">
        <v>3.1445453599135163E-2</v>
      </c>
      <c r="AB620" s="13">
        <v>2.308250304964421E-2</v>
      </c>
      <c r="AC620" s="13">
        <v>4.3181778221743912E-2</v>
      </c>
      <c r="AD620" s="13">
        <v>3.2384585657858039E-2</v>
      </c>
      <c r="AF620" s="13">
        <v>3.4505881878645173E-2</v>
      </c>
      <c r="AG620" s="13">
        <v>3.8469363805534923E-2</v>
      </c>
      <c r="AH620" s="13">
        <v>2.2029542017321511E-2</v>
      </c>
      <c r="AI620" s="13">
        <v>5.1756579477751828E-2</v>
      </c>
      <c r="AJ620" s="13">
        <v>1.5062366198421559E-2</v>
      </c>
      <c r="AK620" s="13">
        <v>3.4505881878645173E-2</v>
      </c>
      <c r="AM620" s="13">
        <v>6.7229455156320783E-2</v>
      </c>
      <c r="AN620" s="13">
        <v>2.4713938396385662E-2</v>
      </c>
      <c r="AO620" s="13">
        <v>4.4479883748308517E-2</v>
      </c>
      <c r="AP620" s="13">
        <v>3.9494087226324533E-2</v>
      </c>
      <c r="AQ620" s="13">
        <v>3.1610695741948643E-2</v>
      </c>
      <c r="AR620" s="13">
        <v>2.5171248079960861E-2</v>
      </c>
      <c r="AS620" s="13">
        <v>1.936020492931486E-2</v>
      </c>
      <c r="AT620" s="13">
        <v>1.947523240178416E-2</v>
      </c>
      <c r="AU620" s="13">
        <v>3.6401982606885978E-2</v>
      </c>
      <c r="AV620" s="13">
        <v>2.1928539199938351E-2</v>
      </c>
      <c r="AW620" s="13">
        <v>3.9421247982624572E-2</v>
      </c>
      <c r="AX620" s="13">
        <v>1.594525085782791E-2</v>
      </c>
      <c r="AY620" s="13">
        <v>7.7452839841207601E-3</v>
      </c>
    </row>
    <row r="621" spans="2:53" hidden="1">
      <c r="B621" s="12" t="s">
        <v>301</v>
      </c>
      <c r="C621" s="13">
        <v>3.5596514744642767E-2</v>
      </c>
      <c r="D621" s="13">
        <v>5.3958086924197589E-2</v>
      </c>
      <c r="E621" s="13">
        <v>3.4797403104285647E-2</v>
      </c>
      <c r="F621" s="13">
        <v>3.8588095942649607E-2</v>
      </c>
      <c r="G621" s="13">
        <v>3.7266620094960339E-2</v>
      </c>
      <c r="H621" s="13">
        <v>3.7668508528908039E-2</v>
      </c>
      <c r="I621" s="13">
        <v>1.9019265802133058E-2</v>
      </c>
      <c r="K621" s="13">
        <v>3.0379079007490178E-2</v>
      </c>
      <c r="L621" s="13">
        <v>4.0706025855701593E-2</v>
      </c>
      <c r="N621" s="13">
        <v>2.5809110712204548E-2</v>
      </c>
      <c r="O621" s="13">
        <v>3.1808401909701113E-2</v>
      </c>
      <c r="P621" s="13">
        <v>3.8737852654412971E-2</v>
      </c>
      <c r="Q621" s="13">
        <v>1.203398498186692E-2</v>
      </c>
      <c r="R621" s="13">
        <v>5.0338451519244432E-2</v>
      </c>
      <c r="S621" s="13">
        <v>6.827965923238917E-2</v>
      </c>
      <c r="T621" s="13">
        <v>3.5398434337012667E-2</v>
      </c>
      <c r="U621" s="13">
        <v>3.3745296410937833E-2</v>
      </c>
      <c r="V621" s="13">
        <v>2.7774411061484029E-2</v>
      </c>
      <c r="W621" s="13">
        <v>1.809304838383205E-2</v>
      </c>
      <c r="X621" s="13">
        <v>2.360939826439154E-2</v>
      </c>
      <c r="Y621" s="13">
        <v>5.8278496168772773E-2</v>
      </c>
      <c r="AA621" s="13">
        <v>1.8810949275158782E-2</v>
      </c>
      <c r="AB621" s="13">
        <v>3.4511721357409063E-2</v>
      </c>
      <c r="AC621" s="13">
        <v>3.4440178257943863E-2</v>
      </c>
      <c r="AD621" s="13">
        <v>5.611396836530446E-2</v>
      </c>
      <c r="AF621" s="13">
        <v>2.2561091242388979E-2</v>
      </c>
      <c r="AG621" s="13">
        <v>2.7447633150875408E-2</v>
      </c>
      <c r="AH621" s="13">
        <v>2.9881699980403211E-2</v>
      </c>
      <c r="AI621" s="13">
        <v>5.7078787664514651E-2</v>
      </c>
      <c r="AJ621" s="13">
        <v>4.9808224559140218E-2</v>
      </c>
      <c r="AK621" s="13">
        <v>2.2561091242388979E-2</v>
      </c>
      <c r="AM621" s="13">
        <v>0</v>
      </c>
      <c r="AN621" s="13">
        <v>2.379527661904025E-2</v>
      </c>
      <c r="AO621" s="13">
        <v>4.2454536361176451E-2</v>
      </c>
      <c r="AP621" s="13">
        <v>4.961573667038157E-2</v>
      </c>
      <c r="AQ621" s="13">
        <v>5.7528594958319912E-2</v>
      </c>
      <c r="AR621" s="13">
        <v>3.2445405323313727E-2</v>
      </c>
      <c r="AS621" s="13">
        <v>7.817482666235059E-3</v>
      </c>
      <c r="AT621" s="13">
        <v>2.0399173093929759E-2</v>
      </c>
      <c r="AU621" s="13">
        <v>1.7484596674073219E-2</v>
      </c>
      <c r="AV621" s="13">
        <v>3.4340135775343887E-2</v>
      </c>
      <c r="AW621" s="13">
        <v>2.8581440414066659E-2</v>
      </c>
      <c r="AX621" s="13">
        <v>3.8251910842965767E-2</v>
      </c>
      <c r="AY621" s="13">
        <v>1.9151408621366699E-2</v>
      </c>
    </row>
    <row r="622" spans="2:53" hidden="1">
      <c r="B622" s="12" t="s">
        <v>311</v>
      </c>
      <c r="C622" s="13">
        <v>0.14285265421069279</v>
      </c>
      <c r="D622" s="13">
        <v>0.18032922038470189</v>
      </c>
      <c r="E622" s="13">
        <v>0.15908053593999549</v>
      </c>
      <c r="F622" s="13">
        <v>0.16109528230161541</v>
      </c>
      <c r="G622" s="13">
        <v>0.12515959221223341</v>
      </c>
      <c r="H622" s="13">
        <v>0.1533724382158137</v>
      </c>
      <c r="I622" s="13">
        <v>9.7576727634216237E-2</v>
      </c>
      <c r="K622" s="13">
        <v>0.1227281412833157</v>
      </c>
      <c r="L622" s="13">
        <v>0.16256088399776411</v>
      </c>
      <c r="N622" s="13">
        <v>0.11134216435093031</v>
      </c>
      <c r="O622" s="13">
        <v>0.1123240011515536</v>
      </c>
      <c r="P622" s="13">
        <v>0.1720438567123285</v>
      </c>
      <c r="Q622" s="13">
        <v>0.19273507406079421</v>
      </c>
      <c r="R622" s="13">
        <v>0.14314692753158079</v>
      </c>
      <c r="S622" s="13">
        <v>0.11794450394997311</v>
      </c>
      <c r="T622" s="13">
        <v>0.14576315158443889</v>
      </c>
      <c r="U622" s="13">
        <v>0.1890876479129692</v>
      </c>
      <c r="V622" s="13">
        <v>0.13049770610367059</v>
      </c>
      <c r="W622" s="13">
        <v>0.1181279119896661</v>
      </c>
      <c r="X622" s="13">
        <v>0.20769764863388729</v>
      </c>
      <c r="Y622" s="13">
        <v>0.1170930354634795</v>
      </c>
      <c r="AA622" s="13">
        <v>0.1053924760390116</v>
      </c>
      <c r="AB622" s="13">
        <v>0.1145268558540693</v>
      </c>
      <c r="AC622" s="13">
        <v>0.13746670930830171</v>
      </c>
      <c r="AD622" s="13">
        <v>0.21750818600728511</v>
      </c>
      <c r="AF622" s="13">
        <v>0.1698908255927509</v>
      </c>
      <c r="AG622" s="13">
        <v>0.1259463087741112</v>
      </c>
      <c r="AH622" s="13">
        <v>0.1275733748486039</v>
      </c>
      <c r="AI622" s="13">
        <v>0.1445403513074178</v>
      </c>
      <c r="AJ622" s="13">
        <v>0.12466080457515</v>
      </c>
      <c r="AK622" s="13">
        <v>0.1698908255927509</v>
      </c>
      <c r="AM622" s="13">
        <v>0.35852285044213178</v>
      </c>
      <c r="AN622" s="13">
        <v>0.15757086309658019</v>
      </c>
      <c r="AO622" s="13">
        <v>0.1224860557212096</v>
      </c>
      <c r="AP622" s="13">
        <v>0.1206812708329838</v>
      </c>
      <c r="AQ622" s="13">
        <v>8.1162078929776754E-2</v>
      </c>
      <c r="AR622" s="13">
        <v>0.14572695237669461</v>
      </c>
      <c r="AS622" s="13">
        <v>9.2873931012555019E-2</v>
      </c>
      <c r="AT622" s="13">
        <v>0.10629264227527099</v>
      </c>
      <c r="AU622" s="13">
        <v>0.1004855992228917</v>
      </c>
      <c r="AV622" s="13">
        <v>0.13183738186967719</v>
      </c>
      <c r="AW622" s="13">
        <v>0.12106819630297271</v>
      </c>
      <c r="AX622" s="13">
        <v>0.1013887350476492</v>
      </c>
      <c r="AY622" s="13">
        <v>0.13290905968841879</v>
      </c>
    </row>
    <row r="623" spans="2:53" hidden="1">
      <c r="B623" s="12" t="s">
        <v>303</v>
      </c>
      <c r="C623" s="13">
        <v>5.3009985831557027E-2</v>
      </c>
      <c r="D623" s="13">
        <v>7.9242828876374002E-2</v>
      </c>
      <c r="E623" s="13">
        <v>7.0903189138219316E-2</v>
      </c>
      <c r="F623" s="13">
        <v>7.1315661702917144E-2</v>
      </c>
      <c r="G623" s="13">
        <v>4.7946021965132819E-2</v>
      </c>
      <c r="H623" s="13">
        <v>2.8959259555382411E-2</v>
      </c>
      <c r="I623" s="13">
        <v>2.6744076703448829E-2</v>
      </c>
      <c r="K623" s="13">
        <v>5.6455118036767768E-2</v>
      </c>
      <c r="L623" s="13">
        <v>4.9636117485418553E-2</v>
      </c>
      <c r="N623" s="13">
        <v>9.4567315704697591E-2</v>
      </c>
      <c r="O623" s="13">
        <v>4.7900410708694031E-2</v>
      </c>
      <c r="P623" s="13">
        <v>6.8737531962119444E-2</v>
      </c>
      <c r="Q623" s="13">
        <v>5.7263796095317239E-2</v>
      </c>
      <c r="R623" s="13">
        <v>5.6109377442811331E-2</v>
      </c>
      <c r="S623" s="13">
        <v>5.4643731175252307E-2</v>
      </c>
      <c r="T623" s="13">
        <v>1.2924459675677459E-2</v>
      </c>
      <c r="U623" s="13">
        <v>3.2955348764164158E-2</v>
      </c>
      <c r="V623" s="13">
        <v>6.1442363267190922E-2</v>
      </c>
      <c r="W623" s="13">
        <v>5.4291262674034849E-2</v>
      </c>
      <c r="X623" s="13">
        <v>1.2186992876750369E-2</v>
      </c>
      <c r="Y623" s="13">
        <v>6.9717052114974851E-2</v>
      </c>
      <c r="AA623" s="13">
        <v>5.8482059495830421E-2</v>
      </c>
      <c r="AB623" s="13">
        <v>6.1936131765988778E-2</v>
      </c>
      <c r="AC623" s="13">
        <v>4.4175246975764269E-2</v>
      </c>
      <c r="AD623" s="13">
        <v>4.5956887597650702E-2</v>
      </c>
      <c r="AF623" s="13">
        <v>3.8384209167949698E-2</v>
      </c>
      <c r="AG623" s="13">
        <v>8.3859716526077308E-2</v>
      </c>
      <c r="AH623" s="13">
        <v>5.5496387460996187E-2</v>
      </c>
      <c r="AI623" s="13">
        <v>4.421442692921649E-2</v>
      </c>
      <c r="AJ623" s="13">
        <v>5.1241827338584338E-2</v>
      </c>
      <c r="AK623" s="13">
        <v>3.8384209167949698E-2</v>
      </c>
      <c r="AM623" s="13">
        <v>7.1219508826154826E-2</v>
      </c>
      <c r="AN623" s="13">
        <v>2.5229215169836072E-2</v>
      </c>
      <c r="AO623" s="13">
        <v>4.4075485811068432E-2</v>
      </c>
      <c r="AP623" s="13">
        <v>5.3866605356728728E-2</v>
      </c>
      <c r="AQ623" s="13">
        <v>4.8084602581279473E-2</v>
      </c>
      <c r="AR623" s="13">
        <v>5.4032804132895393E-2</v>
      </c>
      <c r="AS623" s="13">
        <v>3.2614686849964623E-2</v>
      </c>
      <c r="AT623" s="13">
        <v>5.1773297421323299E-2</v>
      </c>
      <c r="AU623" s="13">
        <v>2.7906422146453828E-2</v>
      </c>
      <c r="AV623" s="13">
        <v>3.069328504560967E-2</v>
      </c>
      <c r="AW623" s="13">
        <v>9.243953094285369E-2</v>
      </c>
      <c r="AX623" s="13">
        <v>8.8730520839218993E-2</v>
      </c>
      <c r="AY623" s="13">
        <v>8.4845533989188052E-2</v>
      </c>
    </row>
    <row r="624" spans="2:53" hidden="1">
      <c r="B624" s="12" t="s">
        <v>304</v>
      </c>
      <c r="C624" s="13">
        <v>9.6003886660266158E-2</v>
      </c>
      <c r="D624" s="13">
        <v>0.1245076244715341</v>
      </c>
      <c r="E624" s="13">
        <v>0.10844440154770039</v>
      </c>
      <c r="F624" s="13">
        <v>0.1238056164901077</v>
      </c>
      <c r="G624" s="13">
        <v>9.2840744456825566E-2</v>
      </c>
      <c r="H624" s="13">
        <v>7.7237856867656898E-2</v>
      </c>
      <c r="I624" s="13">
        <v>5.9873572889558663E-2</v>
      </c>
      <c r="K624" s="13">
        <v>0.1156456427365395</v>
      </c>
      <c r="L624" s="13">
        <v>7.6768427716751395E-2</v>
      </c>
      <c r="N624" s="13">
        <v>9.2403470101777047E-2</v>
      </c>
      <c r="O624" s="13">
        <v>0.18129929557226859</v>
      </c>
      <c r="P624" s="13">
        <v>7.702011880595451E-2</v>
      </c>
      <c r="Q624" s="13">
        <v>3.4407432523651992E-2</v>
      </c>
      <c r="R624" s="13">
        <v>7.9968610089499584E-2</v>
      </c>
      <c r="S624" s="13">
        <v>0.1214681756511154</v>
      </c>
      <c r="T624" s="13">
        <v>0.10331789253486889</v>
      </c>
      <c r="U624" s="13">
        <v>0.1272220897898183</v>
      </c>
      <c r="V624" s="13">
        <v>0.14981584726501601</v>
      </c>
      <c r="W624" s="13">
        <v>5.9039380882472507E-2</v>
      </c>
      <c r="X624" s="13">
        <v>6.8904967278517817E-2</v>
      </c>
      <c r="Y624" s="13">
        <v>6.3708943754289898E-2</v>
      </c>
      <c r="AA624" s="13">
        <v>0.10931429185359021</v>
      </c>
      <c r="AB624" s="13">
        <v>0.11080335189544729</v>
      </c>
      <c r="AC624" s="13">
        <v>0.1057571081879394</v>
      </c>
      <c r="AD624" s="13">
        <v>5.6278777052979477E-2</v>
      </c>
      <c r="AF624" s="13">
        <v>7.8669710575957841E-2</v>
      </c>
      <c r="AG624" s="13">
        <v>0.13406729606127329</v>
      </c>
      <c r="AH624" s="13">
        <v>0.11647646557775709</v>
      </c>
      <c r="AI624" s="13">
        <v>9.3061438420861425E-2</v>
      </c>
      <c r="AJ624" s="13">
        <v>8.1607109492305582E-2</v>
      </c>
      <c r="AK624" s="13">
        <v>7.8669710575957841E-2</v>
      </c>
      <c r="AM624" s="13">
        <v>3.5339350108290098E-2</v>
      </c>
      <c r="AN624" s="13">
        <v>7.5740973690071225E-2</v>
      </c>
      <c r="AO624" s="13">
        <v>7.5861417399901598E-2</v>
      </c>
      <c r="AP624" s="13">
        <v>0.13666677037857369</v>
      </c>
      <c r="AQ624" s="13">
        <v>0.1404511130063143</v>
      </c>
      <c r="AR624" s="13">
        <v>7.2617103018828164E-2</v>
      </c>
      <c r="AS624" s="13">
        <v>0.11158425630363</v>
      </c>
      <c r="AT624" s="13">
        <v>0.10020144603712219</v>
      </c>
      <c r="AU624" s="13">
        <v>0.12503134076876399</v>
      </c>
      <c r="AV624" s="13">
        <v>0.15270229690717929</v>
      </c>
      <c r="AW624" s="13">
        <v>0.1074888033548983</v>
      </c>
      <c r="AX624" s="13">
        <v>6.9121269627946985E-2</v>
      </c>
      <c r="AY624" s="13">
        <v>8.948058083629741E-2</v>
      </c>
    </row>
    <row r="625" spans="2:53" hidden="1">
      <c r="B625" s="12" t="s">
        <v>305</v>
      </c>
      <c r="C625" s="13">
        <v>0.15089440542159779</v>
      </c>
      <c r="D625" s="13">
        <v>0.13363149194350421</v>
      </c>
      <c r="E625" s="13">
        <v>0.1565399202114624</v>
      </c>
      <c r="F625" s="13">
        <v>0.1337681137343715</v>
      </c>
      <c r="G625" s="13">
        <v>0.14743359867681369</v>
      </c>
      <c r="H625" s="13">
        <v>0.16342228728515651</v>
      </c>
      <c r="I625" s="13">
        <v>0.16590370467656879</v>
      </c>
      <c r="K625" s="13">
        <v>0.16520306567164139</v>
      </c>
      <c r="L625" s="13">
        <v>0.1368817252056525</v>
      </c>
      <c r="N625" s="13">
        <v>0.1677933565041286</v>
      </c>
      <c r="O625" s="13">
        <v>4.8103426744200137E-2</v>
      </c>
      <c r="P625" s="13">
        <v>0.13296884444494339</v>
      </c>
      <c r="Q625" s="13">
        <v>0.1703456184322438</v>
      </c>
      <c r="R625" s="13">
        <v>0.15386253915655099</v>
      </c>
      <c r="S625" s="13">
        <v>0.1352172161558495</v>
      </c>
      <c r="T625" s="13">
        <v>0.1275455330610176</v>
      </c>
      <c r="U625" s="13">
        <v>0.13685617440152789</v>
      </c>
      <c r="V625" s="13">
        <v>0.1494059198466362</v>
      </c>
      <c r="W625" s="13">
        <v>0.1748504936756855</v>
      </c>
      <c r="X625" s="13">
        <v>0.13732208524808709</v>
      </c>
      <c r="Y625" s="13">
        <v>0.19152111748378831</v>
      </c>
      <c r="AA625" s="13">
        <v>0.19276670093938469</v>
      </c>
      <c r="AB625" s="13">
        <v>0.1732398890212862</v>
      </c>
      <c r="AC625" s="13">
        <v>0.1150536626386692</v>
      </c>
      <c r="AD625" s="13">
        <v>0.113983805831173</v>
      </c>
      <c r="AF625" s="13">
        <v>0.1001218634688656</v>
      </c>
      <c r="AG625" s="13">
        <v>0.1800211406936234</v>
      </c>
      <c r="AH625" s="13">
        <v>0.26207506064886082</v>
      </c>
      <c r="AI625" s="13">
        <v>0.17218128369572719</v>
      </c>
      <c r="AJ625" s="13">
        <v>0.14183379937422491</v>
      </c>
      <c r="AK625" s="13">
        <v>0.1001218634688656</v>
      </c>
      <c r="AM625" s="13">
        <v>0.17746277200601801</v>
      </c>
      <c r="AN625" s="13">
        <v>0.1239716282417308</v>
      </c>
      <c r="AO625" s="13">
        <v>0.16238495470005471</v>
      </c>
      <c r="AP625" s="13">
        <v>0.140605176224466</v>
      </c>
      <c r="AQ625" s="13">
        <v>0.18741640944749091</v>
      </c>
      <c r="AR625" s="13">
        <v>0.19095257302496749</v>
      </c>
      <c r="AS625" s="13">
        <v>0.19455662903908039</v>
      </c>
      <c r="AT625" s="13">
        <v>0.13982423314117329</v>
      </c>
      <c r="AU625" s="13">
        <v>0.14652632043530731</v>
      </c>
      <c r="AV625" s="13">
        <v>0.12154384033094411</v>
      </c>
      <c r="AW625" s="13">
        <v>0.1189039242974661</v>
      </c>
      <c r="AX625" s="13">
        <v>0.169287433631713</v>
      </c>
      <c r="AY625" s="13">
        <v>0.23962765931161689</v>
      </c>
    </row>
    <row r="626" spans="2:53" hidden="1">
      <c r="B626" s="12" t="s">
        <v>306</v>
      </c>
      <c r="C626" s="13">
        <v>8.9519301784605487E-2</v>
      </c>
      <c r="D626" s="13">
        <v>8.7626908153658561E-2</v>
      </c>
      <c r="E626" s="13">
        <v>0.10859610512670589</v>
      </c>
      <c r="F626" s="13">
        <v>6.3782890577159079E-2</v>
      </c>
      <c r="G626" s="13">
        <v>9.788476655121911E-2</v>
      </c>
      <c r="H626" s="13">
        <v>6.5810255163035805E-2</v>
      </c>
      <c r="I626" s="13">
        <v>0.1053346584286453</v>
      </c>
      <c r="K626" s="13">
        <v>0.1001112421670149</v>
      </c>
      <c r="L626" s="13">
        <v>7.914645968398977E-2</v>
      </c>
      <c r="N626" s="13">
        <v>8.9167895441884817E-2</v>
      </c>
      <c r="O626" s="13">
        <v>6.3470475441141386E-2</v>
      </c>
      <c r="P626" s="13">
        <v>7.8447361347884451E-2</v>
      </c>
      <c r="Q626" s="13">
        <v>8.184456725572048E-2</v>
      </c>
      <c r="R626" s="13">
        <v>0.1220970811973472</v>
      </c>
      <c r="S626" s="13">
        <v>7.5874267718954683E-2</v>
      </c>
      <c r="T626" s="13">
        <v>2.748595656911252E-2</v>
      </c>
      <c r="U626" s="13">
        <v>5.7558783153496322E-2</v>
      </c>
      <c r="V626" s="13">
        <v>0.1069753060110234</v>
      </c>
      <c r="W626" s="13">
        <v>0.1209864045287653</v>
      </c>
      <c r="X626" s="13">
        <v>0.10421684004039081</v>
      </c>
      <c r="Y626" s="13">
        <v>7.4862810661445886E-2</v>
      </c>
      <c r="AA626" s="13">
        <v>0.12379725358991291</v>
      </c>
      <c r="AB626" s="13">
        <v>9.4178000154218622E-2</v>
      </c>
      <c r="AC626" s="13">
        <v>7.3732705787287675E-2</v>
      </c>
      <c r="AD626" s="13">
        <v>6.1134059333507781E-2</v>
      </c>
      <c r="AF626" s="13">
        <v>7.9249483530014805E-2</v>
      </c>
      <c r="AG626" s="13">
        <v>0.110179382955231</v>
      </c>
      <c r="AH626" s="13">
        <v>0.12743820530296801</v>
      </c>
      <c r="AI626" s="13">
        <v>5.0409593669336117E-2</v>
      </c>
      <c r="AJ626" s="13">
        <v>9.5294587464969369E-2</v>
      </c>
      <c r="AK626" s="13">
        <v>7.9249483530014805E-2</v>
      </c>
      <c r="AM626" s="13">
        <v>7.0774048025888089E-2</v>
      </c>
      <c r="AN626" s="13">
        <v>7.8521211121108853E-2</v>
      </c>
      <c r="AO626" s="13">
        <v>6.2572731706427714E-2</v>
      </c>
      <c r="AP626" s="13">
        <v>7.6765952807146209E-2</v>
      </c>
      <c r="AQ626" s="13">
        <v>8.1243161336982395E-2</v>
      </c>
      <c r="AR626" s="13">
        <v>8.8066461614166744E-2</v>
      </c>
      <c r="AS626" s="13">
        <v>8.3549853155710188E-2</v>
      </c>
      <c r="AT626" s="13">
        <v>9.5054272914194118E-2</v>
      </c>
      <c r="AU626" s="13">
        <v>0.14012375129885191</v>
      </c>
      <c r="AV626" s="13">
        <v>0.12032750317789059</v>
      </c>
      <c r="AW626" s="13">
        <v>5.2526087957234367E-2</v>
      </c>
      <c r="AX626" s="13">
        <v>0.13849900501098791</v>
      </c>
      <c r="AY626" s="13">
        <v>0.13975742026959409</v>
      </c>
    </row>
    <row r="627" spans="2:53" hidden="1">
      <c r="B627" s="12" t="s">
        <v>312</v>
      </c>
      <c r="C627" s="13">
        <v>0.2860767802162123</v>
      </c>
      <c r="D627" s="13">
        <v>0.2060866597633636</v>
      </c>
      <c r="E627" s="13">
        <v>0.23080507172518969</v>
      </c>
      <c r="F627" s="13">
        <v>0.19786671727275321</v>
      </c>
      <c r="G627" s="13">
        <v>0.27436901781839651</v>
      </c>
      <c r="H627" s="13">
        <v>0.34816931646763999</v>
      </c>
      <c r="I627" s="13">
        <v>0.42256408054948641</v>
      </c>
      <c r="K627" s="13">
        <v>0.29295103411189161</v>
      </c>
      <c r="L627" s="13">
        <v>0.27934472285514128</v>
      </c>
      <c r="N627" s="13">
        <v>0.32357511018720908</v>
      </c>
      <c r="O627" s="13">
        <v>0.34509313448116258</v>
      </c>
      <c r="P627" s="13">
        <v>0.32464759342106048</v>
      </c>
      <c r="Q627" s="13">
        <v>0.29179832801151662</v>
      </c>
      <c r="R627" s="13">
        <v>0.26204506528433358</v>
      </c>
      <c r="S627" s="13">
        <v>0.31036870330272631</v>
      </c>
      <c r="T627" s="13">
        <v>0.33417911867049882</v>
      </c>
      <c r="U627" s="13">
        <v>0.26115918615484818</v>
      </c>
      <c r="V627" s="13">
        <v>0.24059310111806331</v>
      </c>
      <c r="W627" s="13">
        <v>0.27981327689378421</v>
      </c>
      <c r="X627" s="13">
        <v>0.30143400841889573</v>
      </c>
      <c r="Y627" s="13">
        <v>0.26574154558309138</v>
      </c>
      <c r="AA627" s="13">
        <v>0.29335097198525201</v>
      </c>
      <c r="AB627" s="13">
        <v>0.28738533229854563</v>
      </c>
      <c r="AC627" s="13">
        <v>0.30797973052676891</v>
      </c>
      <c r="AD627" s="13">
        <v>0.25766892147435361</v>
      </c>
      <c r="AF627" s="13">
        <v>0.24306779616406801</v>
      </c>
      <c r="AG627" s="13">
        <v>0.27858985117725682</v>
      </c>
      <c r="AH627" s="13">
        <v>0.14998688110216041</v>
      </c>
      <c r="AI627" s="13">
        <v>0.29519587946305081</v>
      </c>
      <c r="AJ627" s="13">
        <v>0.39718647317319672</v>
      </c>
      <c r="AK627" s="13">
        <v>0.24306779616406801</v>
      </c>
      <c r="AM627" s="13">
        <v>0.14743667058845361</v>
      </c>
      <c r="AN627" s="13">
        <v>0.26454319872277382</v>
      </c>
      <c r="AO627" s="13">
        <v>0.31507550111860561</v>
      </c>
      <c r="AP627" s="13">
        <v>0.30172059092308462</v>
      </c>
      <c r="AQ627" s="13">
        <v>0.29183939834504008</v>
      </c>
      <c r="AR627" s="13">
        <v>0.30226536467893161</v>
      </c>
      <c r="AS627" s="13">
        <v>0.3118323125707414</v>
      </c>
      <c r="AT627" s="13">
        <v>0.34626352030178692</v>
      </c>
      <c r="AU627" s="13">
        <v>0.30041849373926771</v>
      </c>
      <c r="AV627" s="13">
        <v>0.34257512276106611</v>
      </c>
      <c r="AW627" s="13">
        <v>0.35691226763777889</v>
      </c>
      <c r="AX627" s="13">
        <v>0.2669889523030784</v>
      </c>
      <c r="AY627" s="13">
        <v>0.25709118281142768</v>
      </c>
    </row>
    <row r="628" spans="2:53" hidden="1"/>
    <row r="629" spans="2:53" hidden="1">
      <c r="B629" s="37" t="s">
        <v>313</v>
      </c>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c r="AL629" s="34"/>
      <c r="AM629" s="34"/>
      <c r="AN629" s="34"/>
      <c r="AO629" s="34"/>
      <c r="AP629" s="34"/>
      <c r="AQ629" s="34"/>
      <c r="AR629" s="34"/>
      <c r="AS629" s="34"/>
      <c r="AT629" s="34"/>
      <c r="AU629" s="34"/>
      <c r="AV629" s="34"/>
      <c r="AW629" s="34"/>
      <c r="AX629" s="34"/>
      <c r="AY629" s="34"/>
      <c r="AZ629" s="34"/>
      <c r="BA629" s="34"/>
    </row>
    <row r="630" spans="2:53" hidden="1">
      <c r="B630" s="36" t="s">
        <v>16</v>
      </c>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c r="AL630" s="34"/>
      <c r="AM630" s="34"/>
      <c r="AN630" s="34"/>
      <c r="AO630" s="34"/>
      <c r="AP630" s="34"/>
      <c r="AQ630" s="34"/>
      <c r="AR630" s="34"/>
      <c r="AS630" s="34"/>
      <c r="AT630" s="34"/>
      <c r="AU630" s="34"/>
      <c r="AV630" s="34"/>
      <c r="AW630" s="34"/>
      <c r="AX630" s="34"/>
      <c r="AY630" s="34"/>
      <c r="AZ630" s="34"/>
      <c r="BA630" s="34"/>
    </row>
    <row r="631" spans="2:53" hidden="1">
      <c r="B631" s="12" t="s">
        <v>51</v>
      </c>
      <c r="C631" s="13">
        <v>0.16789290763884029</v>
      </c>
      <c r="D631" s="13">
        <v>0.1243263262906093</v>
      </c>
      <c r="E631" s="13">
        <v>0.18112819353541129</v>
      </c>
      <c r="F631" s="13">
        <v>0.16001853360048859</v>
      </c>
      <c r="G631" s="13">
        <v>0.1493689963358604</v>
      </c>
      <c r="H631" s="13">
        <v>0.16847414909180031</v>
      </c>
      <c r="I631" s="13">
        <v>0.20676644334823749</v>
      </c>
      <c r="K631" s="13">
        <v>0.14376487688076381</v>
      </c>
      <c r="L631" s="13">
        <v>0.19152184098026789</v>
      </c>
      <c r="N631" s="13">
        <v>5.4033255935715313E-2</v>
      </c>
      <c r="O631" s="13">
        <v>7.3489938767069093E-2</v>
      </c>
      <c r="P631" s="13">
        <v>0.1253567206770918</v>
      </c>
      <c r="Q631" s="13">
        <v>0.10496646476396811</v>
      </c>
      <c r="R631" s="13">
        <v>0.14950591001196481</v>
      </c>
      <c r="S631" s="13">
        <v>0.12806831238841401</v>
      </c>
      <c r="T631" s="13">
        <v>0.1317144917713442</v>
      </c>
      <c r="U631" s="13">
        <v>0.20303666167850251</v>
      </c>
      <c r="V631" s="13">
        <v>0.19910228198856941</v>
      </c>
      <c r="W631" s="13">
        <v>0.26988593974028902</v>
      </c>
      <c r="X631" s="13">
        <v>0.2018960694919191</v>
      </c>
      <c r="Y631" s="13">
        <v>0.18989070311982351</v>
      </c>
      <c r="AA631" s="13">
        <v>0.19541339110903991</v>
      </c>
      <c r="AB631" s="13">
        <v>0.1729573321839592</v>
      </c>
      <c r="AC631" s="13">
        <v>0.16610196148642631</v>
      </c>
      <c r="AD631" s="13">
        <v>0.13466982245445219</v>
      </c>
      <c r="AF631" s="13">
        <v>0.33180965520538491</v>
      </c>
      <c r="AG631" s="13">
        <v>8.1596685829909602E-2</v>
      </c>
      <c r="AH631" s="13">
        <v>0.15375147637465891</v>
      </c>
      <c r="AI631" s="13">
        <v>8.2784786997143006E-2</v>
      </c>
      <c r="AJ631" s="13">
        <v>7.1463460219246433E-2</v>
      </c>
      <c r="AK631" s="13">
        <v>0.33180965520538491</v>
      </c>
      <c r="AM631" s="13">
        <v>0.147026366249628</v>
      </c>
      <c r="AN631" s="13">
        <v>0.1243396951032389</v>
      </c>
      <c r="AO631" s="13">
        <v>0.16803762912313411</v>
      </c>
      <c r="AP631" s="13">
        <v>0.14837225288721351</v>
      </c>
      <c r="AQ631" s="13">
        <v>0.19015979490026111</v>
      </c>
      <c r="AR631" s="13">
        <v>0.14437428254573331</v>
      </c>
      <c r="AS631" s="13">
        <v>0.20663300510614649</v>
      </c>
      <c r="AT631" s="13">
        <v>0.13521127057613841</v>
      </c>
      <c r="AU631" s="13">
        <v>0.15973849490695299</v>
      </c>
      <c r="AV631" s="13">
        <v>0.19498916264529409</v>
      </c>
      <c r="AW631" s="13">
        <v>0.21881015228478831</v>
      </c>
      <c r="AX631" s="13">
        <v>0.17885151211938299</v>
      </c>
      <c r="AY631" s="13">
        <v>0.21514400906475301</v>
      </c>
    </row>
    <row r="632" spans="2:53" hidden="1">
      <c r="B632" s="12" t="s">
        <v>52</v>
      </c>
      <c r="C632" s="13">
        <v>0.28522464825100058</v>
      </c>
      <c r="D632" s="13">
        <v>0.30614818883390899</v>
      </c>
      <c r="E632" s="13">
        <v>0.35406548463512388</v>
      </c>
      <c r="F632" s="13">
        <v>0.30486109904975162</v>
      </c>
      <c r="G632" s="13">
        <v>0.2954507607969783</v>
      </c>
      <c r="H632" s="13">
        <v>0.24929476740271961</v>
      </c>
      <c r="I632" s="13">
        <v>0.2156791080757294</v>
      </c>
      <c r="K632" s="13">
        <v>0.2864650681117028</v>
      </c>
      <c r="L632" s="13">
        <v>0.28400988694296891</v>
      </c>
      <c r="N632" s="13">
        <v>0.21293019510046671</v>
      </c>
      <c r="O632" s="13">
        <v>8.0344733066330179E-2</v>
      </c>
      <c r="P632" s="13">
        <v>0.39088779759746389</v>
      </c>
      <c r="Q632" s="13">
        <v>0.35460943471340017</v>
      </c>
      <c r="R632" s="13">
        <v>0.40186299881438742</v>
      </c>
      <c r="S632" s="13">
        <v>0.34736109469572068</v>
      </c>
      <c r="T632" s="13">
        <v>0.25396473606677639</v>
      </c>
      <c r="U632" s="13">
        <v>0.29905351396767921</v>
      </c>
      <c r="V632" s="13">
        <v>0.43417706135697021</v>
      </c>
      <c r="W632" s="13">
        <v>0.17206263972841199</v>
      </c>
      <c r="X632" s="13">
        <v>0.15987739592705019</v>
      </c>
      <c r="Y632" s="13">
        <v>0.19474913265433591</v>
      </c>
      <c r="AA632" s="13">
        <v>0.34109844016770102</v>
      </c>
      <c r="AB632" s="13">
        <v>0.28301311292696801</v>
      </c>
      <c r="AC632" s="13">
        <v>0.24462626782582361</v>
      </c>
      <c r="AD632" s="13">
        <v>0.2627971095656268</v>
      </c>
      <c r="AF632" s="13">
        <v>0.17503253449404579</v>
      </c>
      <c r="AG632" s="13">
        <v>0.74834186436998773</v>
      </c>
      <c r="AH632" s="13">
        <v>0.19564161855338519</v>
      </c>
      <c r="AI632" s="13">
        <v>0.2180875318882268</v>
      </c>
      <c r="AJ632" s="13">
        <v>0.1164886197580262</v>
      </c>
      <c r="AK632" s="13">
        <v>0.17503253449404579</v>
      </c>
      <c r="AM632" s="13">
        <v>0.32006845797537292</v>
      </c>
      <c r="AN632" s="13">
        <v>0.25747390058271657</v>
      </c>
      <c r="AO632" s="13">
        <v>0.26480727728143999</v>
      </c>
      <c r="AP632" s="13">
        <v>0.26970413740068239</v>
      </c>
      <c r="AQ632" s="13">
        <v>0.292662255229377</v>
      </c>
      <c r="AR632" s="13">
        <v>0.20800025380294301</v>
      </c>
      <c r="AS632" s="13">
        <v>0.26549938892363922</v>
      </c>
      <c r="AT632" s="13">
        <v>0.31137532892696768</v>
      </c>
      <c r="AU632" s="13">
        <v>0.27616696255131229</v>
      </c>
      <c r="AV632" s="13">
        <v>0.33318958898797701</v>
      </c>
      <c r="AW632" s="13">
        <v>0.33282587535717739</v>
      </c>
      <c r="AX632" s="13">
        <v>0.37870881502746578</v>
      </c>
      <c r="AY632" s="13">
        <v>0.40287761729884108</v>
      </c>
    </row>
    <row r="633" spans="2:53" hidden="1">
      <c r="B633" s="12" t="s">
        <v>53</v>
      </c>
      <c r="C633" s="13">
        <v>8.3034962179278485E-2</v>
      </c>
      <c r="D633" s="13">
        <v>6.8787851924634213E-2</v>
      </c>
      <c r="E633" s="13">
        <v>6.1096674289823308E-2</v>
      </c>
      <c r="F633" s="13">
        <v>6.7689830382846483E-2</v>
      </c>
      <c r="G633" s="13">
        <v>8.0691532356848061E-2</v>
      </c>
      <c r="H633" s="13">
        <v>7.493599274518141E-2</v>
      </c>
      <c r="I633" s="13">
        <v>0.12995168827836601</v>
      </c>
      <c r="K633" s="13">
        <v>8.2586708278952925E-2</v>
      </c>
      <c r="L633" s="13">
        <v>8.3473943778606965E-2</v>
      </c>
      <c r="N633" s="13">
        <v>8.1159440352128326E-2</v>
      </c>
      <c r="O633" s="13">
        <v>3.0778849102950839E-2</v>
      </c>
      <c r="P633" s="13">
        <v>2.0009175791514129E-2</v>
      </c>
      <c r="Q633" s="13">
        <v>3.4859350863170713E-2</v>
      </c>
      <c r="R633" s="13">
        <v>3.7791119005375039E-2</v>
      </c>
      <c r="S633" s="13">
        <v>5.2478624758746512E-2</v>
      </c>
      <c r="T633" s="13">
        <v>6.7922481897430595E-2</v>
      </c>
      <c r="U633" s="13">
        <v>4.5072925037567498E-2</v>
      </c>
      <c r="V633" s="13">
        <v>7.6419536337523061E-2</v>
      </c>
      <c r="W633" s="13">
        <v>0.1202394708481332</v>
      </c>
      <c r="X633" s="13">
        <v>0.21805540362228429</v>
      </c>
      <c r="Y633" s="13">
        <v>0.12628746048539979</v>
      </c>
      <c r="AA633" s="13">
        <v>8.7318630247951723E-2</v>
      </c>
      <c r="AB633" s="13">
        <v>9.9842305983282018E-2</v>
      </c>
      <c r="AC633" s="13">
        <v>6.6801238335675334E-2</v>
      </c>
      <c r="AD633" s="13">
        <v>7.4763417137188204E-2</v>
      </c>
      <c r="AF633" s="13">
        <v>3.7095708359861333E-2</v>
      </c>
      <c r="AG633" s="13">
        <v>5.7144269083244957E-2</v>
      </c>
      <c r="AH633" s="13">
        <v>0.4198796500114324</v>
      </c>
      <c r="AI633" s="13">
        <v>8.1821384549308138E-2</v>
      </c>
      <c r="AJ633" s="13">
        <v>4.3249324840998922E-2</v>
      </c>
      <c r="AK633" s="13">
        <v>3.7095708359861333E-2</v>
      </c>
      <c r="AM633" s="13">
        <v>0.10498992658258741</v>
      </c>
      <c r="AN633" s="13">
        <v>9.2059234046483113E-2</v>
      </c>
      <c r="AO633" s="13">
        <v>5.5730756704067887E-2</v>
      </c>
      <c r="AP633" s="13">
        <v>7.7465355293508856E-2</v>
      </c>
      <c r="AQ633" s="13">
        <v>6.8754686156622169E-2</v>
      </c>
      <c r="AR633" s="13">
        <v>9.1113351603110168E-2</v>
      </c>
      <c r="AS633" s="13">
        <v>9.7066272811421467E-2</v>
      </c>
      <c r="AT633" s="13">
        <v>8.2755947597196206E-2</v>
      </c>
      <c r="AU633" s="13">
        <v>0.10687811812733509</v>
      </c>
      <c r="AV633" s="13">
        <v>0.1082272867698342</v>
      </c>
      <c r="AW633" s="13">
        <v>2.921338801411387E-2</v>
      </c>
      <c r="AX633" s="13">
        <v>4.8801775432545859E-2</v>
      </c>
      <c r="AY633" s="13">
        <v>6.0948881542577389E-2</v>
      </c>
    </row>
    <row r="634" spans="2:53" hidden="1">
      <c r="B634" s="12" t="s">
        <v>54</v>
      </c>
      <c r="C634" s="13">
        <v>0.1078186852953061</v>
      </c>
      <c r="D634" s="13">
        <v>0.1890660056849324</v>
      </c>
      <c r="E634" s="13">
        <v>0.14496999946060379</v>
      </c>
      <c r="F634" s="13">
        <v>0.15204725834471411</v>
      </c>
      <c r="G634" s="13">
        <v>6.2938393191109429E-2</v>
      </c>
      <c r="H634" s="13">
        <v>6.8832626930265109E-2</v>
      </c>
      <c r="I634" s="13">
        <v>5.1145065636845247E-2</v>
      </c>
      <c r="K634" s="13">
        <v>9.078352339943721E-2</v>
      </c>
      <c r="L634" s="13">
        <v>0.12450146844217259</v>
      </c>
      <c r="N634" s="13">
        <v>7.0684108637307314E-2</v>
      </c>
      <c r="O634" s="13">
        <v>0.1101851129652647</v>
      </c>
      <c r="P634" s="13">
        <v>9.2880734436040738E-2</v>
      </c>
      <c r="Q634" s="13">
        <v>6.961383883597512E-2</v>
      </c>
      <c r="R634" s="13">
        <v>0.12171986975177269</v>
      </c>
      <c r="S634" s="13">
        <v>0.1233084111992714</v>
      </c>
      <c r="T634" s="13">
        <v>0.1170539079987904</v>
      </c>
      <c r="U634" s="13">
        <v>0.119570377089437</v>
      </c>
      <c r="V634" s="13">
        <v>0.11946511546913011</v>
      </c>
      <c r="W634" s="13">
        <v>0.11204973756924751</v>
      </c>
      <c r="X634" s="13">
        <v>8.1748461509627196E-2</v>
      </c>
      <c r="Y634" s="13">
        <v>0.1189628685133145</v>
      </c>
      <c r="AA634" s="13">
        <v>8.6464264977947278E-2</v>
      </c>
      <c r="AB634" s="13">
        <v>0.10361046570592509</v>
      </c>
      <c r="AC634" s="13">
        <v>0.1112445703831019</v>
      </c>
      <c r="AD634" s="13">
        <v>0.13300766585118939</v>
      </c>
      <c r="AF634" s="13">
        <v>6.4187040132311121E-2</v>
      </c>
      <c r="AG634" s="13">
        <v>3.5510270095548357E-2</v>
      </c>
      <c r="AH634" s="13">
        <v>5.2456577524165167E-2</v>
      </c>
      <c r="AI634" s="13">
        <v>0.4632723560265285</v>
      </c>
      <c r="AJ634" s="13">
        <v>3.7790202700634302E-2</v>
      </c>
      <c r="AK634" s="13">
        <v>6.4187040132311121E-2</v>
      </c>
      <c r="AM634" s="13">
        <v>0.105403700950662</v>
      </c>
      <c r="AN634" s="13">
        <v>6.9538429170597979E-2</v>
      </c>
      <c r="AO634" s="13">
        <v>0.1185076093902576</v>
      </c>
      <c r="AP634" s="13">
        <v>0.13082246669291811</v>
      </c>
      <c r="AQ634" s="13">
        <v>8.094363637190545E-2</v>
      </c>
      <c r="AR634" s="13">
        <v>9.7357499786304993E-2</v>
      </c>
      <c r="AS634" s="13">
        <v>9.4238378301124442E-2</v>
      </c>
      <c r="AT634" s="13">
        <v>0.1335634085364841</v>
      </c>
      <c r="AU634" s="13">
        <v>0.13030663780287449</v>
      </c>
      <c r="AV634" s="13">
        <v>6.3187704935014924E-2</v>
      </c>
      <c r="AW634" s="13">
        <v>8.7391313582010896E-2</v>
      </c>
      <c r="AX634" s="13">
        <v>0.1106915622472233</v>
      </c>
      <c r="AY634" s="13">
        <v>7.0515480576254952E-2</v>
      </c>
    </row>
    <row r="635" spans="2:53" hidden="1">
      <c r="B635" s="12" t="s">
        <v>55</v>
      </c>
      <c r="C635" s="13">
        <v>0.25995282770710898</v>
      </c>
      <c r="D635" s="13">
        <v>0.25961352630925699</v>
      </c>
      <c r="E635" s="13">
        <v>0.18985672901096121</v>
      </c>
      <c r="F635" s="13">
        <v>0.21993201175949989</v>
      </c>
      <c r="G635" s="13">
        <v>0.30451889959065198</v>
      </c>
      <c r="H635" s="13">
        <v>0.33709193211842658</v>
      </c>
      <c r="I635" s="13">
        <v>0.26138602245414522</v>
      </c>
      <c r="K635" s="13">
        <v>0.29124615188262132</v>
      </c>
      <c r="L635" s="13">
        <v>0.22930681774513359</v>
      </c>
      <c r="N635" s="13">
        <v>0.14392374356074131</v>
      </c>
      <c r="O635" s="13">
        <v>0.1061745985938895</v>
      </c>
      <c r="P635" s="13">
        <v>0.2239299951971814</v>
      </c>
      <c r="Q635" s="13">
        <v>0.36507923291317768</v>
      </c>
      <c r="R635" s="13">
        <v>0.2432349628607485</v>
      </c>
      <c r="S635" s="13">
        <v>0.32460856213668871</v>
      </c>
      <c r="T635" s="13">
        <v>0.37966043965673157</v>
      </c>
      <c r="U635" s="13">
        <v>0.29401543383202311</v>
      </c>
      <c r="V635" s="13">
        <v>0.14918587945158279</v>
      </c>
      <c r="W635" s="13">
        <v>0.27982034408817452</v>
      </c>
      <c r="X635" s="13">
        <v>0.30706924424128462</v>
      </c>
      <c r="Y635" s="13">
        <v>0.33706914711065161</v>
      </c>
      <c r="AA635" s="13">
        <v>0.20546575148990159</v>
      </c>
      <c r="AB635" s="13">
        <v>0.22513599741403811</v>
      </c>
      <c r="AC635" s="13">
        <v>0.32228751987981158</v>
      </c>
      <c r="AD635" s="13">
        <v>0.30012397587549022</v>
      </c>
      <c r="AF635" s="13">
        <v>0.17823561448714981</v>
      </c>
      <c r="AG635" s="13">
        <v>5.9058395877883987E-2</v>
      </c>
      <c r="AH635" s="13">
        <v>0.1025306720230854</v>
      </c>
      <c r="AI635" s="13">
        <v>0.116517235760982</v>
      </c>
      <c r="AJ635" s="13">
        <v>0.68828361363390833</v>
      </c>
      <c r="AK635" s="13">
        <v>0.17823561448714981</v>
      </c>
      <c r="AM635" s="13">
        <v>0.17621490985708191</v>
      </c>
      <c r="AN635" s="13">
        <v>0.3179141062723046</v>
      </c>
      <c r="AO635" s="13">
        <v>0.30560594145644249</v>
      </c>
      <c r="AP635" s="13">
        <v>0.28114041133591372</v>
      </c>
      <c r="AQ635" s="13">
        <v>0.29869851983967038</v>
      </c>
      <c r="AR635" s="13">
        <v>0.34873264426570671</v>
      </c>
      <c r="AS635" s="13">
        <v>0.27406453180074092</v>
      </c>
      <c r="AT635" s="13">
        <v>0.25317673928879619</v>
      </c>
      <c r="AU635" s="13">
        <v>0.22885113787290959</v>
      </c>
      <c r="AV635" s="13">
        <v>0.2129244463625852</v>
      </c>
      <c r="AW635" s="13">
        <v>0.23065184006809339</v>
      </c>
      <c r="AX635" s="13">
        <v>0.19552782330194701</v>
      </c>
      <c r="AY635" s="13">
        <v>0.1677562060119677</v>
      </c>
    </row>
    <row r="636" spans="2:53" hidden="1">
      <c r="B636" s="12" t="s">
        <v>289</v>
      </c>
      <c r="C636" s="13">
        <v>6.7988998691491994E-3</v>
      </c>
      <c r="D636" s="13">
        <v>3.3768955860195449E-3</v>
      </c>
      <c r="E636" s="13">
        <v>3.067485583561761E-3</v>
      </c>
      <c r="F636" s="13">
        <v>2.6081358758491789E-3</v>
      </c>
      <c r="G636" s="13">
        <v>1.439481733261146E-2</v>
      </c>
      <c r="H636" s="13">
        <v>1.295872236652776E-2</v>
      </c>
      <c r="I636" s="13">
        <v>5.1640274335197096E-3</v>
      </c>
      <c r="K636" s="13">
        <v>6.6987801430096611E-3</v>
      </c>
      <c r="L636" s="13">
        <v>6.8969485809911779E-3</v>
      </c>
      <c r="N636" s="13">
        <v>0</v>
      </c>
      <c r="O636" s="13">
        <v>0</v>
      </c>
      <c r="P636" s="13">
        <v>0.13622772450753989</v>
      </c>
      <c r="Q636" s="13">
        <v>0</v>
      </c>
      <c r="R636" s="13">
        <v>0</v>
      </c>
      <c r="S636" s="13">
        <v>0</v>
      </c>
      <c r="T636" s="13">
        <v>0</v>
      </c>
      <c r="U636" s="13">
        <v>0</v>
      </c>
      <c r="V636" s="13">
        <v>0</v>
      </c>
      <c r="W636" s="13">
        <v>0</v>
      </c>
      <c r="X636" s="13">
        <v>0</v>
      </c>
      <c r="Y636" s="13">
        <v>0</v>
      </c>
      <c r="AA636" s="13">
        <v>5.2149465243268942E-3</v>
      </c>
      <c r="AB636" s="13">
        <v>5.7047383818497333E-3</v>
      </c>
      <c r="AC636" s="13">
        <v>1.1593543157730139E-2</v>
      </c>
      <c r="AD636" s="13">
        <v>5.4855387192090724E-3</v>
      </c>
      <c r="AF636" s="13">
        <v>8.9573152202311029E-3</v>
      </c>
      <c r="AG636" s="13">
        <v>2.155272974429202E-3</v>
      </c>
      <c r="AH636" s="13">
        <v>1.6436715292082588E-2</v>
      </c>
      <c r="AI636" s="13">
        <v>3.7569996646354001E-3</v>
      </c>
      <c r="AJ636" s="13">
        <v>5.9915849579862566E-3</v>
      </c>
      <c r="AK636" s="13">
        <v>8.9573152202311029E-3</v>
      </c>
      <c r="AM636" s="13">
        <v>0</v>
      </c>
      <c r="AN636" s="13">
        <v>0</v>
      </c>
      <c r="AO636" s="13">
        <v>8.9876248745807703E-3</v>
      </c>
      <c r="AP636" s="13">
        <v>1.0451958597133311E-2</v>
      </c>
      <c r="AQ636" s="13">
        <v>6.8098152174797463E-3</v>
      </c>
      <c r="AR636" s="13">
        <v>7.6038924569740776E-3</v>
      </c>
      <c r="AS636" s="13">
        <v>8.6295568674035119E-3</v>
      </c>
      <c r="AT636" s="13">
        <v>1.271783233640713E-2</v>
      </c>
      <c r="AU636" s="13">
        <v>0</v>
      </c>
      <c r="AV636" s="13">
        <v>1.143814574789675E-2</v>
      </c>
      <c r="AW636" s="13">
        <v>1.262155358378814E-2</v>
      </c>
      <c r="AX636" s="13">
        <v>0</v>
      </c>
      <c r="AY636" s="13">
        <v>0</v>
      </c>
    </row>
    <row r="637" spans="2:53" hidden="1">
      <c r="B637" s="12" t="s">
        <v>314</v>
      </c>
      <c r="C637" s="13">
        <v>3.7163637267624838E-2</v>
      </c>
      <c r="D637" s="13">
        <v>1.9257598498039579E-2</v>
      </c>
      <c r="E637" s="13">
        <v>3.531338889806674E-2</v>
      </c>
      <c r="F637" s="13">
        <v>2.6064785591710379E-2</v>
      </c>
      <c r="G637" s="13">
        <v>3.5499023052720041E-2</v>
      </c>
      <c r="H637" s="13">
        <v>2.7125574625361099E-2</v>
      </c>
      <c r="I637" s="13">
        <v>6.751584184235157E-2</v>
      </c>
      <c r="K637" s="13">
        <v>4.7416159829563327E-2</v>
      </c>
      <c r="L637" s="13">
        <v>2.7123192001844661E-2</v>
      </c>
      <c r="N637" s="13">
        <v>0.41139850157354402</v>
      </c>
      <c r="O637" s="13">
        <v>0</v>
      </c>
      <c r="P637" s="13">
        <v>0</v>
      </c>
      <c r="Q637" s="13">
        <v>0</v>
      </c>
      <c r="R637" s="13">
        <v>0</v>
      </c>
      <c r="S637" s="13">
        <v>0</v>
      </c>
      <c r="T637" s="13">
        <v>0</v>
      </c>
      <c r="U637" s="13">
        <v>0</v>
      </c>
      <c r="V637" s="13">
        <v>0</v>
      </c>
      <c r="W637" s="13">
        <v>0</v>
      </c>
      <c r="X637" s="13">
        <v>0</v>
      </c>
      <c r="Y637" s="13">
        <v>0</v>
      </c>
      <c r="AA637" s="13">
        <v>3.6327112992653593E-2</v>
      </c>
      <c r="AB637" s="13">
        <v>4.9339020827602942E-2</v>
      </c>
      <c r="AC637" s="13">
        <v>3.4219754043809607E-2</v>
      </c>
      <c r="AD637" s="13">
        <v>2.8258324606019718E-2</v>
      </c>
      <c r="AF637" s="13">
        <v>7.3476773764530226E-2</v>
      </c>
      <c r="AG637" s="13">
        <v>1.33344109356978E-2</v>
      </c>
      <c r="AH637" s="13">
        <v>3.7359280209982748E-2</v>
      </c>
      <c r="AI637" s="13">
        <v>1.6457519722925931E-2</v>
      </c>
      <c r="AJ637" s="13">
        <v>1.9675680207478959E-2</v>
      </c>
      <c r="AK637" s="13">
        <v>7.3476773764530226E-2</v>
      </c>
      <c r="AM637" s="13">
        <v>3.9556345567003687E-2</v>
      </c>
      <c r="AN637" s="13">
        <v>5.0441686841448612E-2</v>
      </c>
      <c r="AO637" s="13">
        <v>1.1846488315439189E-2</v>
      </c>
      <c r="AP637" s="13">
        <v>3.2541023777523763E-2</v>
      </c>
      <c r="AQ637" s="13">
        <v>2.3776814493354441E-2</v>
      </c>
      <c r="AR637" s="13">
        <v>4.8157664068928581E-2</v>
      </c>
      <c r="AS637" s="13">
        <v>1.0877797050850801E-2</v>
      </c>
      <c r="AT637" s="13">
        <v>3.0264909992055861E-2</v>
      </c>
      <c r="AU637" s="13">
        <v>6.2003501271829999E-2</v>
      </c>
      <c r="AV637" s="13">
        <v>4.4724973918537157E-2</v>
      </c>
      <c r="AW637" s="13">
        <v>3.2167907872334763E-2</v>
      </c>
      <c r="AX637" s="13">
        <v>3.8454694062993837E-2</v>
      </c>
      <c r="AY637" s="13">
        <v>2.9273553435458729E-2</v>
      </c>
    </row>
    <row r="638" spans="2:53" ht="29" hidden="1">
      <c r="B638" s="12" t="s">
        <v>291</v>
      </c>
      <c r="C638" s="13">
        <v>1.037305530496071E-2</v>
      </c>
      <c r="D638" s="13">
        <v>3.492599276638887E-3</v>
      </c>
      <c r="E638" s="13">
        <v>2.6078364296970502E-3</v>
      </c>
      <c r="F638" s="13">
        <v>2.0574069318237678E-3</v>
      </c>
      <c r="G638" s="13">
        <v>1.968011515516005E-2</v>
      </c>
      <c r="H638" s="13">
        <v>1.921238366603506E-2</v>
      </c>
      <c r="I638" s="13">
        <v>1.443027365498282E-2</v>
      </c>
      <c r="K638" s="13">
        <v>1.4249046887723989E-2</v>
      </c>
      <c r="L638" s="13">
        <v>6.5772400700024576E-3</v>
      </c>
      <c r="N638" s="13">
        <v>0</v>
      </c>
      <c r="O638" s="13">
        <v>0.34640049437419462</v>
      </c>
      <c r="P638" s="13">
        <v>0</v>
      </c>
      <c r="Q638" s="13">
        <v>0</v>
      </c>
      <c r="R638" s="13">
        <v>0</v>
      </c>
      <c r="S638" s="13">
        <v>0</v>
      </c>
      <c r="T638" s="13">
        <v>0</v>
      </c>
      <c r="U638" s="13">
        <v>0</v>
      </c>
      <c r="V638" s="13">
        <v>0</v>
      </c>
      <c r="W638" s="13">
        <v>0</v>
      </c>
      <c r="X638" s="13">
        <v>0</v>
      </c>
      <c r="Y638" s="13">
        <v>0</v>
      </c>
      <c r="AA638" s="13">
        <v>8.1857448690656944E-3</v>
      </c>
      <c r="AB638" s="13">
        <v>1.281698400594153E-2</v>
      </c>
      <c r="AC638" s="13">
        <v>7.2382876807110808E-3</v>
      </c>
      <c r="AD638" s="13">
        <v>1.3019599859560711E-2</v>
      </c>
      <c r="AF638" s="13">
        <v>2.7358407206223859E-2</v>
      </c>
      <c r="AG638" s="13">
        <v>0</v>
      </c>
      <c r="AH638" s="13">
        <v>5.4135227362692917E-3</v>
      </c>
      <c r="AI638" s="13">
        <v>3.2283607523806092E-3</v>
      </c>
      <c r="AJ638" s="13">
        <v>1.904496131846279E-3</v>
      </c>
      <c r="AK638" s="13">
        <v>2.7358407206223859E-2</v>
      </c>
      <c r="AM638" s="13">
        <v>0</v>
      </c>
      <c r="AN638" s="13">
        <v>7.5605237179141244E-3</v>
      </c>
      <c r="AO638" s="13">
        <v>9.2334294063322678E-3</v>
      </c>
      <c r="AP638" s="13">
        <v>0</v>
      </c>
      <c r="AQ638" s="13">
        <v>1.2667746938792371E-2</v>
      </c>
      <c r="AR638" s="13">
        <v>0</v>
      </c>
      <c r="AS638" s="13">
        <v>7.9016317526091999E-3</v>
      </c>
      <c r="AT638" s="13">
        <v>6.8463944998865328E-3</v>
      </c>
      <c r="AU638" s="13">
        <v>1.8155263622751289E-2</v>
      </c>
      <c r="AV638" s="13">
        <v>2.0552245954242109E-2</v>
      </c>
      <c r="AW638" s="13">
        <v>1.315518730992548E-2</v>
      </c>
      <c r="AX638" s="13">
        <v>1.6068969405922551E-2</v>
      </c>
      <c r="AY638" s="13">
        <v>6.9418348587344317E-3</v>
      </c>
    </row>
    <row r="639" spans="2:53" hidden="1">
      <c r="B639" s="12" t="s">
        <v>292</v>
      </c>
      <c r="C639" s="13">
        <v>6.0889963442505744E-3</v>
      </c>
      <c r="D639" s="13">
        <v>3.417918909622807E-3</v>
      </c>
      <c r="E639" s="13">
        <v>2.5324463261715479E-3</v>
      </c>
      <c r="F639" s="13">
        <v>1.0818957448129369E-2</v>
      </c>
      <c r="G639" s="13">
        <v>1.1212409902195771E-2</v>
      </c>
      <c r="H639" s="13">
        <v>6.3328970952207702E-3</v>
      </c>
      <c r="I639" s="13">
        <v>2.5750514065838539E-3</v>
      </c>
      <c r="K639" s="13">
        <v>5.3540701366777974E-3</v>
      </c>
      <c r="L639" s="13">
        <v>6.8087203260261088E-3</v>
      </c>
      <c r="N639" s="13">
        <v>0</v>
      </c>
      <c r="O639" s="13">
        <v>0.20333752032367591</v>
      </c>
      <c r="P639" s="13">
        <v>0</v>
      </c>
      <c r="Q639" s="13">
        <v>0</v>
      </c>
      <c r="R639" s="13">
        <v>0</v>
      </c>
      <c r="S639" s="13">
        <v>0</v>
      </c>
      <c r="T639" s="13">
        <v>0</v>
      </c>
      <c r="U639" s="13">
        <v>0</v>
      </c>
      <c r="V639" s="13">
        <v>0</v>
      </c>
      <c r="W639" s="13">
        <v>0</v>
      </c>
      <c r="X639" s="13">
        <v>0</v>
      </c>
      <c r="Y639" s="13">
        <v>0</v>
      </c>
      <c r="AA639" s="13">
        <v>8.4646905370509961E-3</v>
      </c>
      <c r="AB639" s="13">
        <v>1.075509096894499E-2</v>
      </c>
      <c r="AC639" s="13">
        <v>2.3850961691105768E-3</v>
      </c>
      <c r="AD639" s="13">
        <v>1.9684761904663018E-3</v>
      </c>
      <c r="AF639" s="13">
        <v>1.723909597698264E-2</v>
      </c>
      <c r="AG639" s="13">
        <v>0</v>
      </c>
      <c r="AH639" s="13">
        <v>0</v>
      </c>
      <c r="AI639" s="13">
        <v>0</v>
      </c>
      <c r="AJ639" s="13">
        <v>1.811564350514563E-3</v>
      </c>
      <c r="AK639" s="13">
        <v>1.723909597698264E-2</v>
      </c>
      <c r="AM639" s="13">
        <v>0</v>
      </c>
      <c r="AN639" s="13">
        <v>0</v>
      </c>
      <c r="AO639" s="13">
        <v>4.3069182020362392E-3</v>
      </c>
      <c r="AP639" s="13">
        <v>1.6096934020493159E-2</v>
      </c>
      <c r="AQ639" s="13">
        <v>6.0580212816356222E-3</v>
      </c>
      <c r="AR639" s="13">
        <v>7.6019531321155779E-3</v>
      </c>
      <c r="AS639" s="13">
        <v>0</v>
      </c>
      <c r="AT639" s="13">
        <v>0</v>
      </c>
      <c r="AU639" s="13">
        <v>0</v>
      </c>
      <c r="AV639" s="13">
        <v>0</v>
      </c>
      <c r="AW639" s="13">
        <v>1.367881134403501E-2</v>
      </c>
      <c r="AX639" s="13">
        <v>1.5413207492752001E-2</v>
      </c>
      <c r="AY639" s="13">
        <v>2.6107620966704829E-2</v>
      </c>
    </row>
    <row r="640" spans="2:53" hidden="1">
      <c r="B640" s="12" t="s">
        <v>158</v>
      </c>
      <c r="C640" s="13">
        <v>3.5651380142480038E-2</v>
      </c>
      <c r="D640" s="13">
        <v>2.251308868633722E-2</v>
      </c>
      <c r="E640" s="13">
        <v>2.53617618305793E-2</v>
      </c>
      <c r="F640" s="13">
        <v>5.3901981015186749E-2</v>
      </c>
      <c r="G640" s="13">
        <v>2.6245052285864542E-2</v>
      </c>
      <c r="H640" s="13">
        <v>3.5740953958462218E-2</v>
      </c>
      <c r="I640" s="13">
        <v>4.5386477869238689E-2</v>
      </c>
      <c r="K640" s="13">
        <v>3.1435614449547351E-2</v>
      </c>
      <c r="L640" s="13">
        <v>3.977994113198554E-2</v>
      </c>
      <c r="N640" s="13">
        <v>2.5870754840096849E-2</v>
      </c>
      <c r="O640" s="13">
        <v>4.928875280662532E-2</v>
      </c>
      <c r="P640" s="13">
        <v>1.0707851793168169E-2</v>
      </c>
      <c r="Q640" s="13">
        <v>7.0871677910307962E-2</v>
      </c>
      <c r="R640" s="13">
        <v>4.5885139555751617E-2</v>
      </c>
      <c r="S640" s="13">
        <v>2.4174994821158521E-2</v>
      </c>
      <c r="T640" s="13">
        <v>4.9683942608926841E-2</v>
      </c>
      <c r="U640" s="13">
        <v>3.9251088394790697E-2</v>
      </c>
      <c r="V640" s="13">
        <v>2.1650125396224171E-2</v>
      </c>
      <c r="W640" s="13">
        <v>4.5941868025743751E-2</v>
      </c>
      <c r="X640" s="13">
        <v>3.1353425207834462E-2</v>
      </c>
      <c r="Y640" s="13">
        <v>3.3040688116474613E-2</v>
      </c>
      <c r="AA640" s="13">
        <v>2.6047027084361331E-2</v>
      </c>
      <c r="AB640" s="13">
        <v>3.6824951601488423E-2</v>
      </c>
      <c r="AC640" s="13">
        <v>3.3501761037799761E-2</v>
      </c>
      <c r="AD640" s="13">
        <v>4.5906069740797403E-2</v>
      </c>
      <c r="AF640" s="13">
        <v>8.6607855153279151E-2</v>
      </c>
      <c r="AG640" s="13">
        <v>2.8588308332982639E-3</v>
      </c>
      <c r="AH640" s="13">
        <v>1.653048727493835E-2</v>
      </c>
      <c r="AI640" s="13">
        <v>1.407382463786962E-2</v>
      </c>
      <c r="AJ640" s="13">
        <v>1.334145319935964E-2</v>
      </c>
      <c r="AK640" s="13">
        <v>8.6607855153279151E-2</v>
      </c>
      <c r="AM640" s="13">
        <v>0.1067402928176641</v>
      </c>
      <c r="AN640" s="13">
        <v>8.0672424265295889E-2</v>
      </c>
      <c r="AO640" s="13">
        <v>5.2936325246269678E-2</v>
      </c>
      <c r="AP640" s="13">
        <v>3.3405459994613147E-2</v>
      </c>
      <c r="AQ640" s="13">
        <v>1.9468709570901629E-2</v>
      </c>
      <c r="AR640" s="13">
        <v>4.7058458338183673E-2</v>
      </c>
      <c r="AS640" s="13">
        <v>3.5089437386064133E-2</v>
      </c>
      <c r="AT640" s="13">
        <v>3.4088168246067779E-2</v>
      </c>
      <c r="AU640" s="13">
        <v>1.7899883844034448E-2</v>
      </c>
      <c r="AV640" s="13">
        <v>1.076644467861832E-2</v>
      </c>
      <c r="AW640" s="13">
        <v>2.9483970583732581E-2</v>
      </c>
      <c r="AX640" s="13">
        <v>1.7481640909766678E-2</v>
      </c>
      <c r="AY640" s="13">
        <v>2.0434796244707839E-2</v>
      </c>
    </row>
    <row r="641" spans="2:53" hidden="1"/>
    <row r="642" spans="2:53" hidden="1">
      <c r="B642" s="37" t="s">
        <v>315</v>
      </c>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c r="AL642" s="34"/>
      <c r="AM642" s="34"/>
      <c r="AN642" s="34"/>
      <c r="AO642" s="34"/>
      <c r="AP642" s="34"/>
      <c r="AQ642" s="34"/>
      <c r="AR642" s="34"/>
      <c r="AS642" s="34"/>
      <c r="AT642" s="34"/>
      <c r="AU642" s="34"/>
      <c r="AV642" s="34"/>
      <c r="AW642" s="34"/>
      <c r="AX642" s="34"/>
      <c r="AY642" s="34"/>
      <c r="AZ642" s="34"/>
      <c r="BA642" s="34"/>
    </row>
    <row r="643" spans="2:53" hidden="1">
      <c r="B643" s="36" t="s">
        <v>16</v>
      </c>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c r="AL643" s="34"/>
      <c r="AM643" s="34"/>
      <c r="AN643" s="34"/>
      <c r="AO643" s="34"/>
      <c r="AP643" s="34"/>
      <c r="AQ643" s="34"/>
      <c r="AR643" s="34"/>
      <c r="AS643" s="34"/>
      <c r="AT643" s="34"/>
      <c r="AU643" s="34"/>
      <c r="AV643" s="34"/>
      <c r="AW643" s="34"/>
      <c r="AX643" s="34"/>
      <c r="AY643" s="34"/>
      <c r="AZ643" s="34"/>
      <c r="BA643" s="34"/>
    </row>
    <row r="644" spans="2:53" hidden="1">
      <c r="B644" s="12" t="s">
        <v>316</v>
      </c>
      <c r="C644" s="13">
        <v>0.29053451749840642</v>
      </c>
      <c r="D644" s="13">
        <v>0.13868720492316591</v>
      </c>
      <c r="E644" s="13">
        <v>0.16451881150700931</v>
      </c>
      <c r="F644" s="13">
        <v>0.2241625827619555</v>
      </c>
      <c r="G644" s="13">
        <v>0.33912185366857062</v>
      </c>
      <c r="H644" s="13">
        <v>0.38982828914137452</v>
      </c>
      <c r="I644" s="13">
        <v>0.43992282709933861</v>
      </c>
      <c r="K644" s="13">
        <v>0.29432232127445451</v>
      </c>
      <c r="L644" s="13">
        <v>0.28682506587211942</v>
      </c>
      <c r="N644" s="13">
        <v>0.25938458346490878</v>
      </c>
      <c r="O644" s="13">
        <v>0.21681093626321199</v>
      </c>
      <c r="P644" s="13">
        <v>0.24075465916824779</v>
      </c>
      <c r="Q644" s="13">
        <v>0.382537655318341</v>
      </c>
      <c r="R644" s="13">
        <v>0.25167504610065677</v>
      </c>
      <c r="S644" s="13">
        <v>0.35862394373120449</v>
      </c>
      <c r="T644" s="13">
        <v>0.31589271807012309</v>
      </c>
      <c r="U644" s="13">
        <v>0.33366361219822388</v>
      </c>
      <c r="V644" s="13">
        <v>0.1991216906777673</v>
      </c>
      <c r="W644" s="13">
        <v>0.34941235712368113</v>
      </c>
      <c r="X644" s="13">
        <v>0.33055530990141962</v>
      </c>
      <c r="Y644" s="13">
        <v>0.27778937975479678</v>
      </c>
      <c r="AA644" s="13">
        <v>0.26562555817044597</v>
      </c>
      <c r="AB644" s="13">
        <v>0.31323549973894788</v>
      </c>
      <c r="AC644" s="13">
        <v>0.29449654946958292</v>
      </c>
      <c r="AD644" s="13">
        <v>0.29040309390543528</v>
      </c>
      <c r="AF644" s="13">
        <v>0.36583725516196308</v>
      </c>
      <c r="AG644" s="13">
        <v>2.3158495000193711E-2</v>
      </c>
      <c r="AH644" s="13">
        <v>0.1287368405672647</v>
      </c>
      <c r="AI644" s="13">
        <v>0.21331898159608539</v>
      </c>
      <c r="AJ644" s="13">
        <v>0.52097297203802573</v>
      </c>
      <c r="AK644" s="13">
        <v>0.36583725516196308</v>
      </c>
      <c r="AM644" s="13">
        <v>0.14063508731359251</v>
      </c>
      <c r="AN644" s="13">
        <v>0.3193504859556468</v>
      </c>
      <c r="AO644" s="13">
        <v>0.28052887353876482</v>
      </c>
      <c r="AP644" s="13">
        <v>0.28702751498823259</v>
      </c>
      <c r="AQ644" s="13">
        <v>0.25677283608549151</v>
      </c>
      <c r="AR644" s="13">
        <v>0.34408247060766262</v>
      </c>
      <c r="AS644" s="13">
        <v>0.34547368099785741</v>
      </c>
      <c r="AT644" s="13">
        <v>0.25231020528265352</v>
      </c>
      <c r="AU644" s="13">
        <v>0.2787445511639256</v>
      </c>
      <c r="AV644" s="13">
        <v>0.24662622734879189</v>
      </c>
      <c r="AW644" s="13">
        <v>0.32240755156761591</v>
      </c>
      <c r="AX644" s="13">
        <v>0.35613520863006981</v>
      </c>
      <c r="AY644" s="13">
        <v>0.2002602986599884</v>
      </c>
    </row>
    <row r="645" spans="2:53" hidden="1">
      <c r="B645" s="12" t="s">
        <v>317</v>
      </c>
      <c r="C645" s="13">
        <v>0.23951070611962011</v>
      </c>
      <c r="D645" s="13">
        <v>0.26001007984294983</v>
      </c>
      <c r="E645" s="13">
        <v>0.1975317634720978</v>
      </c>
      <c r="F645" s="13">
        <v>0.23240101477562181</v>
      </c>
      <c r="G645" s="13">
        <v>0.24512015580931271</v>
      </c>
      <c r="H645" s="13">
        <v>0.2427982578380318</v>
      </c>
      <c r="I645" s="13">
        <v>0.25907897183861672</v>
      </c>
      <c r="K645" s="13">
        <v>0.23646184180575999</v>
      </c>
      <c r="L645" s="13">
        <v>0.24249650352520169</v>
      </c>
      <c r="N645" s="13">
        <v>0.27628593175496102</v>
      </c>
      <c r="O645" s="13">
        <v>0.27029363155727049</v>
      </c>
      <c r="P645" s="13">
        <v>0.31486557129087528</v>
      </c>
      <c r="Q645" s="13">
        <v>0.21879508059438499</v>
      </c>
      <c r="R645" s="13">
        <v>0.23312469224089949</v>
      </c>
      <c r="S645" s="13">
        <v>0.18706584780644081</v>
      </c>
      <c r="T645" s="13">
        <v>0.23979360680641321</v>
      </c>
      <c r="U645" s="13">
        <v>0.16777639688980611</v>
      </c>
      <c r="V645" s="13">
        <v>0.25252552086806779</v>
      </c>
      <c r="W645" s="13">
        <v>0.25574548377766992</v>
      </c>
      <c r="X645" s="13">
        <v>0.2377114547726622</v>
      </c>
      <c r="Y645" s="13">
        <v>0.2434088351381363</v>
      </c>
      <c r="AA645" s="13">
        <v>0.23279223144670921</v>
      </c>
      <c r="AB645" s="13">
        <v>0.24824200284206491</v>
      </c>
      <c r="AC645" s="13">
        <v>0.25690319661212491</v>
      </c>
      <c r="AD645" s="13">
        <v>0.22211133428532051</v>
      </c>
      <c r="AF645" s="13">
        <v>0.2574639527414348</v>
      </c>
      <c r="AG645" s="13">
        <v>0.10370174247046331</v>
      </c>
      <c r="AH645" s="13">
        <v>0.36436184342339428</v>
      </c>
      <c r="AI645" s="13">
        <v>0.31717680474729071</v>
      </c>
      <c r="AJ645" s="13">
        <v>0.2372931231422738</v>
      </c>
      <c r="AK645" s="13">
        <v>0.2574639527414348</v>
      </c>
      <c r="AM645" s="13">
        <v>0.2526998461128761</v>
      </c>
      <c r="AN645" s="13">
        <v>0.25862167026150162</v>
      </c>
      <c r="AO645" s="13">
        <v>0.29185080682379472</v>
      </c>
      <c r="AP645" s="13">
        <v>0.238903813391212</v>
      </c>
      <c r="AQ645" s="13">
        <v>0.22255746862188069</v>
      </c>
      <c r="AR645" s="13">
        <v>0.31843808190174988</v>
      </c>
      <c r="AS645" s="13">
        <v>0.2404603123991032</v>
      </c>
      <c r="AT645" s="13">
        <v>0.29007283168712611</v>
      </c>
      <c r="AU645" s="13">
        <v>0.27593707778555981</v>
      </c>
      <c r="AV645" s="13">
        <v>0.24328084515334919</v>
      </c>
      <c r="AW645" s="13">
        <v>0.20252088215010189</v>
      </c>
      <c r="AX645" s="13">
        <v>0.1413288035595423</v>
      </c>
      <c r="AY645" s="13">
        <v>0.1620698387153586</v>
      </c>
    </row>
    <row r="646" spans="2:53" hidden="1">
      <c r="B646" s="12" t="s">
        <v>318</v>
      </c>
      <c r="C646" s="13">
        <v>0.24927712154639961</v>
      </c>
      <c r="D646" s="13">
        <v>0.2911763871784287</v>
      </c>
      <c r="E646" s="13">
        <v>0.27030541456861468</v>
      </c>
      <c r="F646" s="13">
        <v>0.32188002020887557</v>
      </c>
      <c r="G646" s="13">
        <v>0.22710606632299249</v>
      </c>
      <c r="H646" s="13">
        <v>0.22655181669878149</v>
      </c>
      <c r="I646" s="13">
        <v>0.17915550834579319</v>
      </c>
      <c r="K646" s="13">
        <v>0.22178999592625701</v>
      </c>
      <c r="L646" s="13">
        <v>0.27619566560571479</v>
      </c>
      <c r="N646" s="13">
        <v>0.22118195341012309</v>
      </c>
      <c r="O646" s="13">
        <v>0.3470138521324323</v>
      </c>
      <c r="P646" s="13">
        <v>0.22211343008947099</v>
      </c>
      <c r="Q646" s="13">
        <v>0.21944353010173509</v>
      </c>
      <c r="R646" s="13">
        <v>0.2760594674952897</v>
      </c>
      <c r="S646" s="13">
        <v>0.2288720131001509</v>
      </c>
      <c r="T646" s="13">
        <v>0.2092775540906234</v>
      </c>
      <c r="U646" s="13">
        <v>0.28537170547754143</v>
      </c>
      <c r="V646" s="13">
        <v>0.26081335549290457</v>
      </c>
      <c r="W646" s="13">
        <v>0.21858194336750311</v>
      </c>
      <c r="X646" s="13">
        <v>0.25693216506331468</v>
      </c>
      <c r="Y646" s="13">
        <v>0.2736435276660979</v>
      </c>
      <c r="AA646" s="13">
        <v>0.25489755603199532</v>
      </c>
      <c r="AB646" s="13">
        <v>0.23632526255422459</v>
      </c>
      <c r="AC646" s="13">
        <v>0.24104548210236451</v>
      </c>
      <c r="AD646" s="13">
        <v>0.26567842898510818</v>
      </c>
      <c r="AF646" s="13">
        <v>0.23326960661975379</v>
      </c>
      <c r="AG646" s="13">
        <v>0.38752727016712768</v>
      </c>
      <c r="AH646" s="13">
        <v>0.33454556926100121</v>
      </c>
      <c r="AI646" s="13">
        <v>0.26519160128051289</v>
      </c>
      <c r="AJ646" s="13">
        <v>0.1122545969116607</v>
      </c>
      <c r="AK646" s="13">
        <v>0.23326960661975379</v>
      </c>
      <c r="AM646" s="13">
        <v>0.35775256461066279</v>
      </c>
      <c r="AN646" s="13">
        <v>0.25269037765162372</v>
      </c>
      <c r="AO646" s="13">
        <v>0.21655110459853</v>
      </c>
      <c r="AP646" s="13">
        <v>0.23858142666435811</v>
      </c>
      <c r="AQ646" s="13">
        <v>0.29186999749560671</v>
      </c>
      <c r="AR646" s="13">
        <v>0.1859298632503105</v>
      </c>
      <c r="AS646" s="13">
        <v>0.22236213946802449</v>
      </c>
      <c r="AT646" s="13">
        <v>0.22937119267436559</v>
      </c>
      <c r="AU646" s="13">
        <v>0.2257269948856413</v>
      </c>
      <c r="AV646" s="13">
        <v>0.3170882183020734</v>
      </c>
      <c r="AW646" s="13">
        <v>0.24506122436062189</v>
      </c>
      <c r="AX646" s="13">
        <v>0.1977257165274888</v>
      </c>
      <c r="AY646" s="13">
        <v>0.21990535392623439</v>
      </c>
    </row>
    <row r="647" spans="2:53" hidden="1">
      <c r="B647" s="12" t="s">
        <v>319</v>
      </c>
      <c r="C647" s="13">
        <v>0.1455342678401586</v>
      </c>
      <c r="D647" s="13">
        <v>0.19685510321391891</v>
      </c>
      <c r="E647" s="13">
        <v>0.22910346606546089</v>
      </c>
      <c r="F647" s="13">
        <v>0.1439082713564955</v>
      </c>
      <c r="G647" s="13">
        <v>0.1462023710761885</v>
      </c>
      <c r="H647" s="13">
        <v>9.6621061925139945E-2</v>
      </c>
      <c r="I647" s="13">
        <v>7.7814893249515016E-2</v>
      </c>
      <c r="K647" s="13">
        <v>0.17196574678729221</v>
      </c>
      <c r="L647" s="13">
        <v>0.1196495340042607</v>
      </c>
      <c r="N647" s="13">
        <v>0.1531624310590034</v>
      </c>
      <c r="O647" s="13">
        <v>6.195122694878992E-2</v>
      </c>
      <c r="P647" s="13">
        <v>0.18642104901619311</v>
      </c>
      <c r="Q647" s="13">
        <v>0.1076718391305857</v>
      </c>
      <c r="R647" s="13">
        <v>0.1522600535928719</v>
      </c>
      <c r="S647" s="13">
        <v>0.18845575321686209</v>
      </c>
      <c r="T647" s="13">
        <v>0.1007547760923045</v>
      </c>
      <c r="U647" s="13">
        <v>0.12589423371497729</v>
      </c>
      <c r="V647" s="13">
        <v>0.2067671197948649</v>
      </c>
      <c r="W647" s="13">
        <v>0.1242055805334948</v>
      </c>
      <c r="X647" s="13">
        <v>8.1604854413936417E-2</v>
      </c>
      <c r="Y647" s="13">
        <v>0.1607022336842556</v>
      </c>
      <c r="AA647" s="13">
        <v>0.1802015486130997</v>
      </c>
      <c r="AB647" s="13">
        <v>0.12984417334293169</v>
      </c>
      <c r="AC647" s="13">
        <v>0.13990376956711359</v>
      </c>
      <c r="AD647" s="13">
        <v>0.12938416586528151</v>
      </c>
      <c r="AF647" s="13">
        <v>6.1980697637857879E-2</v>
      </c>
      <c r="AG647" s="13">
        <v>0.3736206224254584</v>
      </c>
      <c r="AH647" s="13">
        <v>0.1124398948099013</v>
      </c>
      <c r="AI647" s="13">
        <v>0.1579513159935596</v>
      </c>
      <c r="AJ647" s="13">
        <v>7.1510377611797515E-2</v>
      </c>
      <c r="AK647" s="13">
        <v>6.1980697637857879E-2</v>
      </c>
      <c r="AM647" s="13">
        <v>0</v>
      </c>
      <c r="AN647" s="13">
        <v>8.613879817553706E-2</v>
      </c>
      <c r="AO647" s="13">
        <v>0.1273055874358309</v>
      </c>
      <c r="AP647" s="13">
        <v>0.14688305047499681</v>
      </c>
      <c r="AQ647" s="13">
        <v>0.1588302903119605</v>
      </c>
      <c r="AR647" s="13">
        <v>9.1549260826658041E-2</v>
      </c>
      <c r="AS647" s="13">
        <v>0.12542709346748729</v>
      </c>
      <c r="AT647" s="13">
        <v>0.1694402364686681</v>
      </c>
      <c r="AU647" s="13">
        <v>0.17521809603948929</v>
      </c>
      <c r="AV647" s="13">
        <v>0.1345265228754422</v>
      </c>
      <c r="AW647" s="13">
        <v>0.186829195703899</v>
      </c>
      <c r="AX647" s="13">
        <v>0.17890694080929301</v>
      </c>
      <c r="AY647" s="13">
        <v>0.28248381244529641</v>
      </c>
    </row>
    <row r="648" spans="2:53" hidden="1">
      <c r="B648" s="12" t="s">
        <v>320</v>
      </c>
      <c r="C648" s="13">
        <v>4.997250344957449E-2</v>
      </c>
      <c r="D648" s="13">
        <v>7.4273277377492883E-2</v>
      </c>
      <c r="E648" s="13">
        <v>0.1002676280840777</v>
      </c>
      <c r="F648" s="13">
        <v>3.6556192752715447E-2</v>
      </c>
      <c r="G648" s="13">
        <v>3.099706125587097E-2</v>
      </c>
      <c r="H648" s="13">
        <v>3.4385493014554361E-2</v>
      </c>
      <c r="I648" s="13">
        <v>3.0001993262827719E-2</v>
      </c>
      <c r="K648" s="13">
        <v>6.2646804922409399E-2</v>
      </c>
      <c r="L648" s="13">
        <v>3.7560374683097052E-2</v>
      </c>
      <c r="N648" s="13">
        <v>7.0809643583338758E-2</v>
      </c>
      <c r="O648" s="13">
        <v>7.2125048700451305E-2</v>
      </c>
      <c r="P648" s="13">
        <v>3.07940524690354E-2</v>
      </c>
      <c r="Q648" s="13">
        <v>5.9712470972140157E-2</v>
      </c>
      <c r="R648" s="13">
        <v>5.9877287182846607E-2</v>
      </c>
      <c r="S648" s="13">
        <v>2.507227660694078E-2</v>
      </c>
      <c r="T648" s="13">
        <v>9.1641345302728397E-2</v>
      </c>
      <c r="U648" s="13">
        <v>4.2911809379012983E-2</v>
      </c>
      <c r="V648" s="13">
        <v>6.416563574544655E-2</v>
      </c>
      <c r="W648" s="13">
        <v>2.1482242181120739E-2</v>
      </c>
      <c r="X648" s="13">
        <v>4.2287188128632608E-2</v>
      </c>
      <c r="Y648" s="13">
        <v>3.8940857412017957E-2</v>
      </c>
      <c r="AA648" s="13">
        <v>5.7732631234011303E-2</v>
      </c>
      <c r="AB648" s="13">
        <v>4.9755868878366222E-2</v>
      </c>
      <c r="AC648" s="13">
        <v>5.0965695737058732E-2</v>
      </c>
      <c r="AD648" s="13">
        <v>4.1304640858381557E-2</v>
      </c>
      <c r="AF648" s="13">
        <v>3.9859029187951263E-2</v>
      </c>
      <c r="AG648" s="13">
        <v>9.0863422322348078E-2</v>
      </c>
      <c r="AH648" s="13">
        <v>4.7020706824900671E-2</v>
      </c>
      <c r="AI648" s="13">
        <v>2.9214742133443852E-2</v>
      </c>
      <c r="AJ648" s="13">
        <v>4.2614585278050322E-2</v>
      </c>
      <c r="AK648" s="13">
        <v>3.9859029187951263E-2</v>
      </c>
      <c r="AM648" s="13">
        <v>7.2204730654777116E-2</v>
      </c>
      <c r="AN648" s="13">
        <v>3.3984944311981131E-2</v>
      </c>
      <c r="AO648" s="13">
        <v>5.8163780461406848E-2</v>
      </c>
      <c r="AP648" s="13">
        <v>7.1597579085974888E-2</v>
      </c>
      <c r="AQ648" s="13">
        <v>5.1122210978764009E-2</v>
      </c>
      <c r="AR648" s="13">
        <v>1.6295330799690699E-2</v>
      </c>
      <c r="AS648" s="13">
        <v>4.9856481542214358E-2</v>
      </c>
      <c r="AT648" s="13">
        <v>5.1555047838689597E-2</v>
      </c>
      <c r="AU648" s="13">
        <v>2.6967416714646131E-2</v>
      </c>
      <c r="AV648" s="13">
        <v>4.7297524185185721E-2</v>
      </c>
      <c r="AW648" s="13">
        <v>4.3181146217761091E-2</v>
      </c>
      <c r="AX648" s="13">
        <v>0.12590333047360619</v>
      </c>
      <c r="AY648" s="13">
        <v>0.12667059058882951</v>
      </c>
    </row>
    <row r="649" spans="2:53" hidden="1">
      <c r="B649" s="12" t="s">
        <v>75</v>
      </c>
      <c r="C649" s="13">
        <v>2.517088354584086E-2</v>
      </c>
      <c r="D649" s="13">
        <v>3.8997947464043843E-2</v>
      </c>
      <c r="E649" s="13">
        <v>3.8272916302739511E-2</v>
      </c>
      <c r="F649" s="13">
        <v>4.109191814433618E-2</v>
      </c>
      <c r="G649" s="13">
        <v>1.145249186706469E-2</v>
      </c>
      <c r="H649" s="13">
        <v>9.8150813821178892E-3</v>
      </c>
      <c r="I649" s="13">
        <v>1.402580620390877E-2</v>
      </c>
      <c r="K649" s="13">
        <v>1.2813289283827E-2</v>
      </c>
      <c r="L649" s="13">
        <v>3.7272856309606202E-2</v>
      </c>
      <c r="N649" s="13">
        <v>1.9175456727664662E-2</v>
      </c>
      <c r="O649" s="13">
        <v>3.1805304397844097E-2</v>
      </c>
      <c r="P649" s="13">
        <v>5.0512379661773882E-3</v>
      </c>
      <c r="Q649" s="13">
        <v>1.1839423882812981E-2</v>
      </c>
      <c r="R649" s="13">
        <v>2.7003453387435379E-2</v>
      </c>
      <c r="S649" s="13">
        <v>1.1910165538400731E-2</v>
      </c>
      <c r="T649" s="13">
        <v>4.2639999637807527E-2</v>
      </c>
      <c r="U649" s="13">
        <v>4.4382242340438319E-2</v>
      </c>
      <c r="V649" s="13">
        <v>1.6606677420948769E-2</v>
      </c>
      <c r="W649" s="13">
        <v>3.0572393016530329E-2</v>
      </c>
      <c r="X649" s="13">
        <v>5.0909027720034417E-2</v>
      </c>
      <c r="Y649" s="13">
        <v>5.5151663446952959E-3</v>
      </c>
      <c r="AA649" s="13">
        <v>8.7504745037384913E-3</v>
      </c>
      <c r="AB649" s="13">
        <v>2.2597192643464669E-2</v>
      </c>
      <c r="AC649" s="13">
        <v>1.6685306511755409E-2</v>
      </c>
      <c r="AD649" s="13">
        <v>5.1118336100472783E-2</v>
      </c>
      <c r="AF649" s="13">
        <v>4.1589458651039163E-2</v>
      </c>
      <c r="AG649" s="13">
        <v>2.11284476144088E-2</v>
      </c>
      <c r="AH649" s="13">
        <v>1.289514511353791E-2</v>
      </c>
      <c r="AI649" s="13">
        <v>1.7146554249107542E-2</v>
      </c>
      <c r="AJ649" s="13">
        <v>1.5354345018191939E-2</v>
      </c>
      <c r="AK649" s="13">
        <v>4.1589458651039163E-2</v>
      </c>
      <c r="AM649" s="13">
        <v>0.1767077713080914</v>
      </c>
      <c r="AN649" s="13">
        <v>4.9213723643709711E-2</v>
      </c>
      <c r="AO649" s="13">
        <v>2.5599847141672991E-2</v>
      </c>
      <c r="AP649" s="13">
        <v>1.7006615395225629E-2</v>
      </c>
      <c r="AQ649" s="13">
        <v>1.8847196506296491E-2</v>
      </c>
      <c r="AR649" s="13">
        <v>4.3704992613928163E-2</v>
      </c>
      <c r="AS649" s="13">
        <v>1.6420292125313461E-2</v>
      </c>
      <c r="AT649" s="13">
        <v>7.2504860484971026E-3</v>
      </c>
      <c r="AU649" s="13">
        <v>1.740586341073817E-2</v>
      </c>
      <c r="AV649" s="13">
        <v>1.1180662135157249E-2</v>
      </c>
      <c r="AW649" s="13">
        <v>0</v>
      </c>
      <c r="AX649" s="13">
        <v>0</v>
      </c>
      <c r="AY649" s="13">
        <v>8.6101056642926138E-3</v>
      </c>
    </row>
    <row r="650" spans="2:53" hidden="1"/>
    <row r="651" spans="2:53" hidden="1">
      <c r="B651" s="37" t="s">
        <v>321</v>
      </c>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c r="AL651" s="34"/>
      <c r="AM651" s="34"/>
      <c r="AN651" s="34"/>
      <c r="AO651" s="34"/>
      <c r="AP651" s="34"/>
      <c r="AQ651" s="34"/>
      <c r="AR651" s="34"/>
      <c r="AS651" s="34"/>
      <c r="AT651" s="34"/>
      <c r="AU651" s="34"/>
      <c r="AV651" s="34"/>
      <c r="AW651" s="34"/>
      <c r="AX651" s="34"/>
      <c r="AY651" s="34"/>
      <c r="AZ651" s="34"/>
      <c r="BA651" s="34"/>
    </row>
    <row r="652" spans="2:53" hidden="1">
      <c r="B652" s="36" t="s">
        <v>16</v>
      </c>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c r="AL652" s="34"/>
      <c r="AM652" s="34"/>
      <c r="AN652" s="34"/>
      <c r="AO652" s="34"/>
      <c r="AP652" s="34"/>
      <c r="AQ652" s="34"/>
      <c r="AR652" s="34"/>
      <c r="AS652" s="34"/>
      <c r="AT652" s="34"/>
      <c r="AU652" s="34"/>
      <c r="AV652" s="34"/>
      <c r="AW652" s="34"/>
      <c r="AX652" s="34"/>
      <c r="AY652" s="34"/>
      <c r="AZ652" s="34"/>
      <c r="BA652" s="34"/>
    </row>
    <row r="653" spans="2:53" hidden="1">
      <c r="B653" s="12" t="s">
        <v>322</v>
      </c>
      <c r="C653" s="13">
        <v>0.20323737088453531</v>
      </c>
      <c r="D653" s="13">
        <v>0.20763758326853471</v>
      </c>
      <c r="E653" s="13">
        <v>0.29622266441300499</v>
      </c>
      <c r="F653" s="13">
        <v>0.1968349283921185</v>
      </c>
      <c r="G653" s="13">
        <v>0.1912452570613335</v>
      </c>
      <c r="H653" s="13">
        <v>0.19669033440824429</v>
      </c>
      <c r="I653" s="13">
        <v>0.14430508295331709</v>
      </c>
      <c r="K653" s="13">
        <v>0.23358492002037259</v>
      </c>
      <c r="L653" s="13">
        <v>0.17351757224881911</v>
      </c>
      <c r="N653" s="13">
        <v>0.19250282202785909</v>
      </c>
      <c r="O653" s="13">
        <v>0.16938178544393581</v>
      </c>
      <c r="P653" s="13">
        <v>0.2287176064789373</v>
      </c>
      <c r="Q653" s="13">
        <v>0.1305869619823202</v>
      </c>
      <c r="R653" s="13">
        <v>0.24553050563136991</v>
      </c>
      <c r="S653" s="13">
        <v>0.15657460718127039</v>
      </c>
      <c r="T653" s="13">
        <v>0.16155140400291629</v>
      </c>
      <c r="U653" s="13">
        <v>0.19498231120304299</v>
      </c>
      <c r="V653" s="13">
        <v>0.28856716546197247</v>
      </c>
      <c r="W653" s="13">
        <v>0.15232197929641189</v>
      </c>
      <c r="X653" s="13">
        <v>0.18185688075711859</v>
      </c>
      <c r="Y653" s="13">
        <v>0.23459292807517429</v>
      </c>
      <c r="AA653" s="13">
        <v>0.27551927320967562</v>
      </c>
      <c r="AB653" s="13">
        <v>0.1943888786445474</v>
      </c>
      <c r="AC653" s="13">
        <v>0.1603674758484164</v>
      </c>
      <c r="AD653" s="13">
        <v>0.1713980142264358</v>
      </c>
      <c r="AF653" s="13">
        <v>7.7540833314176827E-2</v>
      </c>
      <c r="AG653" s="13">
        <v>0.68630677645187155</v>
      </c>
      <c r="AH653" s="13">
        <v>0.13735277348130889</v>
      </c>
      <c r="AI653" s="13">
        <v>0.1379149002713084</v>
      </c>
      <c r="AJ653" s="13">
        <v>2.8952649726596998E-2</v>
      </c>
      <c r="AK653" s="13">
        <v>7.7540833314176827E-2</v>
      </c>
      <c r="AM653" s="13">
        <v>0.21999561411363691</v>
      </c>
      <c r="AN653" s="13">
        <v>0.1208021873663355</v>
      </c>
      <c r="AO653" s="13">
        <v>0.17830649834393661</v>
      </c>
      <c r="AP653" s="13">
        <v>0.2033036306722027</v>
      </c>
      <c r="AQ653" s="13">
        <v>0.23997038047407959</v>
      </c>
      <c r="AR653" s="13">
        <v>0.14653003937692149</v>
      </c>
      <c r="AS653" s="13">
        <v>0.20511042664537821</v>
      </c>
      <c r="AT653" s="13">
        <v>0.25195544741527931</v>
      </c>
      <c r="AU653" s="13">
        <v>0.21100680154504181</v>
      </c>
      <c r="AV653" s="13">
        <v>0.19859639664598661</v>
      </c>
      <c r="AW653" s="13">
        <v>0.3024413993995434</v>
      </c>
      <c r="AX653" s="13">
        <v>0.38587843193561888</v>
      </c>
      <c r="AY653" s="13">
        <v>0.33251515733300852</v>
      </c>
    </row>
    <row r="654" spans="2:53" hidden="1">
      <c r="B654" s="12" t="s">
        <v>323</v>
      </c>
      <c r="C654" s="13">
        <v>0.1555775134717545</v>
      </c>
      <c r="D654" s="13">
        <v>0.1239533671043026</v>
      </c>
      <c r="E654" s="13">
        <v>0.13072538054126079</v>
      </c>
      <c r="F654" s="13">
        <v>0.15887270901770581</v>
      </c>
      <c r="G654" s="13">
        <v>0.12619580925547949</v>
      </c>
      <c r="H654" s="13">
        <v>0.13205848096156281</v>
      </c>
      <c r="I654" s="13">
        <v>0.23344539820185811</v>
      </c>
      <c r="K654" s="13">
        <v>0.14771189084042191</v>
      </c>
      <c r="L654" s="13">
        <v>0.1632804327322652</v>
      </c>
      <c r="N654" s="13">
        <v>0.1119714307245363</v>
      </c>
      <c r="O654" s="13">
        <v>0.1722516686959053</v>
      </c>
      <c r="P654" s="13">
        <v>0.175113313239351</v>
      </c>
      <c r="Q654" s="13">
        <v>0.13455098074675009</v>
      </c>
      <c r="R654" s="13">
        <v>0.1175575403017159</v>
      </c>
      <c r="S654" s="13">
        <v>0.16308765376422671</v>
      </c>
      <c r="T654" s="13">
        <v>0.16137643136938101</v>
      </c>
      <c r="U654" s="13">
        <v>0.1399216540188313</v>
      </c>
      <c r="V654" s="13">
        <v>0.18304080491586719</v>
      </c>
      <c r="W654" s="13">
        <v>0.18833889068737941</v>
      </c>
      <c r="X654" s="13">
        <v>0.1443266460311779</v>
      </c>
      <c r="Y654" s="13">
        <v>0.16311874433929249</v>
      </c>
      <c r="AA654" s="13">
        <v>0.1935772549008789</v>
      </c>
      <c r="AB654" s="13">
        <v>0.17049451151396661</v>
      </c>
      <c r="AC654" s="13">
        <v>0.16121708476291491</v>
      </c>
      <c r="AD654" s="13">
        <v>9.4225872614616873E-2</v>
      </c>
      <c r="AF654" s="13">
        <v>0.31824606068114442</v>
      </c>
      <c r="AG654" s="13">
        <v>6.6483857652776618E-2</v>
      </c>
      <c r="AH654" s="13">
        <v>7.6564244960666619E-2</v>
      </c>
      <c r="AI654" s="13">
        <v>8.8810706445033083E-2</v>
      </c>
      <c r="AJ654" s="13">
        <v>7.653734762149067E-2</v>
      </c>
      <c r="AK654" s="13">
        <v>0.31824606068114442</v>
      </c>
      <c r="AM654" s="13">
        <v>3.3179594921543841E-2</v>
      </c>
      <c r="AN654" s="13">
        <v>6.7167324001809095E-2</v>
      </c>
      <c r="AO654" s="13">
        <v>0.12542534391214741</v>
      </c>
      <c r="AP654" s="13">
        <v>0.16179040994315941</v>
      </c>
      <c r="AQ654" s="13">
        <v>0.18121897378960081</v>
      </c>
      <c r="AR654" s="13">
        <v>0.2164704712469229</v>
      </c>
      <c r="AS654" s="13">
        <v>0.1497909790461156</v>
      </c>
      <c r="AT654" s="13">
        <v>0.1266212723544036</v>
      </c>
      <c r="AU654" s="13">
        <v>0.14910765469536311</v>
      </c>
      <c r="AV654" s="13">
        <v>0.1682227244762193</v>
      </c>
      <c r="AW654" s="13">
        <v>0.1793537161693593</v>
      </c>
      <c r="AX654" s="13">
        <v>0.14119404031765781</v>
      </c>
      <c r="AY654" s="13">
        <v>0.24113093455684809</v>
      </c>
    </row>
    <row r="655" spans="2:53" hidden="1">
      <c r="B655" s="12" t="s">
        <v>324</v>
      </c>
      <c r="C655" s="13">
        <v>0.23413488279464931</v>
      </c>
      <c r="D655" s="13">
        <v>0.22883279113304231</v>
      </c>
      <c r="E655" s="13">
        <v>0.18390946135383071</v>
      </c>
      <c r="F655" s="13">
        <v>0.2026094656747805</v>
      </c>
      <c r="G655" s="13">
        <v>0.26940872467008681</v>
      </c>
      <c r="H655" s="13">
        <v>0.27949074646319128</v>
      </c>
      <c r="I655" s="13">
        <v>0.24475734792032799</v>
      </c>
      <c r="K655" s="13">
        <v>0.25973067612701922</v>
      </c>
      <c r="L655" s="13">
        <v>0.20906854810137629</v>
      </c>
      <c r="N655" s="13">
        <v>0.19695150426837291</v>
      </c>
      <c r="O655" s="13">
        <v>0.2145494869093125</v>
      </c>
      <c r="P655" s="13">
        <v>0.2139325782299025</v>
      </c>
      <c r="Q655" s="13">
        <v>0.23788395225796191</v>
      </c>
      <c r="R655" s="13">
        <v>0.16930506190520531</v>
      </c>
      <c r="S655" s="13">
        <v>0.24542882352311929</v>
      </c>
      <c r="T655" s="13">
        <v>0.25902744141400902</v>
      </c>
      <c r="U655" s="13">
        <v>0.24856644902159811</v>
      </c>
      <c r="V655" s="13">
        <v>0.21592304565695089</v>
      </c>
      <c r="W655" s="13">
        <v>0.25086081616268291</v>
      </c>
      <c r="X655" s="13">
        <v>0.34022377948169752</v>
      </c>
      <c r="Y655" s="13">
        <v>0.23212396924912951</v>
      </c>
      <c r="AA655" s="13">
        <v>0.17477069114677071</v>
      </c>
      <c r="AB655" s="13">
        <v>0.21022324272629581</v>
      </c>
      <c r="AC655" s="13">
        <v>0.32898892893203929</v>
      </c>
      <c r="AD655" s="13">
        <v>0.2404797922986715</v>
      </c>
      <c r="AF655" s="13">
        <v>9.5467014847157167E-2</v>
      </c>
      <c r="AG655" s="13">
        <v>7.2391843495740529E-2</v>
      </c>
      <c r="AH655" s="13">
        <v>7.634893035612246E-2</v>
      </c>
      <c r="AI655" s="13">
        <v>8.3694388548936405E-2</v>
      </c>
      <c r="AJ655" s="13">
        <v>0.71199600301385346</v>
      </c>
      <c r="AK655" s="13">
        <v>9.5467014847157167E-2</v>
      </c>
      <c r="AM655" s="13">
        <v>0.14440829142741821</v>
      </c>
      <c r="AN655" s="13">
        <v>0.29356324326975092</v>
      </c>
      <c r="AO655" s="13">
        <v>0.26106997422640632</v>
      </c>
      <c r="AP655" s="13">
        <v>0.23126584914115519</v>
      </c>
      <c r="AQ655" s="13">
        <v>0.26946383096020921</v>
      </c>
      <c r="AR655" s="13">
        <v>0.21799436403665179</v>
      </c>
      <c r="AS655" s="13">
        <v>0.26715765335067349</v>
      </c>
      <c r="AT655" s="13">
        <v>0.23678536047528409</v>
      </c>
      <c r="AU655" s="13">
        <v>0.22725380004013779</v>
      </c>
      <c r="AV655" s="13">
        <v>0.25990723158215712</v>
      </c>
      <c r="AW655" s="13">
        <v>0.2028922478904838</v>
      </c>
      <c r="AX655" s="13">
        <v>0.20683175509820559</v>
      </c>
      <c r="AY655" s="13">
        <v>0.1611428489625428</v>
      </c>
    </row>
    <row r="656" spans="2:53" hidden="1">
      <c r="B656" s="12" t="s">
        <v>325</v>
      </c>
      <c r="C656" s="13">
        <v>9.0503321298115849E-2</v>
      </c>
      <c r="D656" s="13">
        <v>9.8904744475042231E-2</v>
      </c>
      <c r="E656" s="13">
        <v>6.6788651317982936E-2</v>
      </c>
      <c r="F656" s="13">
        <v>7.9785657912470179E-2</v>
      </c>
      <c r="G656" s="13">
        <v>7.1076048548583487E-2</v>
      </c>
      <c r="H656" s="13">
        <v>0.1110594853043332</v>
      </c>
      <c r="I656" s="13">
        <v>0.1148038205634985</v>
      </c>
      <c r="K656" s="13">
        <v>8.6851499465590704E-2</v>
      </c>
      <c r="L656" s="13">
        <v>9.4079603818670199E-2</v>
      </c>
      <c r="N656" s="13">
        <v>0.12703663477155869</v>
      </c>
      <c r="O656" s="13">
        <v>4.7384726362718503E-2</v>
      </c>
      <c r="P656" s="13">
        <v>4.5466028903596398E-2</v>
      </c>
      <c r="Q656" s="13">
        <v>8.1199330451406954E-2</v>
      </c>
      <c r="R656" s="13">
        <v>7.4586551543769308E-2</v>
      </c>
      <c r="S656" s="13">
        <v>0.10418155405736031</v>
      </c>
      <c r="T656" s="13">
        <v>5.4763412576415753E-2</v>
      </c>
      <c r="U656" s="13">
        <v>8.4934231236312635E-2</v>
      </c>
      <c r="V656" s="13">
        <v>8.0752867178085802E-2</v>
      </c>
      <c r="W656" s="13">
        <v>0.13451402969024381</v>
      </c>
      <c r="X656" s="13">
        <v>9.5512668903131329E-2</v>
      </c>
      <c r="Y656" s="13">
        <v>8.4755110274905662E-2</v>
      </c>
      <c r="AA656" s="13">
        <v>7.7397587633160875E-2</v>
      </c>
      <c r="AB656" s="13">
        <v>9.8172480018843808E-2</v>
      </c>
      <c r="AC656" s="13">
        <v>5.5851145747575978E-2</v>
      </c>
      <c r="AD656" s="13">
        <v>0.12672773127796519</v>
      </c>
      <c r="AF656" s="13">
        <v>4.2859027669372531E-2</v>
      </c>
      <c r="AG656" s="13">
        <v>3.1057312392619309E-2</v>
      </c>
      <c r="AH656" s="13">
        <v>0.46102751370238199</v>
      </c>
      <c r="AI656" s="13">
        <v>0.1548729615507978</v>
      </c>
      <c r="AJ656" s="13">
        <v>2.9849711040906741E-2</v>
      </c>
      <c r="AK656" s="13">
        <v>4.2859027669372531E-2</v>
      </c>
      <c r="AM656" s="13">
        <v>0.21413072822538301</v>
      </c>
      <c r="AN656" s="13">
        <v>0.1084829959914612</v>
      </c>
      <c r="AO656" s="13">
        <v>8.4050801594037314E-2</v>
      </c>
      <c r="AP656" s="13">
        <v>9.0357295578901875E-2</v>
      </c>
      <c r="AQ656" s="13">
        <v>7.7033343678279853E-2</v>
      </c>
      <c r="AR656" s="13">
        <v>9.6488310706532507E-2</v>
      </c>
      <c r="AS656" s="13">
        <v>5.0591377971655041E-2</v>
      </c>
      <c r="AT656" s="13">
        <v>0.109454035830096</v>
      </c>
      <c r="AU656" s="13">
        <v>0.1192090371455333</v>
      </c>
      <c r="AV656" s="13">
        <v>4.4901777176069857E-2</v>
      </c>
      <c r="AW656" s="13">
        <v>4.2330514449202383E-2</v>
      </c>
      <c r="AX656" s="13">
        <v>3.3461488210403033E-2</v>
      </c>
      <c r="AY656" s="13">
        <v>7.7722410480648305E-2</v>
      </c>
    </row>
    <row r="657" spans="2:53" hidden="1">
      <c r="B657" s="12" t="s">
        <v>326</v>
      </c>
      <c r="C657" s="13">
        <v>0.31654691155094511</v>
      </c>
      <c r="D657" s="13">
        <v>0.34067151401907819</v>
      </c>
      <c r="E657" s="13">
        <v>0.32235384237392062</v>
      </c>
      <c r="F657" s="13">
        <v>0.36189723900292531</v>
      </c>
      <c r="G657" s="13">
        <v>0.34207416046451661</v>
      </c>
      <c r="H657" s="13">
        <v>0.28070095286266838</v>
      </c>
      <c r="I657" s="13">
        <v>0.26268835036099841</v>
      </c>
      <c r="K657" s="13">
        <v>0.27212101354659562</v>
      </c>
      <c r="L657" s="13">
        <v>0.36005384309886901</v>
      </c>
      <c r="N657" s="13">
        <v>0.3715376082076729</v>
      </c>
      <c r="O657" s="13">
        <v>0.39643233258812832</v>
      </c>
      <c r="P657" s="13">
        <v>0.33677047314821262</v>
      </c>
      <c r="Q657" s="13">
        <v>0.41577877456156059</v>
      </c>
      <c r="R657" s="13">
        <v>0.39302034061793961</v>
      </c>
      <c r="S657" s="13">
        <v>0.33072736147402321</v>
      </c>
      <c r="T657" s="13">
        <v>0.3632813106372782</v>
      </c>
      <c r="U657" s="13">
        <v>0.33159535452021488</v>
      </c>
      <c r="V657" s="13">
        <v>0.23171611678712331</v>
      </c>
      <c r="W657" s="13">
        <v>0.273964284163282</v>
      </c>
      <c r="X657" s="13">
        <v>0.23808002482687449</v>
      </c>
      <c r="Y657" s="13">
        <v>0.28540924806149798</v>
      </c>
      <c r="AA657" s="13">
        <v>0.27873519310951389</v>
      </c>
      <c r="AB657" s="13">
        <v>0.32672088709634661</v>
      </c>
      <c r="AC657" s="13">
        <v>0.29357536470905338</v>
      </c>
      <c r="AD657" s="13">
        <v>0.36716858958231052</v>
      </c>
      <c r="AF657" s="13">
        <v>0.46588706348814901</v>
      </c>
      <c r="AG657" s="13">
        <v>0.14376021000699199</v>
      </c>
      <c r="AH657" s="13">
        <v>0.2487065374995201</v>
      </c>
      <c r="AI657" s="13">
        <v>0.53470704318392437</v>
      </c>
      <c r="AJ657" s="13">
        <v>0.152664288597152</v>
      </c>
      <c r="AK657" s="13">
        <v>0.46588706348814901</v>
      </c>
      <c r="AM657" s="13">
        <v>0.38828577131201791</v>
      </c>
      <c r="AN657" s="13">
        <v>0.40998424937064332</v>
      </c>
      <c r="AO657" s="13">
        <v>0.35114738192347261</v>
      </c>
      <c r="AP657" s="13">
        <v>0.31328281466458091</v>
      </c>
      <c r="AQ657" s="13">
        <v>0.23231347109783049</v>
      </c>
      <c r="AR657" s="13">
        <v>0.32251681463297133</v>
      </c>
      <c r="AS657" s="13">
        <v>0.32734956298617779</v>
      </c>
      <c r="AT657" s="13">
        <v>0.27518388392493698</v>
      </c>
      <c r="AU657" s="13">
        <v>0.29342270657392422</v>
      </c>
      <c r="AV657" s="13">
        <v>0.32837187011956692</v>
      </c>
      <c r="AW657" s="13">
        <v>0.27298212209141098</v>
      </c>
      <c r="AX657" s="13">
        <v>0.23263428443811471</v>
      </c>
      <c r="AY657" s="13">
        <v>0.18748864866695231</v>
      </c>
    </row>
    <row r="658" spans="2:53" hidden="1"/>
    <row r="659" spans="2:53" hidden="1">
      <c r="B659" s="37" t="s">
        <v>327</v>
      </c>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c r="AL659" s="34"/>
      <c r="AM659" s="34"/>
      <c r="AN659" s="34"/>
      <c r="AO659" s="34"/>
      <c r="AP659" s="34"/>
      <c r="AQ659" s="34"/>
      <c r="AR659" s="34"/>
      <c r="AS659" s="34"/>
      <c r="AT659" s="34"/>
      <c r="AU659" s="34"/>
      <c r="AV659" s="34"/>
      <c r="AW659" s="34"/>
      <c r="AX659" s="34"/>
      <c r="AY659" s="34"/>
      <c r="AZ659" s="34"/>
      <c r="BA659" s="34"/>
    </row>
    <row r="660" spans="2:53" hidden="1">
      <c r="B660" s="36" t="s">
        <v>16</v>
      </c>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c r="AL660" s="34"/>
      <c r="AM660" s="34"/>
      <c r="AN660" s="34"/>
      <c r="AO660" s="34"/>
      <c r="AP660" s="34"/>
      <c r="AQ660" s="34"/>
      <c r="AR660" s="34"/>
      <c r="AS660" s="34"/>
      <c r="AT660" s="34"/>
      <c r="AU660" s="34"/>
      <c r="AV660" s="34"/>
      <c r="AW660" s="34"/>
      <c r="AX660" s="34"/>
      <c r="AY660" s="34"/>
      <c r="AZ660" s="34"/>
      <c r="BA660" s="34"/>
    </row>
    <row r="661" spans="2:53" ht="29" hidden="1">
      <c r="B661" s="12" t="s">
        <v>328</v>
      </c>
      <c r="C661" s="13">
        <v>0.30349829604858303</v>
      </c>
      <c r="D661" s="13">
        <v>0.28592352137685417</v>
      </c>
      <c r="E661" s="13">
        <v>0.40158706545677469</v>
      </c>
      <c r="F661" s="13">
        <v>0.26800145853499208</v>
      </c>
      <c r="G661" s="13">
        <v>0.31174729256661948</v>
      </c>
      <c r="H661" s="13">
        <v>0.27173565347284279</v>
      </c>
      <c r="I661" s="13">
        <v>0.27899879524652921</v>
      </c>
      <c r="K661" s="13">
        <v>0.33863043179615238</v>
      </c>
      <c r="L661" s="13">
        <v>0.26909288177981061</v>
      </c>
      <c r="N661" s="13">
        <v>0.30564821686996357</v>
      </c>
      <c r="O661" s="13">
        <v>0.29295892211904628</v>
      </c>
      <c r="P661" s="13">
        <v>0.28474219855336752</v>
      </c>
      <c r="Q661" s="13">
        <v>0.25856310424939277</v>
      </c>
      <c r="R661" s="13">
        <v>0.31696603339966789</v>
      </c>
      <c r="S661" s="13">
        <v>0.2328401545536592</v>
      </c>
      <c r="T661" s="13">
        <v>0.21518024932820359</v>
      </c>
      <c r="U661" s="13">
        <v>0.29432396191090349</v>
      </c>
      <c r="V661" s="13">
        <v>0.42233802895785089</v>
      </c>
      <c r="W661" s="13">
        <v>0.28506987512682669</v>
      </c>
      <c r="X661" s="13">
        <v>0.24508519310601501</v>
      </c>
      <c r="Y661" s="13">
        <v>0.35424761216804918</v>
      </c>
      <c r="AA661" s="13">
        <v>0.38840481318392028</v>
      </c>
      <c r="AB661" s="13">
        <v>0.29734532861642993</v>
      </c>
      <c r="AC661" s="13">
        <v>0.2626967738925246</v>
      </c>
      <c r="AD661" s="13">
        <v>0.25412669459091242</v>
      </c>
      <c r="AF661" s="13">
        <v>0.18636991724398769</v>
      </c>
      <c r="AG661" s="13">
        <v>0.69723930469582673</v>
      </c>
      <c r="AH661" s="13">
        <v>0.34442356206127789</v>
      </c>
      <c r="AI661" s="13">
        <v>0.26175653898197843</v>
      </c>
      <c r="AJ661" s="13">
        <v>0.13943544601911381</v>
      </c>
      <c r="AK661" s="13">
        <v>0.18636991724398769</v>
      </c>
      <c r="AM661" s="13">
        <v>0.25481519443576661</v>
      </c>
      <c r="AN661" s="13">
        <v>0.24466193597180599</v>
      </c>
      <c r="AO661" s="13">
        <v>0.30875802933790802</v>
      </c>
      <c r="AP661" s="13">
        <v>0.28685984292073791</v>
      </c>
      <c r="AQ661" s="13">
        <v>0.33493113490919052</v>
      </c>
      <c r="AR661" s="13">
        <v>0.28775946225152649</v>
      </c>
      <c r="AS661" s="13">
        <v>0.3392044877871172</v>
      </c>
      <c r="AT661" s="13">
        <v>0.33528681759581319</v>
      </c>
      <c r="AU661" s="13">
        <v>0.31958157018299199</v>
      </c>
      <c r="AV661" s="13">
        <v>0.30849607819433439</v>
      </c>
      <c r="AW661" s="13">
        <v>0.33012430348778937</v>
      </c>
      <c r="AX661" s="13">
        <v>0.44026653578499192</v>
      </c>
      <c r="AY661" s="13">
        <v>0.51351853158521144</v>
      </c>
    </row>
    <row r="662" spans="2:53" ht="43.5" hidden="1">
      <c r="B662" s="12" t="s">
        <v>329</v>
      </c>
      <c r="C662" s="13">
        <v>0.53303038115442902</v>
      </c>
      <c r="D662" s="13">
        <v>0.55329489188873016</v>
      </c>
      <c r="E662" s="13">
        <v>0.4529795076466962</v>
      </c>
      <c r="F662" s="13">
        <v>0.51679946305974844</v>
      </c>
      <c r="G662" s="13">
        <v>0.51155538548029933</v>
      </c>
      <c r="H662" s="13">
        <v>0.59881768201480556</v>
      </c>
      <c r="I662" s="13">
        <v>0.57088798465308066</v>
      </c>
      <c r="K662" s="13">
        <v>0.52791210223362994</v>
      </c>
      <c r="L662" s="13">
        <v>0.53804278654527982</v>
      </c>
      <c r="N662" s="13">
        <v>0.525238363445933</v>
      </c>
      <c r="O662" s="13">
        <v>0.52153253181168646</v>
      </c>
      <c r="P662" s="13">
        <v>0.58237115148594598</v>
      </c>
      <c r="Q662" s="13">
        <v>0.53721615813425705</v>
      </c>
      <c r="R662" s="13">
        <v>0.53773347998059418</v>
      </c>
      <c r="S662" s="13">
        <v>0.62652962875821427</v>
      </c>
      <c r="T662" s="13">
        <v>0.61437016876338302</v>
      </c>
      <c r="U662" s="13">
        <v>0.52775545812900149</v>
      </c>
      <c r="V662" s="13">
        <v>0.44995832870558328</v>
      </c>
      <c r="W662" s="13">
        <v>0.53333227870874877</v>
      </c>
      <c r="X662" s="13">
        <v>0.55598743027303421</v>
      </c>
      <c r="Y662" s="13">
        <v>0.47615300039380298</v>
      </c>
      <c r="AA662" s="13">
        <v>0.48211081419050422</v>
      </c>
      <c r="AB662" s="13">
        <v>0.55812394136618448</v>
      </c>
      <c r="AC662" s="13">
        <v>0.5756711358228519</v>
      </c>
      <c r="AD662" s="13">
        <v>0.52628051428727429</v>
      </c>
      <c r="AF662" s="13">
        <v>0.58166048596021169</v>
      </c>
      <c r="AG662" s="13">
        <v>0.21347803283817701</v>
      </c>
      <c r="AH662" s="13">
        <v>0.47936895070139468</v>
      </c>
      <c r="AI662" s="13">
        <v>0.57617724765668243</v>
      </c>
      <c r="AJ662" s="13">
        <v>0.73231469058376963</v>
      </c>
      <c r="AK662" s="13">
        <v>0.58166048596021169</v>
      </c>
      <c r="AM662" s="13">
        <v>0.4668353341364106</v>
      </c>
      <c r="AN662" s="13">
        <v>0.53566599535665338</v>
      </c>
      <c r="AO662" s="13">
        <v>0.52784391397611075</v>
      </c>
      <c r="AP662" s="13">
        <v>0.54317688790362262</v>
      </c>
      <c r="AQ662" s="13">
        <v>0.55465247164898379</v>
      </c>
      <c r="AR662" s="13">
        <v>0.58060891354823296</v>
      </c>
      <c r="AS662" s="13">
        <v>0.52012699894508618</v>
      </c>
      <c r="AT662" s="13">
        <v>0.51988166458712015</v>
      </c>
      <c r="AU662" s="13">
        <v>0.52848131634206308</v>
      </c>
      <c r="AV662" s="13">
        <v>0.55209365571045621</v>
      </c>
      <c r="AW662" s="13">
        <v>0.58991329427278605</v>
      </c>
      <c r="AX662" s="13">
        <v>0.49056714601165291</v>
      </c>
      <c r="AY662" s="13">
        <v>0.3944443144030011</v>
      </c>
    </row>
    <row r="663" spans="2:53" hidden="1">
      <c r="B663" s="12" t="s">
        <v>82</v>
      </c>
      <c r="C663" s="13">
        <v>0.16347132279698801</v>
      </c>
      <c r="D663" s="13">
        <v>0.16078158673441559</v>
      </c>
      <c r="E663" s="13">
        <v>0.14543342689652911</v>
      </c>
      <c r="F663" s="13">
        <v>0.21519907840525959</v>
      </c>
      <c r="G663" s="13">
        <v>0.1766973219530811</v>
      </c>
      <c r="H663" s="13">
        <v>0.12944666451235159</v>
      </c>
      <c r="I663" s="13">
        <v>0.1501132201003901</v>
      </c>
      <c r="K663" s="13">
        <v>0.13345746597021771</v>
      </c>
      <c r="L663" s="13">
        <v>0.19286433167490949</v>
      </c>
      <c r="N663" s="13">
        <v>0.16911341968410329</v>
      </c>
      <c r="O663" s="13">
        <v>0.18550854606926739</v>
      </c>
      <c r="P663" s="13">
        <v>0.13288664996068639</v>
      </c>
      <c r="Q663" s="13">
        <v>0.20422073761635001</v>
      </c>
      <c r="R663" s="13">
        <v>0.14530048661973791</v>
      </c>
      <c r="S663" s="13">
        <v>0.14063021668812639</v>
      </c>
      <c r="T663" s="13">
        <v>0.17044958190841361</v>
      </c>
      <c r="U663" s="13">
        <v>0.17792057996009511</v>
      </c>
      <c r="V663" s="13">
        <v>0.12770364233656559</v>
      </c>
      <c r="W663" s="13">
        <v>0.1815978461644244</v>
      </c>
      <c r="X663" s="13">
        <v>0.1989273766209507</v>
      </c>
      <c r="Y663" s="13">
        <v>0.1695993874381477</v>
      </c>
      <c r="AA663" s="13">
        <v>0.12948437262557561</v>
      </c>
      <c r="AB663" s="13">
        <v>0.1445307300173857</v>
      </c>
      <c r="AC663" s="13">
        <v>0.1616320902846235</v>
      </c>
      <c r="AD663" s="13">
        <v>0.21959279112181329</v>
      </c>
      <c r="AF663" s="13">
        <v>0.23196959679580059</v>
      </c>
      <c r="AG663" s="13">
        <v>8.9282662465996365E-2</v>
      </c>
      <c r="AH663" s="13">
        <v>0.17620748723732729</v>
      </c>
      <c r="AI663" s="13">
        <v>0.1620662133613392</v>
      </c>
      <c r="AJ663" s="13">
        <v>0.1282498633971165</v>
      </c>
      <c r="AK663" s="13">
        <v>0.23196959679580059</v>
      </c>
      <c r="AM663" s="13">
        <v>0.27834947142782268</v>
      </c>
      <c r="AN663" s="13">
        <v>0.21967206867154071</v>
      </c>
      <c r="AO663" s="13">
        <v>0.16339805668598131</v>
      </c>
      <c r="AP663" s="13">
        <v>0.1699632691756397</v>
      </c>
      <c r="AQ663" s="13">
        <v>0.1104163934418257</v>
      </c>
      <c r="AR663" s="13">
        <v>0.13163162420024069</v>
      </c>
      <c r="AS663" s="13">
        <v>0.1406685132677967</v>
      </c>
      <c r="AT663" s="13">
        <v>0.1448315178170666</v>
      </c>
      <c r="AU663" s="13">
        <v>0.1519371134749451</v>
      </c>
      <c r="AV663" s="13">
        <v>0.13941026609520921</v>
      </c>
      <c r="AW663" s="13">
        <v>7.9962402239424482E-2</v>
      </c>
      <c r="AX663" s="13">
        <v>6.916631820335524E-2</v>
      </c>
      <c r="AY663" s="13">
        <v>9.2037154011787595E-2</v>
      </c>
    </row>
    <row r="664" spans="2:53" hidden="1"/>
    <row r="665" spans="2:53" hidden="1">
      <c r="B665" s="37" t="s">
        <v>330</v>
      </c>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c r="AL665" s="34"/>
      <c r="AM665" s="34"/>
      <c r="AN665" s="34"/>
      <c r="AO665" s="34"/>
      <c r="AP665" s="34"/>
      <c r="AQ665" s="34"/>
      <c r="AR665" s="34"/>
      <c r="AS665" s="34"/>
      <c r="AT665" s="34"/>
      <c r="AU665" s="34"/>
      <c r="AV665" s="34"/>
      <c r="AW665" s="34"/>
      <c r="AX665" s="34"/>
      <c r="AY665" s="34"/>
      <c r="AZ665" s="34"/>
      <c r="BA665" s="34"/>
    </row>
    <row r="666" spans="2:53" hidden="1">
      <c r="B666" s="36" t="s">
        <v>17</v>
      </c>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c r="AL666" s="34"/>
      <c r="AM666" s="34"/>
      <c r="AN666" s="34"/>
      <c r="AO666" s="34"/>
      <c r="AP666" s="34"/>
      <c r="AQ666" s="34"/>
      <c r="AR666" s="34"/>
      <c r="AS666" s="34"/>
      <c r="AT666" s="34"/>
      <c r="AU666" s="34"/>
      <c r="AV666" s="34"/>
      <c r="AW666" s="34"/>
      <c r="AX666" s="34"/>
      <c r="AY666" s="34"/>
      <c r="AZ666" s="34"/>
      <c r="BA666" s="34"/>
    </row>
    <row r="667" spans="2:53" hidden="1">
      <c r="B667" s="12" t="s">
        <v>314</v>
      </c>
      <c r="C667" s="13">
        <v>0.29412293152550611</v>
      </c>
      <c r="D667" s="13">
        <v>0.48161502283491309</v>
      </c>
      <c r="E667" s="13">
        <v>0.30612401862085498</v>
      </c>
      <c r="F667" s="13">
        <v>0.30535932754952172</v>
      </c>
      <c r="G667" s="13">
        <v>0.22781864985572831</v>
      </c>
      <c r="H667" s="13">
        <v>0.16220127485631569</v>
      </c>
      <c r="I667" s="13">
        <v>0.34650263486808602</v>
      </c>
      <c r="K667" s="13">
        <v>0.32188482235172478</v>
      </c>
      <c r="L667" s="13">
        <v>0.26307333542135192</v>
      </c>
      <c r="N667" s="13">
        <v>0.29412293152550611</v>
      </c>
      <c r="O667" s="13">
        <v>0</v>
      </c>
      <c r="P667" s="13">
        <v>0</v>
      </c>
      <c r="Q667" s="13">
        <v>0</v>
      </c>
      <c r="R667" s="13">
        <v>0</v>
      </c>
      <c r="S667" s="13">
        <v>0</v>
      </c>
      <c r="T667" s="13">
        <v>0</v>
      </c>
      <c r="U667" s="13">
        <v>0</v>
      </c>
      <c r="V667" s="13">
        <v>0</v>
      </c>
      <c r="W667" s="13">
        <v>0</v>
      </c>
      <c r="X667" s="13">
        <v>0</v>
      </c>
      <c r="Y667" s="13">
        <v>0</v>
      </c>
      <c r="AA667" s="13">
        <v>0.28968262378978737</v>
      </c>
      <c r="AB667" s="13">
        <v>0.31794097275469202</v>
      </c>
      <c r="AC667" s="13">
        <v>0.27556477728461648</v>
      </c>
      <c r="AD667" s="13">
        <v>0.28092065700968272</v>
      </c>
      <c r="AF667" s="13">
        <v>0.59084872737691163</v>
      </c>
      <c r="AG667" s="13">
        <v>7.2096468693017238E-2</v>
      </c>
      <c r="AH667" s="13">
        <v>4.7588938956266758E-2</v>
      </c>
      <c r="AI667" s="13">
        <v>0</v>
      </c>
      <c r="AJ667" s="13">
        <v>5.3834943032133188E-2</v>
      </c>
      <c r="AK667" s="13">
        <v>0.59084872737691163</v>
      </c>
      <c r="AM667" s="13">
        <v>0.50846798338745636</v>
      </c>
      <c r="AN667" s="13">
        <v>0.34860996416766699</v>
      </c>
      <c r="AO667" s="13">
        <v>0.15897294251128011</v>
      </c>
      <c r="AP667" s="13">
        <v>0.2284116343424383</v>
      </c>
      <c r="AQ667" s="13">
        <v>0.21937027764278971</v>
      </c>
      <c r="AR667" s="13">
        <v>0.35402502013135512</v>
      </c>
      <c r="AS667" s="13">
        <v>0.1593203132379821</v>
      </c>
      <c r="AT667" s="13">
        <v>0.15563639692546519</v>
      </c>
      <c r="AU667" s="13">
        <v>0.59509602912444759</v>
      </c>
      <c r="AV667" s="13">
        <v>0.25437506255763742</v>
      </c>
      <c r="AW667" s="13">
        <v>0.46161584430403241</v>
      </c>
      <c r="AX667" s="13">
        <v>0.49917781525537741</v>
      </c>
      <c r="AY667" s="13">
        <v>0.26404592405037502</v>
      </c>
    </row>
    <row r="668" spans="2:53" hidden="1">
      <c r="B668" s="12" t="s">
        <v>331</v>
      </c>
      <c r="C668" s="13">
        <v>0.17342916912361689</v>
      </c>
      <c r="D668" s="13">
        <v>9.2640063100740508E-2</v>
      </c>
      <c r="E668" s="13">
        <v>0.26843106527485988</v>
      </c>
      <c r="F668" s="13">
        <v>0.29677574481887498</v>
      </c>
      <c r="G668" s="13">
        <v>9.6165755552048648E-2</v>
      </c>
      <c r="H668" s="13">
        <v>0.1223305691825151</v>
      </c>
      <c r="I668" s="13">
        <v>0.15563421802645999</v>
      </c>
      <c r="K668" s="13">
        <v>0.19594717069268969</v>
      </c>
      <c r="L668" s="13">
        <v>0.14824447049595299</v>
      </c>
      <c r="N668" s="13">
        <v>0.17342916912361689</v>
      </c>
      <c r="O668" s="13">
        <v>0</v>
      </c>
      <c r="P668" s="13">
        <v>0</v>
      </c>
      <c r="Q668" s="13">
        <v>0</v>
      </c>
      <c r="R668" s="13">
        <v>0</v>
      </c>
      <c r="S668" s="13">
        <v>0</v>
      </c>
      <c r="T668" s="13">
        <v>0</v>
      </c>
      <c r="U668" s="13">
        <v>0</v>
      </c>
      <c r="V668" s="13">
        <v>0</v>
      </c>
      <c r="W668" s="13">
        <v>0</v>
      </c>
      <c r="X668" s="13">
        <v>0</v>
      </c>
      <c r="Y668" s="13">
        <v>0</v>
      </c>
      <c r="AA668" s="13">
        <v>0.25701580764192478</v>
      </c>
      <c r="AB668" s="13">
        <v>9.8087504784272861E-2</v>
      </c>
      <c r="AC668" s="13">
        <v>0.24569643961473769</v>
      </c>
      <c r="AD668" s="13">
        <v>9.7972624165212213E-2</v>
      </c>
      <c r="AF668" s="13">
        <v>1.416979602214717E-2</v>
      </c>
      <c r="AG668" s="13">
        <v>0.85722666643990264</v>
      </c>
      <c r="AH668" s="13">
        <v>6.2794593786412597E-2</v>
      </c>
      <c r="AI668" s="13">
        <v>0.14685296934340991</v>
      </c>
      <c r="AJ668" s="13">
        <v>3.4948118827774342E-2</v>
      </c>
      <c r="AK668" s="13">
        <v>1.416979602214717E-2</v>
      </c>
      <c r="AM668" s="13">
        <v>0</v>
      </c>
      <c r="AN668" s="13">
        <v>9.2796322067068768E-2</v>
      </c>
      <c r="AO668" s="13">
        <v>8.5322224101171726E-2</v>
      </c>
      <c r="AP668" s="13">
        <v>5.6097203061834293E-2</v>
      </c>
      <c r="AQ668" s="13">
        <v>0.27584752655803779</v>
      </c>
      <c r="AR668" s="13">
        <v>0.19188479622201221</v>
      </c>
      <c r="AS668" s="13">
        <v>0</v>
      </c>
      <c r="AT668" s="13">
        <v>0.34851701829907389</v>
      </c>
      <c r="AU668" s="13">
        <v>0.2674983840695957</v>
      </c>
      <c r="AV668" s="13">
        <v>0.26804843299235692</v>
      </c>
      <c r="AW668" s="13">
        <v>0.25577061021600239</v>
      </c>
      <c r="AX668" s="13">
        <v>0.3399045499058167</v>
      </c>
      <c r="AY668" s="13">
        <v>0.37352705403335751</v>
      </c>
    </row>
    <row r="669" spans="2:53" hidden="1">
      <c r="B669" s="12" t="s">
        <v>55</v>
      </c>
      <c r="C669" s="13">
        <v>0.1796382065630231</v>
      </c>
      <c r="D669" s="13">
        <v>0</v>
      </c>
      <c r="E669" s="13">
        <v>0.18017047912801351</v>
      </c>
      <c r="F669" s="13">
        <v>0.12509519528532609</v>
      </c>
      <c r="G669" s="13">
        <v>0.16518975506286901</v>
      </c>
      <c r="H669" s="13">
        <v>0.29945203863593101</v>
      </c>
      <c r="I669" s="13">
        <v>0.20175470815667881</v>
      </c>
      <c r="K669" s="13">
        <v>0.17588152337660651</v>
      </c>
      <c r="L669" s="13">
        <v>0.18383977541003221</v>
      </c>
      <c r="N669" s="13">
        <v>0.1796382065630231</v>
      </c>
      <c r="O669" s="13">
        <v>0</v>
      </c>
      <c r="P669" s="13">
        <v>0</v>
      </c>
      <c r="Q669" s="13">
        <v>0</v>
      </c>
      <c r="R669" s="13">
        <v>0</v>
      </c>
      <c r="S669" s="13">
        <v>0</v>
      </c>
      <c r="T669" s="13">
        <v>0</v>
      </c>
      <c r="U669" s="13">
        <v>0</v>
      </c>
      <c r="V669" s="13">
        <v>0</v>
      </c>
      <c r="W669" s="13">
        <v>0</v>
      </c>
      <c r="X669" s="13">
        <v>0</v>
      </c>
      <c r="Y669" s="13">
        <v>0</v>
      </c>
      <c r="AA669" s="13">
        <v>0.1158924802876854</v>
      </c>
      <c r="AB669" s="13">
        <v>0.16291672014213429</v>
      </c>
      <c r="AC669" s="13">
        <v>0.27619729037382151</v>
      </c>
      <c r="AD669" s="13">
        <v>0.20224257710799651</v>
      </c>
      <c r="AF669" s="13">
        <v>0</v>
      </c>
      <c r="AG669" s="13">
        <v>0</v>
      </c>
      <c r="AH669" s="13">
        <v>0.13880616231914031</v>
      </c>
      <c r="AI669" s="13">
        <v>0</v>
      </c>
      <c r="AJ669" s="13">
        <v>0.81421795868310154</v>
      </c>
      <c r="AK669" s="13">
        <v>0</v>
      </c>
      <c r="AM669" s="13">
        <v>0</v>
      </c>
      <c r="AN669" s="13">
        <v>0</v>
      </c>
      <c r="AO669" s="13">
        <v>0.2454116187505174</v>
      </c>
      <c r="AP669" s="13">
        <v>0.24950502006004141</v>
      </c>
      <c r="AQ669" s="13">
        <v>0.21970080380657461</v>
      </c>
      <c r="AR669" s="13">
        <v>8.555619697155345E-2</v>
      </c>
      <c r="AS669" s="13">
        <v>0.26455357304252081</v>
      </c>
      <c r="AT669" s="13">
        <v>0.25405355048648492</v>
      </c>
      <c r="AU669" s="13">
        <v>0</v>
      </c>
      <c r="AV669" s="13">
        <v>0.30012630826268771</v>
      </c>
      <c r="AW669" s="13">
        <v>0</v>
      </c>
      <c r="AX669" s="13">
        <v>0.160917634838806</v>
      </c>
      <c r="AY669" s="13">
        <v>0.24675325315727109</v>
      </c>
    </row>
    <row r="670" spans="2:53" hidden="1">
      <c r="B670" s="12" t="s">
        <v>332</v>
      </c>
      <c r="C670" s="13">
        <v>7.1836705824608937E-2</v>
      </c>
      <c r="D670" s="13">
        <v>0</v>
      </c>
      <c r="E670" s="13">
        <v>2.903385183581508E-2</v>
      </c>
      <c r="F670" s="13">
        <v>8.931611451067635E-2</v>
      </c>
      <c r="G670" s="13">
        <v>6.503797704605023E-2</v>
      </c>
      <c r="H670" s="13">
        <v>0</v>
      </c>
      <c r="I670" s="13">
        <v>0.1520812918787556</v>
      </c>
      <c r="K670" s="13">
        <v>3.5196242830062063E-2</v>
      </c>
      <c r="L670" s="13">
        <v>0.1128163200796819</v>
      </c>
      <c r="N670" s="13">
        <v>7.1836705824608937E-2</v>
      </c>
      <c r="O670" s="13">
        <v>0</v>
      </c>
      <c r="P670" s="13">
        <v>0</v>
      </c>
      <c r="Q670" s="13">
        <v>0</v>
      </c>
      <c r="R670" s="13">
        <v>0</v>
      </c>
      <c r="S670" s="13">
        <v>0</v>
      </c>
      <c r="T670" s="13">
        <v>0</v>
      </c>
      <c r="U670" s="13">
        <v>0</v>
      </c>
      <c r="V670" s="13">
        <v>0</v>
      </c>
      <c r="W670" s="13">
        <v>0</v>
      </c>
      <c r="X670" s="13">
        <v>0</v>
      </c>
      <c r="Y670" s="13">
        <v>0</v>
      </c>
      <c r="AA670" s="13">
        <v>8.6620289427172883E-2</v>
      </c>
      <c r="AB670" s="13">
        <v>0.12751325524608481</v>
      </c>
      <c r="AC670" s="13">
        <v>0</v>
      </c>
      <c r="AD670" s="13">
        <v>3.2890170578703519E-2</v>
      </c>
      <c r="AF670" s="13">
        <v>0.1291702984292242</v>
      </c>
      <c r="AG670" s="13">
        <v>0</v>
      </c>
      <c r="AH670" s="13">
        <v>6.3978190177868655E-2</v>
      </c>
      <c r="AI670" s="13">
        <v>0</v>
      </c>
      <c r="AJ670" s="13">
        <v>3.5988512959416387E-2</v>
      </c>
      <c r="AK670" s="13">
        <v>0.1291702984292242</v>
      </c>
      <c r="AM670" s="13">
        <v>0</v>
      </c>
      <c r="AN670" s="13">
        <v>0</v>
      </c>
      <c r="AO670" s="13">
        <v>0.17665762825732351</v>
      </c>
      <c r="AP670" s="13">
        <v>0.1823895805567074</v>
      </c>
      <c r="AQ670" s="13">
        <v>9.6550159332607854E-2</v>
      </c>
      <c r="AR670" s="13">
        <v>9.1531332176554361E-2</v>
      </c>
      <c r="AS670" s="13">
        <v>0</v>
      </c>
      <c r="AT670" s="13">
        <v>6.6095049129688291E-2</v>
      </c>
      <c r="AU670" s="13">
        <v>0</v>
      </c>
      <c r="AV670" s="13">
        <v>0</v>
      </c>
      <c r="AW670" s="13">
        <v>0</v>
      </c>
      <c r="AX670" s="13">
        <v>0</v>
      </c>
      <c r="AY670" s="13">
        <v>0</v>
      </c>
    </row>
    <row r="671" spans="2:53" hidden="1">
      <c r="B671" s="12" t="s">
        <v>333</v>
      </c>
      <c r="C671" s="13">
        <v>6.0623760215331383E-2</v>
      </c>
      <c r="D671" s="13">
        <v>0</v>
      </c>
      <c r="E671" s="13">
        <v>0</v>
      </c>
      <c r="F671" s="13">
        <v>0</v>
      </c>
      <c r="G671" s="13">
        <v>0.12092699495146909</v>
      </c>
      <c r="H671" s="13">
        <v>0.16613078177431531</v>
      </c>
      <c r="I671" s="13">
        <v>4.7140014907589158E-2</v>
      </c>
      <c r="K671" s="13">
        <v>8.1983495634506603E-2</v>
      </c>
      <c r="L671" s="13">
        <v>3.673449554641902E-2</v>
      </c>
      <c r="N671" s="13">
        <v>6.0623760215331383E-2</v>
      </c>
      <c r="O671" s="13">
        <v>0</v>
      </c>
      <c r="P671" s="13">
        <v>0</v>
      </c>
      <c r="Q671" s="13">
        <v>0</v>
      </c>
      <c r="R671" s="13">
        <v>0</v>
      </c>
      <c r="S671" s="13">
        <v>0</v>
      </c>
      <c r="T671" s="13">
        <v>0</v>
      </c>
      <c r="U671" s="13">
        <v>0</v>
      </c>
      <c r="V671" s="13">
        <v>0</v>
      </c>
      <c r="W671" s="13">
        <v>0</v>
      </c>
      <c r="X671" s="13">
        <v>0</v>
      </c>
      <c r="Y671" s="13">
        <v>0</v>
      </c>
      <c r="AA671" s="13">
        <v>3.9488682416209932E-2</v>
      </c>
      <c r="AB671" s="13">
        <v>9.7225913600456654E-2</v>
      </c>
      <c r="AC671" s="13">
        <v>0</v>
      </c>
      <c r="AD671" s="13">
        <v>9.4620930253223851E-2</v>
      </c>
      <c r="AF671" s="13">
        <v>0</v>
      </c>
      <c r="AG671" s="13">
        <v>0</v>
      </c>
      <c r="AH671" s="13">
        <v>0.62470347401198456</v>
      </c>
      <c r="AI671" s="13">
        <v>0</v>
      </c>
      <c r="AJ671" s="13">
        <v>0</v>
      </c>
      <c r="AK671" s="13">
        <v>0</v>
      </c>
      <c r="AM671" s="13">
        <v>0.4915320166125437</v>
      </c>
      <c r="AN671" s="13">
        <v>0.15483949044781051</v>
      </c>
      <c r="AO671" s="13">
        <v>0</v>
      </c>
      <c r="AP671" s="13">
        <v>5.8030058572993572E-2</v>
      </c>
      <c r="AQ671" s="13">
        <v>0.18853123265998989</v>
      </c>
      <c r="AR671" s="13">
        <v>0</v>
      </c>
      <c r="AS671" s="13">
        <v>0</v>
      </c>
      <c r="AT671" s="13">
        <v>8.4194103710718796E-2</v>
      </c>
      <c r="AU671" s="13">
        <v>0.13740558680595669</v>
      </c>
      <c r="AV671" s="13">
        <v>0</v>
      </c>
      <c r="AW671" s="13">
        <v>0</v>
      </c>
      <c r="AX671" s="13">
        <v>0</v>
      </c>
      <c r="AY671" s="13">
        <v>0.1156737687589964</v>
      </c>
    </row>
    <row r="672" spans="2:53" hidden="1">
      <c r="B672" s="12" t="s">
        <v>334</v>
      </c>
      <c r="C672" s="13">
        <v>8.2736731401440292E-2</v>
      </c>
      <c r="D672" s="13">
        <v>0.25950253743444701</v>
      </c>
      <c r="E672" s="13">
        <v>0.1115348604522773</v>
      </c>
      <c r="F672" s="13">
        <v>0</v>
      </c>
      <c r="G672" s="13">
        <v>6.6609324929812752E-2</v>
      </c>
      <c r="H672" s="13">
        <v>0.12336211440846109</v>
      </c>
      <c r="I672" s="13">
        <v>4.7831395279616183E-2</v>
      </c>
      <c r="K672" s="13">
        <v>9.7440569724376799E-2</v>
      </c>
      <c r="L672" s="13">
        <v>6.6291589247189295E-2</v>
      </c>
      <c r="N672" s="13">
        <v>8.2736731401440292E-2</v>
      </c>
      <c r="O672" s="13">
        <v>0</v>
      </c>
      <c r="P672" s="13">
        <v>0</v>
      </c>
      <c r="Q672" s="13">
        <v>0</v>
      </c>
      <c r="R672" s="13">
        <v>0</v>
      </c>
      <c r="S672" s="13">
        <v>0</v>
      </c>
      <c r="T672" s="13">
        <v>0</v>
      </c>
      <c r="U672" s="13">
        <v>0</v>
      </c>
      <c r="V672" s="13">
        <v>0</v>
      </c>
      <c r="W672" s="13">
        <v>0</v>
      </c>
      <c r="X672" s="13">
        <v>0</v>
      </c>
      <c r="Y672" s="13">
        <v>0</v>
      </c>
      <c r="AA672" s="13">
        <v>6.2151569448505112E-2</v>
      </c>
      <c r="AB672" s="13">
        <v>8.0324691069227475E-2</v>
      </c>
      <c r="AC672" s="13">
        <v>0.10287489968186279</v>
      </c>
      <c r="AD672" s="13">
        <v>9.6520810899662746E-2</v>
      </c>
      <c r="AF672" s="13">
        <v>0</v>
      </c>
      <c r="AG672" s="13">
        <v>3.68606178238318E-2</v>
      </c>
      <c r="AH672" s="13">
        <v>0</v>
      </c>
      <c r="AI672" s="13">
        <v>0.85314703065659014</v>
      </c>
      <c r="AJ672" s="13">
        <v>3.1340258978711198E-2</v>
      </c>
      <c r="AK672" s="13">
        <v>0</v>
      </c>
      <c r="AM672" s="13">
        <v>0</v>
      </c>
      <c r="AN672" s="13">
        <v>0.16257486325855569</v>
      </c>
      <c r="AO672" s="13">
        <v>8.8619836502943902E-2</v>
      </c>
      <c r="AP672" s="13">
        <v>0.1133574008982705</v>
      </c>
      <c r="AQ672" s="13">
        <v>0</v>
      </c>
      <c r="AR672" s="13">
        <v>8.555619697155345E-2</v>
      </c>
      <c r="AS672" s="13">
        <v>0.28066370861663659</v>
      </c>
      <c r="AT672" s="13">
        <v>9.1503881448568969E-2</v>
      </c>
      <c r="AU672" s="13">
        <v>0</v>
      </c>
      <c r="AV672" s="13">
        <v>0</v>
      </c>
      <c r="AW672" s="13">
        <v>0</v>
      </c>
      <c r="AX672" s="13">
        <v>0</v>
      </c>
      <c r="AY672" s="13">
        <v>0</v>
      </c>
    </row>
    <row r="673" spans="2:53" hidden="1">
      <c r="B673" s="12" t="s">
        <v>158</v>
      </c>
      <c r="C673" s="13">
        <v>4.9766984244419422E-2</v>
      </c>
      <c r="D673" s="13">
        <v>0.16624237662989941</v>
      </c>
      <c r="E673" s="13">
        <v>0</v>
      </c>
      <c r="F673" s="13">
        <v>0</v>
      </c>
      <c r="G673" s="13">
        <v>6.2246394271867123E-2</v>
      </c>
      <c r="H673" s="13">
        <v>8.0926369693390607E-2</v>
      </c>
      <c r="I673" s="13">
        <v>4.905573688281413E-2</v>
      </c>
      <c r="K673" s="13">
        <v>2.3575778949304269E-2</v>
      </c>
      <c r="L673" s="13">
        <v>7.9059886193529078E-2</v>
      </c>
      <c r="N673" s="13">
        <v>4.9766984244419422E-2</v>
      </c>
      <c r="O673" s="13">
        <v>0</v>
      </c>
      <c r="P673" s="13">
        <v>0</v>
      </c>
      <c r="Q673" s="13">
        <v>0</v>
      </c>
      <c r="R673" s="13">
        <v>0</v>
      </c>
      <c r="S673" s="13">
        <v>0</v>
      </c>
      <c r="T673" s="13">
        <v>0</v>
      </c>
      <c r="U673" s="13">
        <v>0</v>
      </c>
      <c r="V673" s="13">
        <v>0</v>
      </c>
      <c r="W673" s="13">
        <v>0</v>
      </c>
      <c r="X673" s="13">
        <v>0</v>
      </c>
      <c r="Y673" s="13">
        <v>0</v>
      </c>
      <c r="AA673" s="13">
        <v>0.1297715678445033</v>
      </c>
      <c r="AB673" s="13">
        <v>1.8836759725840441E-2</v>
      </c>
      <c r="AC673" s="13">
        <v>0</v>
      </c>
      <c r="AD673" s="13">
        <v>3.2680691222975428E-2</v>
      </c>
      <c r="AF673" s="13">
        <v>9.6933672164259577E-2</v>
      </c>
      <c r="AG673" s="13">
        <v>0</v>
      </c>
      <c r="AH673" s="13">
        <v>6.2128640748327343E-2</v>
      </c>
      <c r="AI673" s="13">
        <v>0</v>
      </c>
      <c r="AJ673" s="13">
        <v>0</v>
      </c>
      <c r="AK673" s="13">
        <v>9.6933672164259577E-2</v>
      </c>
      <c r="AM673" s="13">
        <v>0</v>
      </c>
      <c r="AN673" s="13">
        <v>0</v>
      </c>
      <c r="AO673" s="13">
        <v>8.1539208554902431E-2</v>
      </c>
      <c r="AP673" s="13">
        <v>0.1122091025077146</v>
      </c>
      <c r="AQ673" s="13">
        <v>0</v>
      </c>
      <c r="AR673" s="13">
        <v>0.10514754182137361</v>
      </c>
      <c r="AS673" s="13">
        <v>0.1378317253226635</v>
      </c>
      <c r="AT673" s="13">
        <v>0</v>
      </c>
      <c r="AU673" s="13">
        <v>0</v>
      </c>
      <c r="AV673" s="13">
        <v>9.0382631678549652E-2</v>
      </c>
      <c r="AW673" s="13">
        <v>0.28261354547996509</v>
      </c>
      <c r="AX673" s="13">
        <v>0</v>
      </c>
      <c r="AY673" s="13">
        <v>0</v>
      </c>
    </row>
    <row r="674" spans="2:53" hidden="1">
      <c r="B674" s="12" t="s">
        <v>335</v>
      </c>
      <c r="C674" s="13">
        <v>8.7845511102053728E-2</v>
      </c>
      <c r="D674" s="13">
        <v>0</v>
      </c>
      <c r="E674" s="13">
        <v>0.1047057246881791</v>
      </c>
      <c r="F674" s="13">
        <v>0.18345361783560091</v>
      </c>
      <c r="G674" s="13">
        <v>0.19600514833015481</v>
      </c>
      <c r="H674" s="13">
        <v>4.5596851449071177E-2</v>
      </c>
      <c r="I674" s="13">
        <v>0</v>
      </c>
      <c r="K674" s="13">
        <v>6.8090396440729145E-2</v>
      </c>
      <c r="L674" s="13">
        <v>0.1099401276058436</v>
      </c>
      <c r="N674" s="13">
        <v>8.7845511102053728E-2</v>
      </c>
      <c r="O674" s="13">
        <v>0</v>
      </c>
      <c r="P674" s="13">
        <v>0</v>
      </c>
      <c r="Q674" s="13">
        <v>0</v>
      </c>
      <c r="R674" s="13">
        <v>0</v>
      </c>
      <c r="S674" s="13">
        <v>0</v>
      </c>
      <c r="T674" s="13">
        <v>0</v>
      </c>
      <c r="U674" s="13">
        <v>0</v>
      </c>
      <c r="V674" s="13">
        <v>0</v>
      </c>
      <c r="W674" s="13">
        <v>0</v>
      </c>
      <c r="X674" s="13">
        <v>0</v>
      </c>
      <c r="Y674" s="13">
        <v>0</v>
      </c>
      <c r="AA674" s="13">
        <v>1.9376979144211111E-2</v>
      </c>
      <c r="AB674" s="13">
        <v>9.715418267729152E-2</v>
      </c>
      <c r="AC674" s="13">
        <v>9.9666593044961588E-2</v>
      </c>
      <c r="AD674" s="13">
        <v>0.16215153876254301</v>
      </c>
      <c r="AF674" s="13">
        <v>0.1688775060074571</v>
      </c>
      <c r="AG674" s="13">
        <v>3.3816247043248197E-2</v>
      </c>
      <c r="AH674" s="13">
        <v>0</v>
      </c>
      <c r="AI674" s="13">
        <v>0</v>
      </c>
      <c r="AJ674" s="13">
        <v>2.9670207518863449E-2</v>
      </c>
      <c r="AK674" s="13">
        <v>0.1688775060074571</v>
      </c>
      <c r="AM674" s="13">
        <v>0</v>
      </c>
      <c r="AN674" s="13">
        <v>0.24117936005889809</v>
      </c>
      <c r="AO674" s="13">
        <v>0.1634765413218609</v>
      </c>
      <c r="AP674" s="13">
        <v>0</v>
      </c>
      <c r="AQ674" s="13">
        <v>0</v>
      </c>
      <c r="AR674" s="13">
        <v>8.6298915705597751E-2</v>
      </c>
      <c r="AS674" s="13">
        <v>0.15763067978019701</v>
      </c>
      <c r="AT674" s="13">
        <v>0</v>
      </c>
      <c r="AU674" s="13">
        <v>0</v>
      </c>
      <c r="AV674" s="13">
        <v>8.7067564508768375E-2</v>
      </c>
      <c r="AW674" s="13">
        <v>0</v>
      </c>
      <c r="AX674" s="13">
        <v>0</v>
      </c>
      <c r="AY674" s="13">
        <v>0</v>
      </c>
    </row>
    <row r="675" spans="2:53" hidden="1"/>
    <row r="676" spans="2:53" hidden="1">
      <c r="B676" s="37" t="s">
        <v>336</v>
      </c>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c r="AL676" s="34"/>
      <c r="AM676" s="34"/>
      <c r="AN676" s="34"/>
      <c r="AO676" s="34"/>
      <c r="AP676" s="34"/>
      <c r="AQ676" s="34"/>
      <c r="AR676" s="34"/>
      <c r="AS676" s="34"/>
      <c r="AT676" s="34"/>
      <c r="AU676" s="34"/>
      <c r="AV676" s="34"/>
      <c r="AW676" s="34"/>
      <c r="AX676" s="34"/>
      <c r="AY676" s="34"/>
      <c r="AZ676" s="34"/>
      <c r="BA676" s="34"/>
    </row>
    <row r="677" spans="2:53" hidden="1">
      <c r="B677" s="36" t="s">
        <v>17</v>
      </c>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c r="AL677" s="34"/>
      <c r="AM677" s="34"/>
      <c r="AN677" s="34"/>
      <c r="AO677" s="34"/>
      <c r="AP677" s="34"/>
      <c r="AQ677" s="34"/>
      <c r="AR677" s="34"/>
      <c r="AS677" s="34"/>
      <c r="AT677" s="34"/>
      <c r="AU677" s="34"/>
      <c r="AV677" s="34"/>
      <c r="AW677" s="34"/>
      <c r="AX677" s="34"/>
      <c r="AY677" s="34"/>
      <c r="AZ677" s="34"/>
      <c r="BA677" s="34"/>
    </row>
    <row r="678" spans="2:53" hidden="1">
      <c r="B678" s="12" t="s">
        <v>314</v>
      </c>
      <c r="C678" s="13">
        <v>0.26475785630757442</v>
      </c>
      <c r="D678" s="13">
        <v>0.25146700870728739</v>
      </c>
      <c r="E678" s="13">
        <v>0.3420741335899985</v>
      </c>
      <c r="F678" s="13">
        <v>0.2644723896830764</v>
      </c>
      <c r="G678" s="13">
        <v>0.1655630928437315</v>
      </c>
      <c r="H678" s="13">
        <v>0.20360620967737611</v>
      </c>
      <c r="I678" s="13">
        <v>0.32176796559121912</v>
      </c>
      <c r="K678" s="13">
        <v>0.27949519360947461</v>
      </c>
      <c r="L678" s="13">
        <v>0.24827524805372539</v>
      </c>
      <c r="N678" s="13">
        <v>0.26475785630757442</v>
      </c>
      <c r="O678" s="13">
        <v>0</v>
      </c>
      <c r="P678" s="13">
        <v>0</v>
      </c>
      <c r="Q678" s="13">
        <v>0</v>
      </c>
      <c r="R678" s="13">
        <v>0</v>
      </c>
      <c r="S678" s="13">
        <v>0</v>
      </c>
      <c r="T678" s="13">
        <v>0</v>
      </c>
      <c r="U678" s="13">
        <v>0</v>
      </c>
      <c r="V678" s="13">
        <v>0</v>
      </c>
      <c r="W678" s="13">
        <v>0</v>
      </c>
      <c r="X678" s="13">
        <v>0</v>
      </c>
      <c r="Y678" s="13">
        <v>0</v>
      </c>
      <c r="AA678" s="13">
        <v>0.23226357127528449</v>
      </c>
      <c r="AB678" s="13">
        <v>0.25944818342958759</v>
      </c>
      <c r="AC678" s="13">
        <v>0.27972867957216169</v>
      </c>
      <c r="AD678" s="13">
        <v>0.30627423333565568</v>
      </c>
      <c r="AF678" s="13">
        <v>0.47898388169496231</v>
      </c>
      <c r="AG678" s="13">
        <v>0.116456095471743</v>
      </c>
      <c r="AH678" s="13">
        <v>0.10969334968368701</v>
      </c>
      <c r="AI678" s="13">
        <v>7.6212839178212644E-2</v>
      </c>
      <c r="AJ678" s="13">
        <v>6.1058154210698143E-2</v>
      </c>
      <c r="AK678" s="13">
        <v>0.47898388169496231</v>
      </c>
      <c r="AM678" s="13">
        <v>1</v>
      </c>
      <c r="AN678" s="13">
        <v>0.34860996416766699</v>
      </c>
      <c r="AO678" s="13">
        <v>0.16448068980040451</v>
      </c>
      <c r="AP678" s="13">
        <v>0.17205087515018491</v>
      </c>
      <c r="AQ678" s="13">
        <v>0.21937027764278971</v>
      </c>
      <c r="AR678" s="13">
        <v>0.26570588802340589</v>
      </c>
      <c r="AS678" s="13">
        <v>0.30277663589960663</v>
      </c>
      <c r="AT678" s="13">
        <v>0.25192463368907159</v>
      </c>
      <c r="AU678" s="13">
        <v>0.46710801697394683</v>
      </c>
      <c r="AV678" s="13">
        <v>0.15153379644495499</v>
      </c>
      <c r="AW678" s="13">
        <v>0.46161584430403241</v>
      </c>
      <c r="AX678" s="13">
        <v>0.49917781525537741</v>
      </c>
      <c r="AY678" s="13">
        <v>0.26404592405037502</v>
      </c>
    </row>
    <row r="679" spans="2:53" hidden="1">
      <c r="B679" s="12" t="s">
        <v>331</v>
      </c>
      <c r="C679" s="13">
        <v>0.15365720082060749</v>
      </c>
      <c r="D679" s="13">
        <v>9.2640063100740508E-2</v>
      </c>
      <c r="E679" s="13">
        <v>0.26843106527485988</v>
      </c>
      <c r="F679" s="13">
        <v>0.25588880695242949</v>
      </c>
      <c r="G679" s="13">
        <v>0.13073577191637331</v>
      </c>
      <c r="H679" s="13">
        <v>0.1223305691825151</v>
      </c>
      <c r="I679" s="13">
        <v>8.0018087230116733E-2</v>
      </c>
      <c r="K679" s="13">
        <v>0.17200621286647699</v>
      </c>
      <c r="L679" s="13">
        <v>0.1331352048045274</v>
      </c>
      <c r="N679" s="13">
        <v>0.15365720082060749</v>
      </c>
      <c r="O679" s="13">
        <v>0</v>
      </c>
      <c r="P679" s="13">
        <v>0</v>
      </c>
      <c r="Q679" s="13">
        <v>0</v>
      </c>
      <c r="R679" s="13">
        <v>0</v>
      </c>
      <c r="S679" s="13">
        <v>0</v>
      </c>
      <c r="T679" s="13">
        <v>0</v>
      </c>
      <c r="U679" s="13">
        <v>0</v>
      </c>
      <c r="V679" s="13">
        <v>0</v>
      </c>
      <c r="W679" s="13">
        <v>0</v>
      </c>
      <c r="X679" s="13">
        <v>0</v>
      </c>
      <c r="Y679" s="13">
        <v>0</v>
      </c>
      <c r="AA679" s="13">
        <v>0.19069226147524279</v>
      </c>
      <c r="AB679" s="13">
        <v>9.8087504784272861E-2</v>
      </c>
      <c r="AC679" s="13">
        <v>0.2425120034777879</v>
      </c>
      <c r="AD679" s="13">
        <v>9.7972624165212213E-2</v>
      </c>
      <c r="AF679" s="13">
        <v>1.416979602214717E-2</v>
      </c>
      <c r="AG679" s="13">
        <v>0.77407913427304498</v>
      </c>
      <c r="AH679" s="13">
        <v>6.2794593786412597E-2</v>
      </c>
      <c r="AI679" s="13">
        <v>0.16029009617220069</v>
      </c>
      <c r="AJ679" s="13">
        <v>0</v>
      </c>
      <c r="AK679" s="13">
        <v>1.416979602214717E-2</v>
      </c>
      <c r="AM679" s="13">
        <v>0</v>
      </c>
      <c r="AN679" s="13">
        <v>0.17753671404630811</v>
      </c>
      <c r="AO679" s="13">
        <v>8.5322224101171726E-2</v>
      </c>
      <c r="AP679" s="13">
        <v>5.6097203061834293E-2</v>
      </c>
      <c r="AQ679" s="13">
        <v>0.27584752655803779</v>
      </c>
      <c r="AR679" s="13">
        <v>9.7349540027044629E-2</v>
      </c>
      <c r="AS679" s="13">
        <v>0</v>
      </c>
      <c r="AT679" s="13">
        <v>0.1585832634783943</v>
      </c>
      <c r="AU679" s="13">
        <v>0.2674983840695957</v>
      </c>
      <c r="AV679" s="13">
        <v>0.18098086848358849</v>
      </c>
      <c r="AW679" s="13">
        <v>0.25577061021600239</v>
      </c>
      <c r="AX679" s="13">
        <v>0.3399045499058167</v>
      </c>
      <c r="AY679" s="13">
        <v>0.37352705403335751</v>
      </c>
    </row>
    <row r="680" spans="2:53" hidden="1">
      <c r="B680" s="12" t="s">
        <v>55</v>
      </c>
      <c r="C680" s="13">
        <v>0.1728963679903166</v>
      </c>
      <c r="D680" s="13">
        <v>0</v>
      </c>
      <c r="E680" s="13">
        <v>6.52267853831595E-2</v>
      </c>
      <c r="F680" s="13">
        <v>0.12509519528532609</v>
      </c>
      <c r="G680" s="13">
        <v>0.1964469803439152</v>
      </c>
      <c r="H680" s="13">
        <v>0.29945203863593101</v>
      </c>
      <c r="I680" s="13">
        <v>0.22758612777171189</v>
      </c>
      <c r="K680" s="13">
        <v>0.17503686865988469</v>
      </c>
      <c r="L680" s="13">
        <v>0.1705023782701354</v>
      </c>
      <c r="N680" s="13">
        <v>0.1728963679903166</v>
      </c>
      <c r="O680" s="13">
        <v>0</v>
      </c>
      <c r="P680" s="13">
        <v>0</v>
      </c>
      <c r="Q680" s="13">
        <v>0</v>
      </c>
      <c r="R680" s="13">
        <v>0</v>
      </c>
      <c r="S680" s="13">
        <v>0</v>
      </c>
      <c r="T680" s="13">
        <v>0</v>
      </c>
      <c r="U680" s="13">
        <v>0</v>
      </c>
      <c r="V680" s="13">
        <v>0</v>
      </c>
      <c r="W680" s="13">
        <v>0</v>
      </c>
      <c r="X680" s="13">
        <v>0</v>
      </c>
      <c r="Y680" s="13">
        <v>0</v>
      </c>
      <c r="AA680" s="13">
        <v>0.14061326829948601</v>
      </c>
      <c r="AB680" s="13">
        <v>0.16291672014213429</v>
      </c>
      <c r="AC680" s="13">
        <v>0.20882072987145589</v>
      </c>
      <c r="AD680" s="13">
        <v>0.20016414899494489</v>
      </c>
      <c r="AF680" s="13">
        <v>0</v>
      </c>
      <c r="AG680" s="13">
        <v>0</v>
      </c>
      <c r="AH680" s="13">
        <v>0</v>
      </c>
      <c r="AI680" s="13">
        <v>0</v>
      </c>
      <c r="AJ680" s="13">
        <v>0.84718729368131984</v>
      </c>
      <c r="AK680" s="13">
        <v>0</v>
      </c>
      <c r="AM680" s="13">
        <v>0</v>
      </c>
      <c r="AN680" s="13">
        <v>0</v>
      </c>
      <c r="AO680" s="13">
        <v>0.16247013750501541</v>
      </c>
      <c r="AP680" s="13">
        <v>0.24950502006004141</v>
      </c>
      <c r="AQ680" s="13">
        <v>0.21970080380657461</v>
      </c>
      <c r="AR680" s="13">
        <v>8.555619697155345E-2</v>
      </c>
      <c r="AS680" s="13">
        <v>0.26455357304252081</v>
      </c>
      <c r="AT680" s="13">
        <v>0.34769906854355809</v>
      </c>
      <c r="AU680" s="13">
        <v>0</v>
      </c>
      <c r="AV680" s="13">
        <v>0.30012630826268771</v>
      </c>
      <c r="AW680" s="13">
        <v>0</v>
      </c>
      <c r="AX680" s="13">
        <v>0.160917634838806</v>
      </c>
      <c r="AY680" s="13">
        <v>0.24675325315727109</v>
      </c>
    </row>
    <row r="681" spans="2:53" hidden="1">
      <c r="B681" s="12" t="s">
        <v>332</v>
      </c>
      <c r="C681" s="13">
        <v>6.5628002621079817E-2</v>
      </c>
      <c r="D681" s="13">
        <v>0</v>
      </c>
      <c r="E681" s="13">
        <v>2.903385183581508E-2</v>
      </c>
      <c r="F681" s="13">
        <v>8.931611451067635E-2</v>
      </c>
      <c r="G681" s="13">
        <v>3.2988252453296077E-2</v>
      </c>
      <c r="H681" s="13">
        <v>0</v>
      </c>
      <c r="I681" s="13">
        <v>0.1520812918787556</v>
      </c>
      <c r="K681" s="13">
        <v>3.5196242830062063E-2</v>
      </c>
      <c r="L681" s="13">
        <v>9.9663647245017792E-2</v>
      </c>
      <c r="N681" s="13">
        <v>6.5628002621079817E-2</v>
      </c>
      <c r="O681" s="13">
        <v>0</v>
      </c>
      <c r="P681" s="13">
        <v>0</v>
      </c>
      <c r="Q681" s="13">
        <v>0</v>
      </c>
      <c r="R681" s="13">
        <v>0</v>
      </c>
      <c r="S681" s="13">
        <v>0</v>
      </c>
      <c r="T681" s="13">
        <v>0</v>
      </c>
      <c r="U681" s="13">
        <v>0</v>
      </c>
      <c r="V681" s="13">
        <v>0</v>
      </c>
      <c r="W681" s="13">
        <v>0</v>
      </c>
      <c r="X681" s="13">
        <v>0</v>
      </c>
      <c r="Y681" s="13">
        <v>0</v>
      </c>
      <c r="AA681" s="13">
        <v>8.6620289427172883E-2</v>
      </c>
      <c r="AB681" s="13">
        <v>0.1079435442805252</v>
      </c>
      <c r="AC681" s="13">
        <v>0</v>
      </c>
      <c r="AD681" s="13">
        <v>3.2890170578703519E-2</v>
      </c>
      <c r="AF681" s="13">
        <v>0.1291702984292242</v>
      </c>
      <c r="AG681" s="13">
        <v>0</v>
      </c>
      <c r="AH681" s="13">
        <v>0</v>
      </c>
      <c r="AI681" s="13">
        <v>0</v>
      </c>
      <c r="AJ681" s="13">
        <v>3.5988512959416387E-2</v>
      </c>
      <c r="AK681" s="13">
        <v>0.1291702984292242</v>
      </c>
      <c r="AM681" s="13">
        <v>0</v>
      </c>
      <c r="AN681" s="13">
        <v>0</v>
      </c>
      <c r="AO681" s="13">
        <v>0.17665762825732351</v>
      </c>
      <c r="AP681" s="13">
        <v>0.1823895805567074</v>
      </c>
      <c r="AQ681" s="13">
        <v>9.6550159332607854E-2</v>
      </c>
      <c r="AR681" s="13">
        <v>0</v>
      </c>
      <c r="AS681" s="13">
        <v>0</v>
      </c>
      <c r="AT681" s="13">
        <v>6.6095049129688291E-2</v>
      </c>
      <c r="AU681" s="13">
        <v>0</v>
      </c>
      <c r="AV681" s="13">
        <v>0</v>
      </c>
      <c r="AW681" s="13">
        <v>0</v>
      </c>
      <c r="AX681" s="13">
        <v>0</v>
      </c>
      <c r="AY681" s="13">
        <v>0</v>
      </c>
    </row>
    <row r="682" spans="2:53" hidden="1">
      <c r="B682" s="12" t="s">
        <v>333</v>
      </c>
      <c r="C682" s="13">
        <v>7.4275912655230744E-2</v>
      </c>
      <c r="D682" s="13">
        <v>0</v>
      </c>
      <c r="E682" s="13">
        <v>7.7690904709808883E-2</v>
      </c>
      <c r="F682" s="13">
        <v>0</v>
      </c>
      <c r="G682" s="13">
        <v>0.15297671954422321</v>
      </c>
      <c r="H682" s="13">
        <v>0.124725846953255</v>
      </c>
      <c r="I682" s="13">
        <v>4.7140014907589158E-2</v>
      </c>
      <c r="K682" s="13">
        <v>8.2881783032979328E-2</v>
      </c>
      <c r="L682" s="13">
        <v>6.4650891037414893E-2</v>
      </c>
      <c r="N682" s="13">
        <v>7.4275912655230744E-2</v>
      </c>
      <c r="O682" s="13">
        <v>0</v>
      </c>
      <c r="P682" s="13">
        <v>0</v>
      </c>
      <c r="Q682" s="13">
        <v>0</v>
      </c>
      <c r="R682" s="13">
        <v>0</v>
      </c>
      <c r="S682" s="13">
        <v>0</v>
      </c>
      <c r="T682" s="13">
        <v>0</v>
      </c>
      <c r="U682" s="13">
        <v>0</v>
      </c>
      <c r="V682" s="13">
        <v>0</v>
      </c>
      <c r="W682" s="13">
        <v>0</v>
      </c>
      <c r="X682" s="13">
        <v>0</v>
      </c>
      <c r="Y682" s="13">
        <v>0</v>
      </c>
      <c r="AA682" s="13">
        <v>3.9488682416209932E-2</v>
      </c>
      <c r="AB682" s="13">
        <v>0.11679562456601621</v>
      </c>
      <c r="AC682" s="13">
        <v>6.7376560502365512E-2</v>
      </c>
      <c r="AD682" s="13">
        <v>6.3602371624621248E-2</v>
      </c>
      <c r="AF682" s="13">
        <v>1.4634674282048621E-2</v>
      </c>
      <c r="AG682" s="13">
        <v>3.8787905388131982E-2</v>
      </c>
      <c r="AH682" s="13">
        <v>0.63126057835522065</v>
      </c>
      <c r="AI682" s="13">
        <v>0</v>
      </c>
      <c r="AJ682" s="13">
        <v>0</v>
      </c>
      <c r="AK682" s="13">
        <v>1.4634674282048621E-2</v>
      </c>
      <c r="AM682" s="13">
        <v>0</v>
      </c>
      <c r="AN682" s="13">
        <v>0.15483949044781051</v>
      </c>
      <c r="AO682" s="13">
        <v>0</v>
      </c>
      <c r="AP682" s="13">
        <v>5.8030058572993572E-2</v>
      </c>
      <c r="AQ682" s="13">
        <v>8.9767764611548409E-2</v>
      </c>
      <c r="AR682" s="13">
        <v>0.1860665883715219</v>
      </c>
      <c r="AS682" s="13">
        <v>0</v>
      </c>
      <c r="AT682" s="13">
        <v>0</v>
      </c>
      <c r="AU682" s="13">
        <v>0.13740558680595669</v>
      </c>
      <c r="AV682" s="13">
        <v>0.10284126611268241</v>
      </c>
      <c r="AW682" s="13">
        <v>0</v>
      </c>
      <c r="AX682" s="13">
        <v>0</v>
      </c>
      <c r="AY682" s="13">
        <v>0.1156737687589964</v>
      </c>
    </row>
    <row r="683" spans="2:53" hidden="1">
      <c r="B683" s="12" t="s">
        <v>334</v>
      </c>
      <c r="C683" s="13">
        <v>0.1078526316083534</v>
      </c>
      <c r="D683" s="13">
        <v>0.25645738106462701</v>
      </c>
      <c r="E683" s="13">
        <v>0.11283753451817891</v>
      </c>
      <c r="F683" s="13">
        <v>4.0886937866445393E-2</v>
      </c>
      <c r="G683" s="13">
        <v>9.429486557748494E-2</v>
      </c>
      <c r="H683" s="13">
        <v>0.12336211440846109</v>
      </c>
      <c r="I683" s="13">
        <v>9.9126458470012238E-2</v>
      </c>
      <c r="K683" s="13">
        <v>0.1308949500819479</v>
      </c>
      <c r="L683" s="13">
        <v>8.2081523783351901E-2</v>
      </c>
      <c r="N683" s="13">
        <v>0.1078526316083534</v>
      </c>
      <c r="O683" s="13">
        <v>0</v>
      </c>
      <c r="P683" s="13">
        <v>0</v>
      </c>
      <c r="Q683" s="13">
        <v>0</v>
      </c>
      <c r="R683" s="13">
        <v>0</v>
      </c>
      <c r="S683" s="13">
        <v>0</v>
      </c>
      <c r="T683" s="13">
        <v>0</v>
      </c>
      <c r="U683" s="13">
        <v>0</v>
      </c>
      <c r="V683" s="13">
        <v>0</v>
      </c>
      <c r="W683" s="13">
        <v>0</v>
      </c>
      <c r="X683" s="13">
        <v>0</v>
      </c>
      <c r="Y683" s="13">
        <v>0</v>
      </c>
      <c r="AA683" s="13">
        <v>8.152854859271623E-2</v>
      </c>
      <c r="AB683" s="13">
        <v>0.13881748039433189</v>
      </c>
      <c r="AC683" s="13">
        <v>0.1018954335312674</v>
      </c>
      <c r="AD683" s="13">
        <v>0.1025100721998394</v>
      </c>
      <c r="AF683" s="13">
        <v>8.395304927981713E-2</v>
      </c>
      <c r="AG683" s="13">
        <v>3.68606178238318E-2</v>
      </c>
      <c r="AH683" s="13">
        <v>6.8044976921833283E-2</v>
      </c>
      <c r="AI683" s="13">
        <v>0.69560002489888462</v>
      </c>
      <c r="AJ683" s="13">
        <v>0</v>
      </c>
      <c r="AK683" s="13">
        <v>8.395304927981713E-2</v>
      </c>
      <c r="AM683" s="13">
        <v>0</v>
      </c>
      <c r="AN683" s="13">
        <v>7.7834471279316378E-2</v>
      </c>
      <c r="AO683" s="13">
        <v>0.16605357045932159</v>
      </c>
      <c r="AP683" s="13">
        <v>0.1697181600905239</v>
      </c>
      <c r="AQ683" s="13">
        <v>9.8763468048441466E-2</v>
      </c>
      <c r="AR683" s="13">
        <v>8.555619697155345E-2</v>
      </c>
      <c r="AS683" s="13">
        <v>0.13720738595501189</v>
      </c>
      <c r="AT683" s="13">
        <v>9.1503881448568969E-2</v>
      </c>
      <c r="AU683" s="13">
        <v>0.12798801215050079</v>
      </c>
      <c r="AV683" s="13">
        <v>0</v>
      </c>
      <c r="AW683" s="13">
        <v>0</v>
      </c>
      <c r="AX683" s="13">
        <v>0</v>
      </c>
      <c r="AY683" s="13">
        <v>0</v>
      </c>
    </row>
    <row r="684" spans="2:53" hidden="1">
      <c r="B684" s="12" t="s">
        <v>158</v>
      </c>
      <c r="C684" s="13">
        <v>5.5820448824899498E-2</v>
      </c>
      <c r="D684" s="13">
        <v>0.1614232670966439</v>
      </c>
      <c r="E684" s="13">
        <v>0</v>
      </c>
      <c r="F684" s="13">
        <v>0</v>
      </c>
      <c r="G684" s="13">
        <v>6.2246394271867123E-2</v>
      </c>
      <c r="H684" s="13">
        <v>8.0926369693390607E-2</v>
      </c>
      <c r="I684" s="13">
        <v>7.2280054150595213E-2</v>
      </c>
      <c r="K684" s="13">
        <v>3.572171881079967E-2</v>
      </c>
      <c r="L684" s="13">
        <v>7.8299373371165396E-2</v>
      </c>
      <c r="N684" s="13">
        <v>5.5820448824899498E-2</v>
      </c>
      <c r="O684" s="13">
        <v>0</v>
      </c>
      <c r="P684" s="13">
        <v>0</v>
      </c>
      <c r="Q684" s="13">
        <v>0</v>
      </c>
      <c r="R684" s="13">
        <v>0</v>
      </c>
      <c r="S684" s="13">
        <v>0</v>
      </c>
      <c r="T684" s="13">
        <v>0</v>
      </c>
      <c r="U684" s="13">
        <v>0</v>
      </c>
      <c r="V684" s="13">
        <v>0</v>
      </c>
      <c r="W684" s="13">
        <v>0</v>
      </c>
      <c r="X684" s="13">
        <v>0</v>
      </c>
      <c r="Y684" s="13">
        <v>0</v>
      </c>
      <c r="AA684" s="13">
        <v>0.1727616795671631</v>
      </c>
      <c r="AB684" s="13">
        <v>1.8836759725840441E-2</v>
      </c>
      <c r="AC684" s="13">
        <v>0</v>
      </c>
      <c r="AD684" s="13">
        <v>0</v>
      </c>
      <c r="AF684" s="13">
        <v>9.6138041590023246E-2</v>
      </c>
      <c r="AG684" s="13">
        <v>0</v>
      </c>
      <c r="AH684" s="13">
        <v>0.12820650125284649</v>
      </c>
      <c r="AI684" s="13">
        <v>0</v>
      </c>
      <c r="AJ684" s="13">
        <v>0</v>
      </c>
      <c r="AK684" s="13">
        <v>9.6138041590023246E-2</v>
      </c>
      <c r="AM684" s="13">
        <v>0</v>
      </c>
      <c r="AN684" s="13">
        <v>0</v>
      </c>
      <c r="AO684" s="13">
        <v>0</v>
      </c>
      <c r="AP684" s="13">
        <v>0.1122091025077146</v>
      </c>
      <c r="AQ684" s="13">
        <v>0</v>
      </c>
      <c r="AR684" s="13">
        <v>0.19346667392932271</v>
      </c>
      <c r="AS684" s="13">
        <v>0.1378317253226635</v>
      </c>
      <c r="AT684" s="13">
        <v>8.4194103710718796E-2</v>
      </c>
      <c r="AU684" s="13">
        <v>0</v>
      </c>
      <c r="AV684" s="13">
        <v>9.0382631678549652E-2</v>
      </c>
      <c r="AW684" s="13">
        <v>0.28261354547996509</v>
      </c>
      <c r="AX684" s="13">
        <v>0</v>
      </c>
      <c r="AY684" s="13">
        <v>0</v>
      </c>
    </row>
    <row r="685" spans="2:53" hidden="1">
      <c r="B685" s="12" t="s">
        <v>335</v>
      </c>
      <c r="C685" s="13">
        <v>0.105111579171938</v>
      </c>
      <c r="D685" s="13">
        <v>0.23801228003070121</v>
      </c>
      <c r="E685" s="13">
        <v>0.1047057246881791</v>
      </c>
      <c r="F685" s="13">
        <v>0.2243405557020462</v>
      </c>
      <c r="G685" s="13">
        <v>0.16474792304910871</v>
      </c>
      <c r="H685" s="13">
        <v>4.5596851449071177E-2</v>
      </c>
      <c r="I685" s="13">
        <v>0</v>
      </c>
      <c r="K685" s="13">
        <v>8.876703010837457E-2</v>
      </c>
      <c r="L685" s="13">
        <v>0.1233917334346618</v>
      </c>
      <c r="N685" s="13">
        <v>0.105111579171938</v>
      </c>
      <c r="O685" s="13">
        <v>0</v>
      </c>
      <c r="P685" s="13">
        <v>0</v>
      </c>
      <c r="Q685" s="13">
        <v>0</v>
      </c>
      <c r="R685" s="13">
        <v>0</v>
      </c>
      <c r="S685" s="13">
        <v>0</v>
      </c>
      <c r="T685" s="13">
        <v>0</v>
      </c>
      <c r="U685" s="13">
        <v>0</v>
      </c>
      <c r="V685" s="13">
        <v>0</v>
      </c>
      <c r="W685" s="13">
        <v>0</v>
      </c>
      <c r="X685" s="13">
        <v>0</v>
      </c>
      <c r="Y685" s="13">
        <v>0</v>
      </c>
      <c r="AA685" s="13">
        <v>5.6031698946724537E-2</v>
      </c>
      <c r="AB685" s="13">
        <v>9.715418267729152E-2</v>
      </c>
      <c r="AC685" s="13">
        <v>9.9666593044961588E-2</v>
      </c>
      <c r="AD685" s="13">
        <v>0.19658637910102311</v>
      </c>
      <c r="AF685" s="13">
        <v>0.18295025870177731</v>
      </c>
      <c r="AG685" s="13">
        <v>3.3816247043248197E-2</v>
      </c>
      <c r="AH685" s="13">
        <v>0</v>
      </c>
      <c r="AI685" s="13">
        <v>6.7897039750701924E-2</v>
      </c>
      <c r="AJ685" s="13">
        <v>5.576603914856567E-2</v>
      </c>
      <c r="AK685" s="13">
        <v>0.18295025870177731</v>
      </c>
      <c r="AM685" s="13">
        <v>0</v>
      </c>
      <c r="AN685" s="13">
        <v>0.24117936005889809</v>
      </c>
      <c r="AO685" s="13">
        <v>0.24501574987676331</v>
      </c>
      <c r="AP685" s="13">
        <v>0</v>
      </c>
      <c r="AQ685" s="13">
        <v>0</v>
      </c>
      <c r="AR685" s="13">
        <v>8.6298915705597751E-2</v>
      </c>
      <c r="AS685" s="13">
        <v>0.15763067978019701</v>
      </c>
      <c r="AT685" s="13">
        <v>0</v>
      </c>
      <c r="AU685" s="13">
        <v>0</v>
      </c>
      <c r="AV685" s="13">
        <v>0.17413512901753669</v>
      </c>
      <c r="AW685" s="13">
        <v>0</v>
      </c>
      <c r="AX685" s="13">
        <v>0</v>
      </c>
      <c r="AY685" s="13">
        <v>0</v>
      </c>
    </row>
    <row r="686" spans="2:53" hidden="1"/>
    <row r="687" spans="2:53" hidden="1">
      <c r="B687" s="37" t="s">
        <v>337</v>
      </c>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c r="AL687" s="34"/>
      <c r="AM687" s="34"/>
      <c r="AN687" s="34"/>
      <c r="AO687" s="34"/>
      <c r="AP687" s="34"/>
      <c r="AQ687" s="34"/>
      <c r="AR687" s="34"/>
      <c r="AS687" s="34"/>
      <c r="AT687" s="34"/>
      <c r="AU687" s="34"/>
      <c r="AV687" s="34"/>
      <c r="AW687" s="34"/>
      <c r="AX687" s="34"/>
      <c r="AY687" s="34"/>
      <c r="AZ687" s="34"/>
      <c r="BA687" s="34"/>
    </row>
    <row r="688" spans="2:53" hidden="1">
      <c r="B688" s="36" t="s">
        <v>17</v>
      </c>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c r="AL688" s="34"/>
      <c r="AM688" s="34"/>
      <c r="AN688" s="34"/>
      <c r="AO688" s="34"/>
      <c r="AP688" s="34"/>
      <c r="AQ688" s="34"/>
      <c r="AR688" s="34"/>
      <c r="AS688" s="34"/>
      <c r="AT688" s="34"/>
      <c r="AU688" s="34"/>
      <c r="AV688" s="34"/>
      <c r="AW688" s="34"/>
      <c r="AX688" s="34"/>
      <c r="AY688" s="34"/>
      <c r="AZ688" s="34"/>
      <c r="BA688" s="34"/>
    </row>
    <row r="689" spans="2:53" hidden="1">
      <c r="B689" s="12" t="s">
        <v>314</v>
      </c>
      <c r="C689" s="13">
        <v>0.47129891912510669</v>
      </c>
      <c r="D689" s="13">
        <v>0.47980601123601158</v>
      </c>
      <c r="E689" s="13">
        <v>0.4173341648114634</v>
      </c>
      <c r="F689" s="13">
        <v>0.39345825121720318</v>
      </c>
      <c r="G689" s="13">
        <v>0.48224476306159159</v>
      </c>
      <c r="H689" s="13">
        <v>0.29026481223220307</v>
      </c>
      <c r="I689" s="13">
        <v>0.62919571509558392</v>
      </c>
      <c r="K689" s="13">
        <v>0.50156492044001177</v>
      </c>
      <c r="L689" s="13">
        <v>0.43744866294485779</v>
      </c>
      <c r="N689" s="13">
        <v>0.47129891912510669</v>
      </c>
      <c r="O689" s="13">
        <v>0</v>
      </c>
      <c r="P689" s="13">
        <v>0</v>
      </c>
      <c r="Q689" s="13">
        <v>0</v>
      </c>
      <c r="R689" s="13">
        <v>0</v>
      </c>
      <c r="S689" s="13">
        <v>0</v>
      </c>
      <c r="T689" s="13">
        <v>0</v>
      </c>
      <c r="U689" s="13">
        <v>0</v>
      </c>
      <c r="V689" s="13">
        <v>0</v>
      </c>
      <c r="W689" s="13">
        <v>0</v>
      </c>
      <c r="X689" s="13">
        <v>0</v>
      </c>
      <c r="Y689" s="13">
        <v>0</v>
      </c>
      <c r="AA689" s="13">
        <v>0.46134069218235368</v>
      </c>
      <c r="AB689" s="13">
        <v>0.4441396481971116</v>
      </c>
      <c r="AC689" s="13">
        <v>0.52988771388152411</v>
      </c>
      <c r="AD689" s="13">
        <v>0.47014737286323671</v>
      </c>
      <c r="AF689" s="13">
        <v>0.66385472361573694</v>
      </c>
      <c r="AG689" s="13">
        <v>0.3146844913456896</v>
      </c>
      <c r="AH689" s="13">
        <v>0.426680808611475</v>
      </c>
      <c r="AI689" s="13">
        <v>7.5380075973767321E-2</v>
      </c>
      <c r="AJ689" s="13">
        <v>0.35339206130467737</v>
      </c>
      <c r="AK689" s="13">
        <v>0.66385472361573694</v>
      </c>
      <c r="AM689" s="13">
        <v>1</v>
      </c>
      <c r="AN689" s="13">
        <v>0.4271469118500259</v>
      </c>
      <c r="AO689" s="13">
        <v>0.34168938963788897</v>
      </c>
      <c r="AP689" s="13">
        <v>0.31010909195215541</v>
      </c>
      <c r="AQ689" s="13">
        <v>0.44013185714311281</v>
      </c>
      <c r="AR689" s="13">
        <v>0.53767347586399739</v>
      </c>
      <c r="AS689" s="13">
        <v>0.31695099301817908</v>
      </c>
      <c r="AT689" s="13">
        <v>0.51169453925954866</v>
      </c>
      <c r="AU689" s="13">
        <v>0.86048962808090512</v>
      </c>
      <c r="AV689" s="13">
        <v>0.43867099821100708</v>
      </c>
      <c r="AW689" s="13">
        <v>0.74422938978399755</v>
      </c>
      <c r="AX689" s="13">
        <v>0.49917781525537741</v>
      </c>
      <c r="AY689" s="13">
        <v>0.37971969280937129</v>
      </c>
    </row>
    <row r="690" spans="2:53" hidden="1">
      <c r="B690" s="12" t="s">
        <v>331</v>
      </c>
      <c r="C690" s="13">
        <v>0.1786147439623911</v>
      </c>
      <c r="D690" s="13">
        <v>0.17545322788213449</v>
      </c>
      <c r="E690" s="13">
        <v>0.2680351665483241</v>
      </c>
      <c r="F690" s="13">
        <v>0.29677574481887498</v>
      </c>
      <c r="G690" s="13">
        <v>0.16632510559007241</v>
      </c>
      <c r="H690" s="13">
        <v>0.1223305691825151</v>
      </c>
      <c r="I690" s="13">
        <v>0.1030961557797181</v>
      </c>
      <c r="K690" s="13">
        <v>0.1822244735678015</v>
      </c>
      <c r="L690" s="13">
        <v>0.17457753169198811</v>
      </c>
      <c r="N690" s="13">
        <v>0.1786147439623911</v>
      </c>
      <c r="O690" s="13">
        <v>0</v>
      </c>
      <c r="P690" s="13">
        <v>0</v>
      </c>
      <c r="Q690" s="13">
        <v>0</v>
      </c>
      <c r="R690" s="13">
        <v>0</v>
      </c>
      <c r="S690" s="13">
        <v>0</v>
      </c>
      <c r="T690" s="13">
        <v>0</v>
      </c>
      <c r="U690" s="13">
        <v>0</v>
      </c>
      <c r="V690" s="13">
        <v>0</v>
      </c>
      <c r="W690" s="13">
        <v>0</v>
      </c>
      <c r="X690" s="13">
        <v>0</v>
      </c>
      <c r="Y690" s="13">
        <v>0</v>
      </c>
      <c r="AA690" s="13">
        <v>0.2320710213810441</v>
      </c>
      <c r="AB690" s="13">
        <v>0.10086229730788999</v>
      </c>
      <c r="AC690" s="13">
        <v>0.23620191228051829</v>
      </c>
      <c r="AD690" s="13">
        <v>0.16694057716450611</v>
      </c>
      <c r="AF690" s="13">
        <v>8.5915274709330525E-2</v>
      </c>
      <c r="AG690" s="13">
        <v>0.60966698544234643</v>
      </c>
      <c r="AH690" s="13">
        <v>0.1291200268836713</v>
      </c>
      <c r="AI690" s="13">
        <v>0.14923120633019471</v>
      </c>
      <c r="AJ690" s="13">
        <v>6.9775224232142746E-2</v>
      </c>
      <c r="AK690" s="13">
        <v>8.5915274709330525E-2</v>
      </c>
      <c r="AM690" s="13">
        <v>0</v>
      </c>
      <c r="AN690" s="13">
        <v>0.33464028025299858</v>
      </c>
      <c r="AO690" s="13">
        <v>0.2562096623612069</v>
      </c>
      <c r="AP690" s="13">
        <v>5.6097203061834293E-2</v>
      </c>
      <c r="AQ690" s="13">
        <v>0.26369981700944362</v>
      </c>
      <c r="AR690" s="13">
        <v>0</v>
      </c>
      <c r="AS690" s="13">
        <v>0.1378317253226635</v>
      </c>
      <c r="AT690" s="13">
        <v>0.1585832634783943</v>
      </c>
      <c r="AU690" s="13">
        <v>0.13951037191909491</v>
      </c>
      <c r="AV690" s="13">
        <v>0.2612026935263051</v>
      </c>
      <c r="AW690" s="13">
        <v>0.25577061021600239</v>
      </c>
      <c r="AX690" s="13">
        <v>0.17244488483676451</v>
      </c>
      <c r="AY690" s="13">
        <v>0.37352705403335751</v>
      </c>
    </row>
    <row r="691" spans="2:53" hidden="1">
      <c r="B691" s="12" t="s">
        <v>55</v>
      </c>
      <c r="C691" s="13">
        <v>0.130854303280207</v>
      </c>
      <c r="D691" s="13">
        <v>0</v>
      </c>
      <c r="E691" s="13">
        <v>0.10272239299640561</v>
      </c>
      <c r="F691" s="13">
        <v>0.12509519528532609</v>
      </c>
      <c r="G691" s="13">
        <v>9.7786172462848639E-2</v>
      </c>
      <c r="H691" s="13">
        <v>0.29945203863593101</v>
      </c>
      <c r="I691" s="13">
        <v>0.1209962671184331</v>
      </c>
      <c r="K691" s="13">
        <v>0.1392314610823345</v>
      </c>
      <c r="L691" s="13">
        <v>0.12148507955243509</v>
      </c>
      <c r="N691" s="13">
        <v>0.130854303280207</v>
      </c>
      <c r="O691" s="13">
        <v>0</v>
      </c>
      <c r="P691" s="13">
        <v>0</v>
      </c>
      <c r="Q691" s="13">
        <v>0</v>
      </c>
      <c r="R691" s="13">
        <v>0</v>
      </c>
      <c r="S691" s="13">
        <v>0</v>
      </c>
      <c r="T691" s="13">
        <v>0</v>
      </c>
      <c r="U691" s="13">
        <v>0</v>
      </c>
      <c r="V691" s="13">
        <v>0</v>
      </c>
      <c r="W691" s="13">
        <v>0</v>
      </c>
      <c r="X691" s="13">
        <v>0</v>
      </c>
      <c r="Y691" s="13">
        <v>0</v>
      </c>
      <c r="AA691" s="13">
        <v>9.5596188544065472E-2</v>
      </c>
      <c r="AB691" s="13">
        <v>0.13976656794789269</v>
      </c>
      <c r="AC691" s="13">
        <v>0.13255271260213339</v>
      </c>
      <c r="AD691" s="13">
        <v>0.16690918841562369</v>
      </c>
      <c r="AF691" s="13">
        <v>2.8872263437023291E-2</v>
      </c>
      <c r="AG691" s="13">
        <v>0</v>
      </c>
      <c r="AH691" s="13">
        <v>0</v>
      </c>
      <c r="AI691" s="13">
        <v>7.8955929592708002E-2</v>
      </c>
      <c r="AJ691" s="13">
        <v>0.54549245548446879</v>
      </c>
      <c r="AK691" s="13">
        <v>2.8872263437023291E-2</v>
      </c>
      <c r="AM691" s="13">
        <v>0</v>
      </c>
      <c r="AN691" s="13">
        <v>0</v>
      </c>
      <c r="AO691" s="13">
        <v>7.3926403250622649E-2</v>
      </c>
      <c r="AP691" s="13">
        <v>0.17326659682547141</v>
      </c>
      <c r="AQ691" s="13">
        <v>0.10985040190328731</v>
      </c>
      <c r="AR691" s="13">
        <v>8.555619697155345E-2</v>
      </c>
      <c r="AS691" s="13">
        <v>0.26455357304252081</v>
      </c>
      <c r="AT691" s="13">
        <v>8.7929162973081079E-2</v>
      </c>
      <c r="AU691" s="13">
        <v>0</v>
      </c>
      <c r="AV691" s="13">
        <v>0.30012630826268771</v>
      </c>
      <c r="AW691" s="13">
        <v>0</v>
      </c>
      <c r="AX691" s="13">
        <v>0.160917634838806</v>
      </c>
      <c r="AY691" s="13">
        <v>0.24675325315727109</v>
      </c>
    </row>
    <row r="692" spans="2:53" hidden="1">
      <c r="B692" s="12" t="s">
        <v>332</v>
      </c>
      <c r="C692" s="13">
        <v>5.5117540031229588E-2</v>
      </c>
      <c r="D692" s="13">
        <v>0</v>
      </c>
      <c r="E692" s="13">
        <v>6.4180481644185064E-2</v>
      </c>
      <c r="F692" s="13">
        <v>8.931611451067635E-2</v>
      </c>
      <c r="G692" s="13">
        <v>9.6165755552048648E-2</v>
      </c>
      <c r="H692" s="13">
        <v>3.98697303930311E-2</v>
      </c>
      <c r="I692" s="13">
        <v>2.660041257605348E-2</v>
      </c>
      <c r="K692" s="13">
        <v>2.2326067865710141E-2</v>
      </c>
      <c r="L692" s="13">
        <v>9.1792346252945203E-2</v>
      </c>
      <c r="N692" s="13">
        <v>5.5117540031229588E-2</v>
      </c>
      <c r="O692" s="13">
        <v>0</v>
      </c>
      <c r="P692" s="13">
        <v>0</v>
      </c>
      <c r="Q692" s="13">
        <v>0</v>
      </c>
      <c r="R692" s="13">
        <v>0</v>
      </c>
      <c r="S692" s="13">
        <v>0</v>
      </c>
      <c r="T692" s="13">
        <v>0</v>
      </c>
      <c r="U692" s="13">
        <v>0</v>
      </c>
      <c r="V692" s="13">
        <v>0</v>
      </c>
      <c r="W692" s="13">
        <v>0</v>
      </c>
      <c r="X692" s="13">
        <v>0</v>
      </c>
      <c r="Y692" s="13">
        <v>0</v>
      </c>
      <c r="AA692" s="13">
        <v>5.8684122136668043E-2</v>
      </c>
      <c r="AB692" s="13">
        <v>0.1002197172527195</v>
      </c>
      <c r="AC692" s="13">
        <v>0</v>
      </c>
      <c r="AD692" s="13">
        <v>3.2890170578703519E-2</v>
      </c>
      <c r="AF692" s="13">
        <v>9.5786826485955032E-2</v>
      </c>
      <c r="AG692" s="13">
        <v>0</v>
      </c>
      <c r="AH692" s="13">
        <v>6.2794593786412597E-2</v>
      </c>
      <c r="AI692" s="13">
        <v>7.0482195872534389E-2</v>
      </c>
      <c r="AJ692" s="13">
        <v>0</v>
      </c>
      <c r="AK692" s="13">
        <v>9.5786826485955032E-2</v>
      </c>
      <c r="AM692" s="13">
        <v>0</v>
      </c>
      <c r="AN692" s="13">
        <v>0</v>
      </c>
      <c r="AO692" s="13">
        <v>0</v>
      </c>
      <c r="AP692" s="13">
        <v>0.1224550606086614</v>
      </c>
      <c r="AQ692" s="13">
        <v>9.6550159332607854E-2</v>
      </c>
      <c r="AR692" s="13">
        <v>8.555619697155345E-2</v>
      </c>
      <c r="AS692" s="13">
        <v>0</v>
      </c>
      <c r="AT692" s="13">
        <v>6.6095049129688291E-2</v>
      </c>
      <c r="AU692" s="13">
        <v>0</v>
      </c>
      <c r="AV692" s="13">
        <v>0</v>
      </c>
      <c r="AW692" s="13">
        <v>0</v>
      </c>
      <c r="AX692" s="13">
        <v>0.16745966506905219</v>
      </c>
      <c r="AY692" s="13">
        <v>0</v>
      </c>
    </row>
    <row r="693" spans="2:53" hidden="1">
      <c r="B693" s="12" t="s">
        <v>333</v>
      </c>
      <c r="C693" s="13">
        <v>5.5146799468689112E-2</v>
      </c>
      <c r="D693" s="13">
        <v>0</v>
      </c>
      <c r="E693" s="13">
        <v>3.619293354734443E-2</v>
      </c>
      <c r="F693" s="13">
        <v>0</v>
      </c>
      <c r="G693" s="13">
        <v>0.12635500619750509</v>
      </c>
      <c r="H693" s="13">
        <v>0.12353382624053021</v>
      </c>
      <c r="I693" s="13">
        <v>2.322431726778108E-2</v>
      </c>
      <c r="K693" s="13">
        <v>5.7397291039864511E-2</v>
      </c>
      <c r="L693" s="13">
        <v>5.2629793161078152E-2</v>
      </c>
      <c r="N693" s="13">
        <v>5.5146799468689112E-2</v>
      </c>
      <c r="O693" s="13">
        <v>0</v>
      </c>
      <c r="P693" s="13">
        <v>0</v>
      </c>
      <c r="Q693" s="13">
        <v>0</v>
      </c>
      <c r="R693" s="13">
        <v>0</v>
      </c>
      <c r="S693" s="13">
        <v>0</v>
      </c>
      <c r="T693" s="13">
        <v>0</v>
      </c>
      <c r="U693" s="13">
        <v>0</v>
      </c>
      <c r="V693" s="13">
        <v>0</v>
      </c>
      <c r="W693" s="13">
        <v>0</v>
      </c>
      <c r="X693" s="13">
        <v>0</v>
      </c>
      <c r="Y693" s="13">
        <v>0</v>
      </c>
      <c r="AA693" s="13">
        <v>4.2427160533234469E-2</v>
      </c>
      <c r="AB693" s="13">
        <v>0.1158503184993183</v>
      </c>
      <c r="AC693" s="13">
        <v>0</v>
      </c>
      <c r="AD693" s="13">
        <v>3.1658323499170193E-2</v>
      </c>
      <c r="AF693" s="13">
        <v>4.0188862711873413E-2</v>
      </c>
      <c r="AG693" s="13">
        <v>0</v>
      </c>
      <c r="AH693" s="13">
        <v>0.38140457071844119</v>
      </c>
      <c r="AI693" s="13">
        <v>0</v>
      </c>
      <c r="AJ693" s="13">
        <v>0</v>
      </c>
      <c r="AK693" s="13">
        <v>4.0188862711873413E-2</v>
      </c>
      <c r="AM693" s="13">
        <v>0</v>
      </c>
      <c r="AN693" s="13">
        <v>7.630254276545162E-2</v>
      </c>
      <c r="AO693" s="13">
        <v>0.15801549969243511</v>
      </c>
      <c r="AP693" s="13">
        <v>0.11250554414589251</v>
      </c>
      <c r="AQ693" s="13">
        <v>8.9767764611548409E-2</v>
      </c>
      <c r="AR693" s="13">
        <v>9.1531332176554361E-2</v>
      </c>
      <c r="AS693" s="13">
        <v>0</v>
      </c>
      <c r="AT693" s="13">
        <v>8.4194103710718796E-2</v>
      </c>
      <c r="AU693" s="13">
        <v>0</v>
      </c>
      <c r="AV693" s="13">
        <v>0</v>
      </c>
      <c r="AW693" s="13">
        <v>0</v>
      </c>
      <c r="AX693" s="13">
        <v>0</v>
      </c>
      <c r="AY693" s="13">
        <v>0</v>
      </c>
    </row>
    <row r="694" spans="2:53" hidden="1">
      <c r="B694" s="12" t="s">
        <v>334</v>
      </c>
      <c r="C694" s="13">
        <v>7.7067723871014113E-2</v>
      </c>
      <c r="D694" s="13">
        <v>0.25950253743444701</v>
      </c>
      <c r="E694" s="13">
        <v>0.1115348604522773</v>
      </c>
      <c r="F694" s="13">
        <v>9.5354694167919474E-2</v>
      </c>
      <c r="G694" s="13">
        <v>0</v>
      </c>
      <c r="H694" s="13">
        <v>8.3492384015430035E-2</v>
      </c>
      <c r="I694" s="13">
        <v>4.7831395279616183E-2</v>
      </c>
      <c r="K694" s="13">
        <v>8.5109846142781928E-2</v>
      </c>
      <c r="L694" s="13">
        <v>6.8073212296795624E-2</v>
      </c>
      <c r="N694" s="13">
        <v>7.7067723871014113E-2</v>
      </c>
      <c r="O694" s="13">
        <v>0</v>
      </c>
      <c r="P694" s="13">
        <v>0</v>
      </c>
      <c r="Q694" s="13">
        <v>0</v>
      </c>
      <c r="R694" s="13">
        <v>0</v>
      </c>
      <c r="S694" s="13">
        <v>0</v>
      </c>
      <c r="T694" s="13">
        <v>0</v>
      </c>
      <c r="U694" s="13">
        <v>0</v>
      </c>
      <c r="V694" s="13">
        <v>0</v>
      </c>
      <c r="W694" s="13">
        <v>0</v>
      </c>
      <c r="X694" s="13">
        <v>0</v>
      </c>
      <c r="Y694" s="13">
        <v>0</v>
      </c>
      <c r="AA694" s="13">
        <v>4.2036818577555951E-2</v>
      </c>
      <c r="AB694" s="13">
        <v>8.0324691069227475E-2</v>
      </c>
      <c r="AC694" s="13">
        <v>0.1013576612358242</v>
      </c>
      <c r="AD694" s="13">
        <v>9.8773676255784329E-2</v>
      </c>
      <c r="AF694" s="13">
        <v>2.889545476209774E-2</v>
      </c>
      <c r="AG694" s="13">
        <v>3.68606178238318E-2</v>
      </c>
      <c r="AH694" s="13">
        <v>0</v>
      </c>
      <c r="AI694" s="13">
        <v>0.62595059223079563</v>
      </c>
      <c r="AJ694" s="13">
        <v>3.1340258978711198E-2</v>
      </c>
      <c r="AK694" s="13">
        <v>2.889545476209774E-2</v>
      </c>
      <c r="AM694" s="13">
        <v>0</v>
      </c>
      <c r="AN694" s="13">
        <v>0.16191026513152401</v>
      </c>
      <c r="AO694" s="13">
        <v>8.8619836502943902E-2</v>
      </c>
      <c r="AP694" s="13">
        <v>0.1133574008982705</v>
      </c>
      <c r="AQ694" s="13">
        <v>0</v>
      </c>
      <c r="AR694" s="13">
        <v>0</v>
      </c>
      <c r="AS694" s="13">
        <v>0.28066370861663659</v>
      </c>
      <c r="AT694" s="13">
        <v>9.1503881448568969E-2</v>
      </c>
      <c r="AU694" s="13">
        <v>0</v>
      </c>
      <c r="AV694" s="13">
        <v>0</v>
      </c>
      <c r="AW694" s="13">
        <v>0</v>
      </c>
      <c r="AX694" s="13">
        <v>0</v>
      </c>
      <c r="AY694" s="13">
        <v>0</v>
      </c>
    </row>
    <row r="695" spans="2:53" hidden="1">
      <c r="B695" s="12" t="s">
        <v>158</v>
      </c>
      <c r="C695" s="13">
        <v>3.1899970261362147E-2</v>
      </c>
      <c r="D695" s="13">
        <v>8.5238223447406933E-2</v>
      </c>
      <c r="E695" s="13">
        <v>0</v>
      </c>
      <c r="F695" s="13">
        <v>0</v>
      </c>
      <c r="G695" s="13">
        <v>3.1123197135933561E-2</v>
      </c>
      <c r="H695" s="13">
        <v>4.1056639300359507E-2</v>
      </c>
      <c r="I695" s="13">
        <v>4.905573688281413E-2</v>
      </c>
      <c r="K695" s="13">
        <v>1.2145939861495409E-2</v>
      </c>
      <c r="L695" s="13">
        <v>5.3993374099899932E-2</v>
      </c>
      <c r="N695" s="13">
        <v>3.1899970261362147E-2</v>
      </c>
      <c r="O695" s="13">
        <v>0</v>
      </c>
      <c r="P695" s="13">
        <v>0</v>
      </c>
      <c r="Q695" s="13">
        <v>0</v>
      </c>
      <c r="R695" s="13">
        <v>0</v>
      </c>
      <c r="S695" s="13">
        <v>0</v>
      </c>
      <c r="T695" s="13">
        <v>0</v>
      </c>
      <c r="U695" s="13">
        <v>0</v>
      </c>
      <c r="V695" s="13">
        <v>0</v>
      </c>
      <c r="W695" s="13">
        <v>0</v>
      </c>
      <c r="X695" s="13">
        <v>0</v>
      </c>
      <c r="Y695" s="13">
        <v>0</v>
      </c>
      <c r="AA695" s="13">
        <v>6.7843996645078231E-2</v>
      </c>
      <c r="AB695" s="13">
        <v>1.8836759725840441E-2</v>
      </c>
      <c r="AC695" s="13">
        <v>0</v>
      </c>
      <c r="AD695" s="13">
        <v>3.2680691222975428E-2</v>
      </c>
      <c r="AF695" s="13">
        <v>5.6486594277982832E-2</v>
      </c>
      <c r="AG695" s="13">
        <v>3.8787905388131982E-2</v>
      </c>
      <c r="AH695" s="13">
        <v>0</v>
      </c>
      <c r="AI695" s="13">
        <v>0</v>
      </c>
      <c r="AJ695" s="13">
        <v>0</v>
      </c>
      <c r="AK695" s="13">
        <v>5.6486594277982832E-2</v>
      </c>
      <c r="AM695" s="13">
        <v>0</v>
      </c>
      <c r="AN695" s="13">
        <v>0</v>
      </c>
      <c r="AO695" s="13">
        <v>8.1539208554902431E-2</v>
      </c>
      <c r="AP695" s="13">
        <v>0.1122091025077146</v>
      </c>
      <c r="AQ695" s="13">
        <v>0</v>
      </c>
      <c r="AR695" s="13">
        <v>0.19968279801634109</v>
      </c>
      <c r="AS695" s="13">
        <v>0</v>
      </c>
      <c r="AT695" s="13">
        <v>0</v>
      </c>
      <c r="AU695" s="13">
        <v>0</v>
      </c>
      <c r="AV695" s="13">
        <v>0</v>
      </c>
      <c r="AW695" s="13">
        <v>0</v>
      </c>
      <c r="AX695" s="13">
        <v>0</v>
      </c>
      <c r="AY695" s="13">
        <v>0</v>
      </c>
    </row>
    <row r="696" spans="2:53" hidden="1"/>
    <row r="697" spans="2:53" hidden="1">
      <c r="B697" s="37" t="s">
        <v>338</v>
      </c>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c r="AL697" s="34"/>
      <c r="AM697" s="34"/>
      <c r="AN697" s="34"/>
      <c r="AO697" s="34"/>
      <c r="AP697" s="34"/>
      <c r="AQ697" s="34"/>
      <c r="AR697" s="34"/>
      <c r="AS697" s="34"/>
      <c r="AT697" s="34"/>
      <c r="AU697" s="34"/>
      <c r="AV697" s="34"/>
      <c r="AW697" s="34"/>
      <c r="AX697" s="34"/>
      <c r="AY697" s="34"/>
      <c r="AZ697" s="34"/>
      <c r="BA697" s="34"/>
    </row>
    <row r="698" spans="2:53" hidden="1">
      <c r="B698" s="36" t="s">
        <v>17</v>
      </c>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c r="AL698" s="34"/>
      <c r="AM698" s="34"/>
      <c r="AN698" s="34"/>
      <c r="AO698" s="34"/>
      <c r="AP698" s="34"/>
      <c r="AQ698" s="34"/>
      <c r="AR698" s="34"/>
      <c r="AS698" s="34"/>
      <c r="AT698" s="34"/>
      <c r="AU698" s="34"/>
      <c r="AV698" s="34"/>
      <c r="AW698" s="34"/>
      <c r="AX698" s="34"/>
      <c r="AY698" s="34"/>
      <c r="AZ698" s="34"/>
      <c r="BA698" s="34"/>
    </row>
    <row r="699" spans="2:53" hidden="1">
      <c r="B699" s="12" t="s">
        <v>297</v>
      </c>
      <c r="C699" s="13">
        <v>3.2569854507575352E-2</v>
      </c>
      <c r="D699" s="13">
        <v>8.5238223447406933E-2</v>
      </c>
      <c r="E699" s="13">
        <v>3.619293354734443E-2</v>
      </c>
      <c r="F699" s="13">
        <v>0</v>
      </c>
      <c r="G699" s="13">
        <v>3.5593915043763899E-2</v>
      </c>
      <c r="H699" s="13">
        <v>4.5596851449071177E-2</v>
      </c>
      <c r="I699" s="13">
        <v>2.322431726778108E-2</v>
      </c>
      <c r="K699" s="13">
        <v>1.2145939861495409E-2</v>
      </c>
      <c r="L699" s="13">
        <v>5.5412473715183458E-2</v>
      </c>
      <c r="N699" s="13">
        <v>3.2569854507575352E-2</v>
      </c>
      <c r="O699" s="13">
        <v>0</v>
      </c>
      <c r="P699" s="13">
        <v>0</v>
      </c>
      <c r="Q699" s="13">
        <v>0</v>
      </c>
      <c r="R699" s="13">
        <v>0</v>
      </c>
      <c r="S699" s="13">
        <v>0</v>
      </c>
      <c r="T699" s="13">
        <v>0</v>
      </c>
      <c r="U699" s="13">
        <v>0</v>
      </c>
      <c r="V699" s="13">
        <v>0</v>
      </c>
      <c r="W699" s="13">
        <v>0</v>
      </c>
      <c r="X699" s="13">
        <v>0</v>
      </c>
      <c r="Y699" s="13">
        <v>0</v>
      </c>
      <c r="AA699" s="13">
        <v>2.2225779010670289E-2</v>
      </c>
      <c r="AB699" s="13">
        <v>1.977947748088961E-2</v>
      </c>
      <c r="AC699" s="13">
        <v>6.7686722710766672E-2</v>
      </c>
      <c r="AD699" s="13">
        <v>3.2680691222975428E-2</v>
      </c>
      <c r="AF699" s="13">
        <v>7.218282240322263E-2</v>
      </c>
      <c r="AG699" s="13">
        <v>0</v>
      </c>
      <c r="AH699" s="13">
        <v>0</v>
      </c>
      <c r="AI699" s="13">
        <v>0</v>
      </c>
      <c r="AJ699" s="13">
        <v>0</v>
      </c>
      <c r="AK699" s="13">
        <v>7.218282240322263E-2</v>
      </c>
      <c r="AM699" s="13">
        <v>0</v>
      </c>
      <c r="AN699" s="13">
        <v>0</v>
      </c>
      <c r="AO699" s="13">
        <v>0.16212097429095981</v>
      </c>
      <c r="AP699" s="13">
        <v>5.9934519948045967E-2</v>
      </c>
      <c r="AQ699" s="13">
        <v>0</v>
      </c>
      <c r="AR699" s="13">
        <v>0</v>
      </c>
      <c r="AS699" s="13">
        <v>0.15763067978019701</v>
      </c>
      <c r="AT699" s="13">
        <v>0</v>
      </c>
      <c r="AU699" s="13">
        <v>0</v>
      </c>
      <c r="AV699" s="13">
        <v>0</v>
      </c>
      <c r="AW699" s="13">
        <v>0</v>
      </c>
      <c r="AX699" s="13">
        <v>0</v>
      </c>
      <c r="AY699" s="13">
        <v>0</v>
      </c>
    </row>
    <row r="700" spans="2:53" hidden="1">
      <c r="B700" s="12" t="s">
        <v>298</v>
      </c>
      <c r="C700" s="13">
        <v>7.5597136652938851E-3</v>
      </c>
      <c r="D700" s="13">
        <v>0</v>
      </c>
      <c r="E700" s="13">
        <v>0</v>
      </c>
      <c r="F700" s="13">
        <v>0</v>
      </c>
      <c r="G700" s="13">
        <v>0</v>
      </c>
      <c r="H700" s="13">
        <v>0</v>
      </c>
      <c r="I700" s="13">
        <v>2.7379365550587981E-2</v>
      </c>
      <c r="K700" s="13">
        <v>0</v>
      </c>
      <c r="L700" s="13">
        <v>1.6014687335486132E-2</v>
      </c>
      <c r="N700" s="13">
        <v>7.5597136652938851E-3</v>
      </c>
      <c r="O700" s="13">
        <v>0</v>
      </c>
      <c r="P700" s="13">
        <v>0</v>
      </c>
      <c r="Q700" s="13">
        <v>0</v>
      </c>
      <c r="R700" s="13">
        <v>0</v>
      </c>
      <c r="S700" s="13">
        <v>0</v>
      </c>
      <c r="T700" s="13">
        <v>0</v>
      </c>
      <c r="U700" s="13">
        <v>0</v>
      </c>
      <c r="V700" s="13">
        <v>0</v>
      </c>
      <c r="W700" s="13">
        <v>0</v>
      </c>
      <c r="X700" s="13">
        <v>0</v>
      </c>
      <c r="Y700" s="13">
        <v>0</v>
      </c>
      <c r="AA700" s="13">
        <v>0</v>
      </c>
      <c r="AB700" s="13">
        <v>0</v>
      </c>
      <c r="AC700" s="13">
        <v>0</v>
      </c>
      <c r="AD700" s="13">
        <v>3.8907700575218168E-2</v>
      </c>
      <c r="AF700" s="13">
        <v>0</v>
      </c>
      <c r="AG700" s="13">
        <v>0</v>
      </c>
      <c r="AH700" s="13">
        <v>0</v>
      </c>
      <c r="AI700" s="13">
        <v>0</v>
      </c>
      <c r="AJ700" s="13">
        <v>3.7042382298422341E-2</v>
      </c>
      <c r="AK700" s="13">
        <v>0</v>
      </c>
      <c r="AM700" s="13">
        <v>0</v>
      </c>
      <c r="AN700" s="13">
        <v>0</v>
      </c>
      <c r="AO700" s="13">
        <v>0</v>
      </c>
      <c r="AP700" s="13">
        <v>0</v>
      </c>
      <c r="AQ700" s="13">
        <v>0</v>
      </c>
      <c r="AR700" s="13">
        <v>0</v>
      </c>
      <c r="AS700" s="13">
        <v>0</v>
      </c>
      <c r="AT700" s="13">
        <v>0</v>
      </c>
      <c r="AU700" s="13">
        <v>0</v>
      </c>
      <c r="AV700" s="13">
        <v>0</v>
      </c>
      <c r="AW700" s="13">
        <v>0</v>
      </c>
      <c r="AX700" s="13">
        <v>0</v>
      </c>
      <c r="AY700" s="13">
        <v>0</v>
      </c>
    </row>
    <row r="701" spans="2:53" hidden="1">
      <c r="B701" s="12" t="s">
        <v>299</v>
      </c>
      <c r="C701" s="13">
        <v>1.783441295482148E-2</v>
      </c>
      <c r="D701" s="13">
        <v>6.691573543208032E-2</v>
      </c>
      <c r="E701" s="13">
        <v>3.7252789035045059E-2</v>
      </c>
      <c r="F701" s="13">
        <v>0</v>
      </c>
      <c r="G701" s="13">
        <v>3.2988252453296077E-2</v>
      </c>
      <c r="H701" s="13">
        <v>0</v>
      </c>
      <c r="I701" s="13">
        <v>0</v>
      </c>
      <c r="K701" s="13">
        <v>9.4419367203059969E-3</v>
      </c>
      <c r="L701" s="13">
        <v>2.7220769202189209E-2</v>
      </c>
      <c r="N701" s="13">
        <v>1.783441295482148E-2</v>
      </c>
      <c r="O701" s="13">
        <v>0</v>
      </c>
      <c r="P701" s="13">
        <v>0</v>
      </c>
      <c r="Q701" s="13">
        <v>0</v>
      </c>
      <c r="R701" s="13">
        <v>0</v>
      </c>
      <c r="S701" s="13">
        <v>0</v>
      </c>
      <c r="T701" s="13">
        <v>0</v>
      </c>
      <c r="U701" s="13">
        <v>0</v>
      </c>
      <c r="V701" s="13">
        <v>0</v>
      </c>
      <c r="W701" s="13">
        <v>0</v>
      </c>
      <c r="X701" s="13">
        <v>0</v>
      </c>
      <c r="Y701" s="13">
        <v>0</v>
      </c>
      <c r="AA701" s="13">
        <v>1.7277740658302319E-2</v>
      </c>
      <c r="AB701" s="13">
        <v>0</v>
      </c>
      <c r="AC701" s="13">
        <v>0</v>
      </c>
      <c r="AD701" s="13">
        <v>6.6132888851292024E-2</v>
      </c>
      <c r="AF701" s="13">
        <v>1.4162957370457901E-2</v>
      </c>
      <c r="AG701" s="13">
        <v>0</v>
      </c>
      <c r="AH701" s="13">
        <v>0</v>
      </c>
      <c r="AI701" s="13">
        <v>0</v>
      </c>
      <c r="AJ701" s="13">
        <v>5.6074771518273878E-2</v>
      </c>
      <c r="AK701" s="13">
        <v>1.4162957370457901E-2</v>
      </c>
      <c r="AM701" s="13">
        <v>0</v>
      </c>
      <c r="AN701" s="13">
        <v>8.0863063937893526E-2</v>
      </c>
      <c r="AO701" s="13">
        <v>8.2941481245502019E-2</v>
      </c>
      <c r="AP701" s="13">
        <v>0</v>
      </c>
      <c r="AQ701" s="13">
        <v>0</v>
      </c>
      <c r="AR701" s="13">
        <v>0</v>
      </c>
      <c r="AS701" s="13">
        <v>0</v>
      </c>
      <c r="AT701" s="13">
        <v>0</v>
      </c>
      <c r="AU701" s="13">
        <v>0</v>
      </c>
      <c r="AV701" s="13">
        <v>0</v>
      </c>
      <c r="AW701" s="13">
        <v>0</v>
      </c>
      <c r="AX701" s="13">
        <v>0</v>
      </c>
      <c r="AY701" s="13">
        <v>0</v>
      </c>
    </row>
    <row r="702" spans="2:53" hidden="1">
      <c r="B702" s="12" t="s">
        <v>300</v>
      </c>
      <c r="C702" s="13">
        <v>2.5019943827197189E-2</v>
      </c>
      <c r="D702" s="13">
        <v>8.3415620478486441E-2</v>
      </c>
      <c r="E702" s="13">
        <v>0</v>
      </c>
      <c r="F702" s="13">
        <v>0</v>
      </c>
      <c r="G702" s="13">
        <v>9.7077285611538291E-2</v>
      </c>
      <c r="H702" s="13">
        <v>0</v>
      </c>
      <c r="I702" s="13">
        <v>0</v>
      </c>
      <c r="K702" s="13">
        <v>2.3526273841227768E-2</v>
      </c>
      <c r="L702" s="13">
        <v>2.669050186186276E-2</v>
      </c>
      <c r="N702" s="13">
        <v>2.5019943827197189E-2</v>
      </c>
      <c r="O702" s="13">
        <v>0</v>
      </c>
      <c r="P702" s="13">
        <v>0</v>
      </c>
      <c r="Q702" s="13">
        <v>0</v>
      </c>
      <c r="R702" s="13">
        <v>0</v>
      </c>
      <c r="S702" s="13">
        <v>0</v>
      </c>
      <c r="T702" s="13">
        <v>0</v>
      </c>
      <c r="U702" s="13">
        <v>0</v>
      </c>
      <c r="V702" s="13">
        <v>0</v>
      </c>
      <c r="W702" s="13">
        <v>0</v>
      </c>
      <c r="X702" s="13">
        <v>0</v>
      </c>
      <c r="Y702" s="13">
        <v>0</v>
      </c>
      <c r="AA702" s="13">
        <v>0</v>
      </c>
      <c r="AB702" s="13">
        <v>3.9156241856555071E-2</v>
      </c>
      <c r="AC702" s="13">
        <v>0</v>
      </c>
      <c r="AD702" s="13">
        <v>6.4834218704154595E-2</v>
      </c>
      <c r="AF702" s="13">
        <v>4.1694816030048328E-2</v>
      </c>
      <c r="AG702" s="13">
        <v>0</v>
      </c>
      <c r="AH702" s="13">
        <v>0</v>
      </c>
      <c r="AI702" s="13">
        <v>7.5380075973767321E-2</v>
      </c>
      <c r="AJ702" s="13">
        <v>0</v>
      </c>
      <c r="AK702" s="13">
        <v>4.1694816030048328E-2</v>
      </c>
      <c r="AM702" s="13">
        <v>0</v>
      </c>
      <c r="AN702" s="13">
        <v>0</v>
      </c>
      <c r="AO702" s="13">
        <v>0</v>
      </c>
      <c r="AP702" s="13">
        <v>0</v>
      </c>
      <c r="AQ702" s="13">
        <v>0</v>
      </c>
      <c r="AR702" s="13">
        <v>0</v>
      </c>
      <c r="AS702" s="13">
        <v>0</v>
      </c>
      <c r="AT702" s="13">
        <v>0</v>
      </c>
      <c r="AU702" s="13">
        <v>0</v>
      </c>
      <c r="AV702" s="13">
        <v>0</v>
      </c>
      <c r="AW702" s="13">
        <v>0</v>
      </c>
      <c r="AX702" s="13">
        <v>0</v>
      </c>
      <c r="AY702" s="13">
        <v>0</v>
      </c>
    </row>
    <row r="703" spans="2:53" hidden="1">
      <c r="B703" s="12" t="s">
        <v>301</v>
      </c>
      <c r="C703" s="13">
        <v>6.3936014065134293E-3</v>
      </c>
      <c r="D703" s="13">
        <v>0</v>
      </c>
      <c r="E703" s="13">
        <v>0</v>
      </c>
      <c r="F703" s="13">
        <v>4.6760176548111022E-2</v>
      </c>
      <c r="G703" s="13">
        <v>0</v>
      </c>
      <c r="H703" s="13">
        <v>0</v>
      </c>
      <c r="I703" s="13">
        <v>0</v>
      </c>
      <c r="K703" s="13">
        <v>1.211021245802517E-2</v>
      </c>
      <c r="L703" s="13">
        <v>0</v>
      </c>
      <c r="N703" s="13">
        <v>6.3936014065134293E-3</v>
      </c>
      <c r="O703" s="13">
        <v>0</v>
      </c>
      <c r="P703" s="13">
        <v>0</v>
      </c>
      <c r="Q703" s="13">
        <v>0</v>
      </c>
      <c r="R703" s="13">
        <v>0</v>
      </c>
      <c r="S703" s="13">
        <v>0</v>
      </c>
      <c r="T703" s="13">
        <v>0</v>
      </c>
      <c r="U703" s="13">
        <v>0</v>
      </c>
      <c r="V703" s="13">
        <v>0</v>
      </c>
      <c r="W703" s="13">
        <v>0</v>
      </c>
      <c r="X703" s="13">
        <v>0</v>
      </c>
      <c r="Y703" s="13">
        <v>0</v>
      </c>
      <c r="AA703" s="13">
        <v>0</v>
      </c>
      <c r="AB703" s="13">
        <v>0</v>
      </c>
      <c r="AC703" s="13">
        <v>3.1979870334194922E-2</v>
      </c>
      <c r="AD703" s="13">
        <v>0</v>
      </c>
      <c r="AF703" s="13">
        <v>1.416979602214717E-2</v>
      </c>
      <c r="AG703" s="13">
        <v>0</v>
      </c>
      <c r="AH703" s="13">
        <v>0</v>
      </c>
      <c r="AI703" s="13">
        <v>0</v>
      </c>
      <c r="AJ703" s="13">
        <v>0</v>
      </c>
      <c r="AK703" s="13">
        <v>1.416979602214717E-2</v>
      </c>
      <c r="AM703" s="13">
        <v>0</v>
      </c>
      <c r="AN703" s="13">
        <v>0</v>
      </c>
      <c r="AO703" s="13">
        <v>0</v>
      </c>
      <c r="AP703" s="13">
        <v>0</v>
      </c>
      <c r="AQ703" s="13">
        <v>0</v>
      </c>
      <c r="AR703" s="13">
        <v>0</v>
      </c>
      <c r="AS703" s="13">
        <v>0</v>
      </c>
      <c r="AT703" s="13">
        <v>8.3946445913348655E-2</v>
      </c>
      <c r="AU703" s="13">
        <v>0</v>
      </c>
      <c r="AV703" s="13">
        <v>0</v>
      </c>
      <c r="AW703" s="13">
        <v>0</v>
      </c>
      <c r="AX703" s="13">
        <v>0</v>
      </c>
      <c r="AY703" s="13">
        <v>0</v>
      </c>
    </row>
    <row r="704" spans="2:53" hidden="1">
      <c r="B704" s="12" t="s">
        <v>302</v>
      </c>
      <c r="C704" s="13">
        <v>0.1063434576375963</v>
      </c>
      <c r="D704" s="13">
        <v>0.25950253743444701</v>
      </c>
      <c r="E704" s="13">
        <v>3.3762060059000489E-2</v>
      </c>
      <c r="F704" s="13">
        <v>0.31365667021272248</v>
      </c>
      <c r="G704" s="13">
        <v>0.1631501766212235</v>
      </c>
      <c r="H704" s="13">
        <v>4.5793228972112403E-2</v>
      </c>
      <c r="I704" s="13">
        <v>0</v>
      </c>
      <c r="K704" s="13">
        <v>0.1274132151786552</v>
      </c>
      <c r="L704" s="13">
        <v>8.2778511512078892E-2</v>
      </c>
      <c r="N704" s="13">
        <v>0.1063434576375963</v>
      </c>
      <c r="O704" s="13">
        <v>0</v>
      </c>
      <c r="P704" s="13">
        <v>0</v>
      </c>
      <c r="Q704" s="13">
        <v>0</v>
      </c>
      <c r="R704" s="13">
        <v>0</v>
      </c>
      <c r="S704" s="13">
        <v>0</v>
      </c>
      <c r="T704" s="13">
        <v>0</v>
      </c>
      <c r="U704" s="13">
        <v>0</v>
      </c>
      <c r="V704" s="13">
        <v>0</v>
      </c>
      <c r="W704" s="13">
        <v>0</v>
      </c>
      <c r="X704" s="13">
        <v>0</v>
      </c>
      <c r="Y704" s="13">
        <v>0</v>
      </c>
      <c r="AA704" s="13">
        <v>5.9669348994290883E-2</v>
      </c>
      <c r="AB704" s="13">
        <v>9.6298081928642559E-2</v>
      </c>
      <c r="AC704" s="13">
        <v>0.13432844176604941</v>
      </c>
      <c r="AD704" s="13">
        <v>0.16325713114745741</v>
      </c>
      <c r="AF704" s="13">
        <v>0.11138315478947761</v>
      </c>
      <c r="AG704" s="13">
        <v>0.11327208621071801</v>
      </c>
      <c r="AH704" s="13">
        <v>0</v>
      </c>
      <c r="AI704" s="13">
        <v>6.7897039750701924E-2</v>
      </c>
      <c r="AJ704" s="13">
        <v>0.15566752512076479</v>
      </c>
      <c r="AK704" s="13">
        <v>0.11138315478947761</v>
      </c>
      <c r="AM704" s="13">
        <v>0.50846798338745636</v>
      </c>
      <c r="AN704" s="13">
        <v>8.4075793852207634E-2</v>
      </c>
      <c r="AO704" s="13">
        <v>0.17143850984019629</v>
      </c>
      <c r="AP704" s="13">
        <v>5.3807920639665767E-2</v>
      </c>
      <c r="AQ704" s="13">
        <v>0</v>
      </c>
      <c r="AR704" s="13">
        <v>8.6298915705597751E-2</v>
      </c>
      <c r="AS704" s="13">
        <v>0</v>
      </c>
      <c r="AT704" s="13">
        <v>0</v>
      </c>
      <c r="AU704" s="13">
        <v>0.1477872525478805</v>
      </c>
      <c r="AV704" s="13">
        <v>0.27794602783117328</v>
      </c>
      <c r="AW704" s="13">
        <v>0</v>
      </c>
      <c r="AX704" s="13">
        <v>0</v>
      </c>
      <c r="AY704" s="13">
        <v>0</v>
      </c>
    </row>
    <row r="705" spans="2:51" hidden="1">
      <c r="B705" s="12" t="s">
        <v>303</v>
      </c>
      <c r="C705" s="13">
        <v>1.888748065453668E-2</v>
      </c>
      <c r="D705" s="13">
        <v>0</v>
      </c>
      <c r="E705" s="13">
        <v>3.7495607613246038E-2</v>
      </c>
      <c r="F705" s="13">
        <v>0</v>
      </c>
      <c r="G705" s="13">
        <v>3.2049724592754153E-2</v>
      </c>
      <c r="H705" s="13">
        <v>4.2440922728681267E-2</v>
      </c>
      <c r="I705" s="13">
        <v>0</v>
      </c>
      <c r="K705" s="13">
        <v>2.401505487709946E-2</v>
      </c>
      <c r="L705" s="13">
        <v>1.3152672834664109E-2</v>
      </c>
      <c r="N705" s="13">
        <v>1.888748065453668E-2</v>
      </c>
      <c r="O705" s="13">
        <v>0</v>
      </c>
      <c r="P705" s="13">
        <v>0</v>
      </c>
      <c r="Q705" s="13">
        <v>0</v>
      </c>
      <c r="R705" s="13">
        <v>0</v>
      </c>
      <c r="S705" s="13">
        <v>0</v>
      </c>
      <c r="T705" s="13">
        <v>0</v>
      </c>
      <c r="U705" s="13">
        <v>0</v>
      </c>
      <c r="V705" s="13">
        <v>0</v>
      </c>
      <c r="W705" s="13">
        <v>0</v>
      </c>
      <c r="X705" s="13">
        <v>0</v>
      </c>
      <c r="Y705" s="13">
        <v>0</v>
      </c>
      <c r="AA705" s="13">
        <v>0</v>
      </c>
      <c r="AB705" s="13">
        <v>1.9569710965559591E-2</v>
      </c>
      <c r="AC705" s="13">
        <v>3.2517642629638042E-2</v>
      </c>
      <c r="AD705" s="13">
        <v>3.1794670263361663E-2</v>
      </c>
      <c r="AF705" s="13">
        <v>0</v>
      </c>
      <c r="AG705" s="13">
        <v>3.7555392510829913E-2</v>
      </c>
      <c r="AH705" s="13">
        <v>0</v>
      </c>
      <c r="AI705" s="13">
        <v>7.8955929592708002E-2</v>
      </c>
      <c r="AJ705" s="13">
        <v>3.0270365853948159E-2</v>
      </c>
      <c r="AK705" s="13">
        <v>0</v>
      </c>
      <c r="AM705" s="13">
        <v>0</v>
      </c>
      <c r="AN705" s="13">
        <v>0</v>
      </c>
      <c r="AO705" s="13">
        <v>0</v>
      </c>
      <c r="AP705" s="13">
        <v>5.7739925070868593E-2</v>
      </c>
      <c r="AQ705" s="13">
        <v>0</v>
      </c>
      <c r="AR705" s="13">
        <v>0</v>
      </c>
      <c r="AS705" s="13">
        <v>0</v>
      </c>
      <c r="AT705" s="13">
        <v>0</v>
      </c>
      <c r="AU705" s="13">
        <v>0</v>
      </c>
      <c r="AV705" s="13">
        <v>0</v>
      </c>
      <c r="AW705" s="13">
        <v>0</v>
      </c>
      <c r="AX705" s="13">
        <v>0</v>
      </c>
      <c r="AY705" s="13">
        <v>0.1441962661220457</v>
      </c>
    </row>
    <row r="706" spans="2:51" hidden="1">
      <c r="B706" s="12" t="s">
        <v>304</v>
      </c>
      <c r="C706" s="13">
        <v>3.7306126693169579E-2</v>
      </c>
      <c r="D706" s="13">
        <v>0</v>
      </c>
      <c r="E706" s="13">
        <v>0.13966497733788821</v>
      </c>
      <c r="F706" s="13">
        <v>4.6760176548111022E-2</v>
      </c>
      <c r="G706" s="13">
        <v>3.4570016364324697E-2</v>
      </c>
      <c r="H706" s="13">
        <v>0</v>
      </c>
      <c r="I706" s="13">
        <v>0</v>
      </c>
      <c r="K706" s="13">
        <v>3.3689517121495378E-2</v>
      </c>
      <c r="L706" s="13">
        <v>4.135103369067316E-2</v>
      </c>
      <c r="N706" s="13">
        <v>3.7306126693169579E-2</v>
      </c>
      <c r="O706" s="13">
        <v>0</v>
      </c>
      <c r="P706" s="13">
        <v>0</v>
      </c>
      <c r="Q706" s="13">
        <v>0</v>
      </c>
      <c r="R706" s="13">
        <v>0</v>
      </c>
      <c r="S706" s="13">
        <v>0</v>
      </c>
      <c r="T706" s="13">
        <v>0</v>
      </c>
      <c r="U706" s="13">
        <v>0</v>
      </c>
      <c r="V706" s="13">
        <v>0</v>
      </c>
      <c r="W706" s="13">
        <v>0</v>
      </c>
      <c r="X706" s="13">
        <v>0</v>
      </c>
      <c r="Y706" s="13">
        <v>0</v>
      </c>
      <c r="AA706" s="13">
        <v>1.6276064276601231E-2</v>
      </c>
      <c r="AB706" s="13">
        <v>3.9558954961779212E-2</v>
      </c>
      <c r="AC706" s="13">
        <v>0.10033589698715591</v>
      </c>
      <c r="AD706" s="13">
        <v>0</v>
      </c>
      <c r="AF706" s="13">
        <v>2.4577031160986501E-2</v>
      </c>
      <c r="AG706" s="13">
        <v>3.7957946428601702E-2</v>
      </c>
      <c r="AH706" s="13">
        <v>7.1814776183796294E-2</v>
      </c>
      <c r="AI706" s="13">
        <v>8.1334166579492745E-2</v>
      </c>
      <c r="AJ706" s="13">
        <v>3.074856595666535E-2</v>
      </c>
      <c r="AK706" s="13">
        <v>2.4577031160986501E-2</v>
      </c>
      <c r="AM706" s="13">
        <v>0</v>
      </c>
      <c r="AN706" s="13">
        <v>8.4740391979239327E-2</v>
      </c>
      <c r="AO706" s="13">
        <v>0</v>
      </c>
      <c r="AP706" s="13">
        <v>0</v>
      </c>
      <c r="AQ706" s="13">
        <v>0</v>
      </c>
      <c r="AR706" s="13">
        <v>0</v>
      </c>
      <c r="AS706" s="13">
        <v>0.14345632266162461</v>
      </c>
      <c r="AT706" s="13">
        <v>0</v>
      </c>
      <c r="AU706" s="13">
        <v>0</v>
      </c>
      <c r="AV706" s="13">
        <v>7.313406624454169E-2</v>
      </c>
      <c r="AW706" s="13">
        <v>0</v>
      </c>
      <c r="AX706" s="13">
        <v>0.17244488483676451</v>
      </c>
      <c r="AY706" s="13">
        <v>0</v>
      </c>
    </row>
    <row r="707" spans="2:51" hidden="1">
      <c r="B707" s="12" t="s">
        <v>305</v>
      </c>
      <c r="C707" s="13">
        <v>0.1089300461665357</v>
      </c>
      <c r="D707" s="13">
        <v>0.2442364318780379</v>
      </c>
      <c r="E707" s="13">
        <v>7.2642237421616032E-2</v>
      </c>
      <c r="F707" s="13">
        <v>0.29434723881459213</v>
      </c>
      <c r="G707" s="13">
        <v>6.858216749705999E-2</v>
      </c>
      <c r="H707" s="13">
        <v>0.1236950370592448</v>
      </c>
      <c r="I707" s="13">
        <v>2.3915697639808092E-2</v>
      </c>
      <c r="K707" s="13">
        <v>0.1104542729020105</v>
      </c>
      <c r="L707" s="13">
        <v>0.1072253126956098</v>
      </c>
      <c r="N707" s="13">
        <v>0.1089300461665357</v>
      </c>
      <c r="O707" s="13">
        <v>0</v>
      </c>
      <c r="P707" s="13">
        <v>0</v>
      </c>
      <c r="Q707" s="13">
        <v>0</v>
      </c>
      <c r="R707" s="13">
        <v>0</v>
      </c>
      <c r="S707" s="13">
        <v>0</v>
      </c>
      <c r="T707" s="13">
        <v>0</v>
      </c>
      <c r="U707" s="13">
        <v>0</v>
      </c>
      <c r="V707" s="13">
        <v>0</v>
      </c>
      <c r="W707" s="13">
        <v>0</v>
      </c>
      <c r="X707" s="13">
        <v>0</v>
      </c>
      <c r="Y707" s="13">
        <v>0</v>
      </c>
      <c r="AA707" s="13">
        <v>0.13693898168933119</v>
      </c>
      <c r="AB707" s="13">
        <v>0.11650646773647209</v>
      </c>
      <c r="AC707" s="13">
        <v>6.7006872590366723E-2</v>
      </c>
      <c r="AD707" s="13">
        <v>9.8105642688878752E-2</v>
      </c>
      <c r="AF707" s="13">
        <v>0.11133902035661861</v>
      </c>
      <c r="AG707" s="13">
        <v>0.14468404570308629</v>
      </c>
      <c r="AH707" s="13">
        <v>0.17668473581903099</v>
      </c>
      <c r="AI707" s="13">
        <v>0.14618066109080671</v>
      </c>
      <c r="AJ707" s="13">
        <v>2.7393502558734479E-2</v>
      </c>
      <c r="AK707" s="13">
        <v>0.11133902035661861</v>
      </c>
      <c r="AM707" s="13">
        <v>0.4915320166125437</v>
      </c>
      <c r="AN707" s="13">
        <v>8.0863063937893526E-2</v>
      </c>
      <c r="AO707" s="13">
        <v>8.5322224101171726E-2</v>
      </c>
      <c r="AP707" s="13">
        <v>0.16921403936061941</v>
      </c>
      <c r="AQ707" s="13">
        <v>0.18016537480453129</v>
      </c>
      <c r="AR707" s="13">
        <v>0.1731908482307897</v>
      </c>
      <c r="AS707" s="13">
        <v>0.13720738595501189</v>
      </c>
      <c r="AT707" s="13">
        <v>0</v>
      </c>
      <c r="AU707" s="13">
        <v>0.15117511660128399</v>
      </c>
      <c r="AV707" s="13">
        <v>8.7067564508768375E-2</v>
      </c>
      <c r="AW707" s="13">
        <v>0.20353683762415939</v>
      </c>
      <c r="AX707" s="13">
        <v>0</v>
      </c>
      <c r="AY707" s="13">
        <v>0.12983958446156321</v>
      </c>
    </row>
    <row r="708" spans="2:51" hidden="1">
      <c r="B708" s="12" t="s">
        <v>306</v>
      </c>
      <c r="C708" s="13">
        <v>8.2865871349014963E-2</v>
      </c>
      <c r="D708" s="13">
        <v>0</v>
      </c>
      <c r="E708" s="13">
        <v>0.1287785336050174</v>
      </c>
      <c r="F708" s="13">
        <v>0</v>
      </c>
      <c r="G708" s="13">
        <v>0.16000307647507411</v>
      </c>
      <c r="H708" s="13">
        <v>0.1225083681007501</v>
      </c>
      <c r="I708" s="13">
        <v>4.2409410979956548E-2</v>
      </c>
      <c r="K708" s="13">
        <v>0.13365501139851599</v>
      </c>
      <c r="L708" s="13">
        <v>2.6062021247961659E-2</v>
      </c>
      <c r="N708" s="13">
        <v>8.2865871349014963E-2</v>
      </c>
      <c r="O708" s="13">
        <v>0</v>
      </c>
      <c r="P708" s="13">
        <v>0</v>
      </c>
      <c r="Q708" s="13">
        <v>0</v>
      </c>
      <c r="R708" s="13">
        <v>0</v>
      </c>
      <c r="S708" s="13">
        <v>0</v>
      </c>
      <c r="T708" s="13">
        <v>0</v>
      </c>
      <c r="U708" s="13">
        <v>0</v>
      </c>
      <c r="V708" s="13">
        <v>0</v>
      </c>
      <c r="W708" s="13">
        <v>0</v>
      </c>
      <c r="X708" s="13">
        <v>0</v>
      </c>
      <c r="Y708" s="13">
        <v>0</v>
      </c>
      <c r="AA708" s="13">
        <v>0.1178876977687006</v>
      </c>
      <c r="AB708" s="13">
        <v>0.1328767852251963</v>
      </c>
      <c r="AC708" s="13">
        <v>3.349710878023348E-2</v>
      </c>
      <c r="AD708" s="13">
        <v>0</v>
      </c>
      <c r="AF708" s="13">
        <v>6.6695206968402504E-2</v>
      </c>
      <c r="AG708" s="13">
        <v>0.1380447948728441</v>
      </c>
      <c r="AH708" s="13">
        <v>0.2540410521287933</v>
      </c>
      <c r="AI708" s="13">
        <v>0</v>
      </c>
      <c r="AJ708" s="13">
        <v>2.5956100933178881E-2</v>
      </c>
      <c r="AK708" s="13">
        <v>6.6695206968402504E-2</v>
      </c>
      <c r="AM708" s="13">
        <v>0</v>
      </c>
      <c r="AN708" s="13">
        <v>7.630254276545162E-2</v>
      </c>
      <c r="AO708" s="13">
        <v>0</v>
      </c>
      <c r="AP708" s="13">
        <v>0.2249635063999802</v>
      </c>
      <c r="AQ708" s="13">
        <v>7.0234199634232775E-2</v>
      </c>
      <c r="AR708" s="13">
        <v>8.6298915705597751E-2</v>
      </c>
      <c r="AS708" s="13">
        <v>0.12109725038089619</v>
      </c>
      <c r="AT708" s="13">
        <v>8.4194103710718796E-2</v>
      </c>
      <c r="AU708" s="13">
        <v>0.27691595872505159</v>
      </c>
      <c r="AV708" s="13">
        <v>9.3913303974820145E-2</v>
      </c>
      <c r="AW708" s="13">
        <v>0</v>
      </c>
      <c r="AX708" s="13">
        <v>0</v>
      </c>
      <c r="AY708" s="13">
        <v>0.13202296202518751</v>
      </c>
    </row>
    <row r="709" spans="2:51" hidden="1">
      <c r="B709" s="12" t="s">
        <v>339</v>
      </c>
      <c r="C709" s="13">
        <v>0.5562894911377454</v>
      </c>
      <c r="D709" s="13">
        <v>0.26069145132954152</v>
      </c>
      <c r="E709" s="13">
        <v>0.51421086138084215</v>
      </c>
      <c r="F709" s="13">
        <v>0.29847573787646331</v>
      </c>
      <c r="G709" s="13">
        <v>0.37598538534096532</v>
      </c>
      <c r="H709" s="13">
        <v>0.61996559169014043</v>
      </c>
      <c r="I709" s="13">
        <v>0.88307120856186616</v>
      </c>
      <c r="K709" s="13">
        <v>0.51354856564116869</v>
      </c>
      <c r="L709" s="13">
        <v>0.60409201590429085</v>
      </c>
      <c r="N709" s="13">
        <v>0.5562894911377454</v>
      </c>
      <c r="O709" s="13">
        <v>0</v>
      </c>
      <c r="P709" s="13">
        <v>0</v>
      </c>
      <c r="Q709" s="13">
        <v>0</v>
      </c>
      <c r="R709" s="13">
        <v>0</v>
      </c>
      <c r="S709" s="13">
        <v>0</v>
      </c>
      <c r="T709" s="13">
        <v>0</v>
      </c>
      <c r="U709" s="13">
        <v>0</v>
      </c>
      <c r="V709" s="13">
        <v>0</v>
      </c>
      <c r="W709" s="13">
        <v>0</v>
      </c>
      <c r="X709" s="13">
        <v>0</v>
      </c>
      <c r="Y709" s="13">
        <v>0</v>
      </c>
      <c r="AA709" s="13">
        <v>0.62972438760210347</v>
      </c>
      <c r="AB709" s="13">
        <v>0.53625427984490559</v>
      </c>
      <c r="AC709" s="13">
        <v>0.53264744420159504</v>
      </c>
      <c r="AD709" s="13">
        <v>0.50428705654666195</v>
      </c>
      <c r="AF709" s="13">
        <v>0.54379519489863859</v>
      </c>
      <c r="AG709" s="13">
        <v>0.52848573427391987</v>
      </c>
      <c r="AH709" s="13">
        <v>0.4974594358683796</v>
      </c>
      <c r="AI709" s="13">
        <v>0.55025212701252313</v>
      </c>
      <c r="AJ709" s="13">
        <v>0.63684678576001219</v>
      </c>
      <c r="AK709" s="13">
        <v>0.54379519489863859</v>
      </c>
      <c r="AM709" s="13">
        <v>0</v>
      </c>
      <c r="AN709" s="13">
        <v>0.59315514352731447</v>
      </c>
      <c r="AO709" s="13">
        <v>0.49817681052217022</v>
      </c>
      <c r="AP709" s="13">
        <v>0.43434008858082002</v>
      </c>
      <c r="AQ709" s="13">
        <v>0.74960042556123585</v>
      </c>
      <c r="AR709" s="13">
        <v>0.65421132035801466</v>
      </c>
      <c r="AS709" s="13">
        <v>0.44060836122227021</v>
      </c>
      <c r="AT709" s="13">
        <v>0.83185945037593256</v>
      </c>
      <c r="AU709" s="13">
        <v>0.42412167212578378</v>
      </c>
      <c r="AV709" s="13">
        <v>0.46793903744069643</v>
      </c>
      <c r="AW709" s="13">
        <v>0.79646316237584058</v>
      </c>
      <c r="AX709" s="13">
        <v>0.82755511516323554</v>
      </c>
      <c r="AY709" s="13">
        <v>0.59394118739120361</v>
      </c>
    </row>
  </sheetData>
  <mergeCells count="142">
    <mergeCell ref="B687:BA687"/>
    <mergeCell ref="B426:BA426"/>
    <mergeCell ref="B260:BA260"/>
    <mergeCell ref="B677:BA677"/>
    <mergeCell ref="B269:BA269"/>
    <mergeCell ref="B114:BA114"/>
    <mergeCell ref="B325:BA325"/>
    <mergeCell ref="B334:BA334"/>
    <mergeCell ref="B399:BA399"/>
    <mergeCell ref="B444:BA444"/>
    <mergeCell ref="B666:BA666"/>
    <mergeCell ref="B665:BA665"/>
    <mergeCell ref="D5:I5"/>
    <mergeCell ref="B454:BA454"/>
    <mergeCell ref="B232:BA232"/>
    <mergeCell ref="B115:BA115"/>
    <mergeCell ref="B518:BA518"/>
    <mergeCell ref="B400:BA400"/>
    <mergeCell ref="B698:BA698"/>
    <mergeCell ref="B676:BA676"/>
    <mergeCell ref="B151:BA151"/>
    <mergeCell ref="B651:BA651"/>
    <mergeCell ref="B61:BA61"/>
    <mergeCell ref="B660:BA660"/>
    <mergeCell ref="B417:BA417"/>
    <mergeCell ref="B588:BA588"/>
    <mergeCell ref="B69:BA69"/>
    <mergeCell ref="B78:BA78"/>
    <mergeCell ref="B427:BA427"/>
    <mergeCell ref="B519:BA519"/>
    <mergeCell ref="B652:BA652"/>
    <mergeCell ref="B573:BA573"/>
    <mergeCell ref="B574:BA574"/>
    <mergeCell ref="B316:BA316"/>
    <mergeCell ref="B469:BA469"/>
    <mergeCell ref="B24:BA24"/>
    <mergeCell ref="B33:BA33"/>
    <mergeCell ref="B169:BA169"/>
    <mergeCell ref="B51:BA51"/>
    <mergeCell ref="B453:BA453"/>
    <mergeCell ref="B558:BA558"/>
    <mergeCell ref="B616:BA616"/>
    <mergeCell ref="B97:BA97"/>
    <mergeCell ref="B324:BA324"/>
    <mergeCell ref="B268:BA268"/>
    <mergeCell ref="B106:BA106"/>
    <mergeCell ref="B277:BA277"/>
    <mergeCell ref="B550:BA550"/>
    <mergeCell ref="B559:BA559"/>
    <mergeCell ref="B87:BA87"/>
    <mergeCell ref="B371:BA371"/>
    <mergeCell ref="B178:BA178"/>
    <mergeCell ref="B436:BA436"/>
    <mergeCell ref="B445:BA445"/>
    <mergeCell ref="B500:BA500"/>
    <mergeCell ref="B382:BA382"/>
    <mergeCell ref="B52:BA52"/>
    <mergeCell ref="B223:BA223"/>
    <mergeCell ref="B601:BA601"/>
    <mergeCell ref="B42:BA42"/>
    <mergeCell ref="B60:BA60"/>
    <mergeCell ref="B551:BA551"/>
    <mergeCell ref="B642:BA642"/>
    <mergeCell ref="B179:BA179"/>
    <mergeCell ref="B250:BA250"/>
    <mergeCell ref="B125:BA125"/>
    <mergeCell ref="B134:BA134"/>
    <mergeCell ref="B199:BA199"/>
    <mergeCell ref="B370:BA370"/>
    <mergeCell ref="B630:BA630"/>
    <mergeCell ref="B697:BA697"/>
    <mergeCell ref="B408:BA408"/>
    <mergeCell ref="K5:L5"/>
    <mergeCell ref="B352:BA352"/>
    <mergeCell ref="B643:BA643"/>
    <mergeCell ref="B143:BA143"/>
    <mergeCell ref="B394:BA394"/>
    <mergeCell ref="B241:BA241"/>
    <mergeCell ref="B133:BA133"/>
    <mergeCell ref="B15:BA15"/>
    <mergeCell ref="B501:BA501"/>
    <mergeCell ref="B142:BA142"/>
    <mergeCell ref="B418:BA418"/>
    <mergeCell ref="B393:BA393"/>
    <mergeCell ref="B160:BA160"/>
    <mergeCell ref="B541:BA541"/>
    <mergeCell ref="B629:BA629"/>
    <mergeCell ref="B79:BA79"/>
    <mergeCell ref="B306:BA306"/>
    <mergeCell ref="B233:BA233"/>
    <mergeCell ref="B315:BA315"/>
    <mergeCell ref="B531:BA531"/>
    <mergeCell ref="B242:BA242"/>
    <mergeCell ref="B224:BA224"/>
    <mergeCell ref="AA5:AD5"/>
    <mergeCell ref="B208:BA208"/>
    <mergeCell ref="B435:BA435"/>
    <mergeCell ref="B615:BA615"/>
    <mergeCell ref="B96:BA96"/>
    <mergeCell ref="B105:BA105"/>
    <mergeCell ref="B43:BA43"/>
    <mergeCell ref="B214:BA214"/>
    <mergeCell ref="B307:BA307"/>
    <mergeCell ref="B468:BA468"/>
    <mergeCell ref="B278:BA278"/>
    <mergeCell ref="B88:BA88"/>
    <mergeCell ref="B170:BA170"/>
    <mergeCell ref="B409:BA409"/>
    <mergeCell ref="B291:BA291"/>
    <mergeCell ref="AM5:AY5"/>
    <mergeCell ref="B152:BA152"/>
    <mergeCell ref="B70:BA70"/>
    <mergeCell ref="B161:BA161"/>
    <mergeCell ref="B259:BA259"/>
    <mergeCell ref="B530:BA530"/>
    <mergeCell ref="B16:BA16"/>
    <mergeCell ref="B25:BA25"/>
    <mergeCell ref="B292:BA292"/>
    <mergeCell ref="B688:BA688"/>
    <mergeCell ref="B333:BA333"/>
    <mergeCell ref="B342:BA342"/>
    <mergeCell ref="N5:Y5"/>
    <mergeCell ref="B10:BA10"/>
    <mergeCell ref="B34:BA34"/>
    <mergeCell ref="B602:BA602"/>
    <mergeCell ref="B9:BA9"/>
    <mergeCell ref="B187:BA187"/>
    <mergeCell ref="B540:BA540"/>
    <mergeCell ref="AF5:AK5"/>
    <mergeCell ref="B124:BA124"/>
    <mergeCell ref="B207:BA207"/>
    <mergeCell ref="B251:BA251"/>
    <mergeCell ref="B198:BA198"/>
    <mergeCell ref="B343:BA343"/>
    <mergeCell ref="B383:BA383"/>
    <mergeCell ref="B489:BA489"/>
    <mergeCell ref="B659:BA659"/>
    <mergeCell ref="B188:BA188"/>
    <mergeCell ref="B351:BA351"/>
    <mergeCell ref="B587:BA587"/>
    <mergeCell ref="B215:BA215"/>
    <mergeCell ref="B488:BA488"/>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A21"/>
  <sheetViews>
    <sheetView showGridLines="0" workbookViewId="0">
      <pane xSplit="2" topLeftCell="C1" activePane="topRight" state="frozen"/>
      <selection pane="topRight" activeCell="B9" sqref="B9:B16"/>
    </sheetView>
  </sheetViews>
  <sheetFormatPr defaultColWidth="8.81640625" defaultRowHeight="14.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2" width="11.26953125" customWidth="1"/>
    <col min="33" max="33" width="10" customWidth="1"/>
    <col min="34" max="34" width="14.1796875" customWidth="1"/>
    <col min="35" max="37" width="10" customWidth="1"/>
    <col min="38" max="38" width="1.453125" customWidth="1"/>
    <col min="39" max="51" width="10" customWidth="1"/>
  </cols>
  <sheetData>
    <row r="2" spans="2:53" ht="40" customHeight="1">
      <c r="D2" s="40" t="s">
        <v>200</v>
      </c>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row>
    <row r="5" spans="2:53">
      <c r="D5" s="38" t="s">
        <v>20</v>
      </c>
      <c r="E5" s="39"/>
      <c r="F5" s="39"/>
      <c r="G5" s="39"/>
      <c r="H5" s="39"/>
      <c r="I5" s="39"/>
      <c r="K5" s="38" t="s">
        <v>21</v>
      </c>
      <c r="L5" s="39"/>
      <c r="N5" s="38" t="s">
        <v>22</v>
      </c>
      <c r="O5" s="39"/>
      <c r="P5" s="39"/>
      <c r="Q5" s="39"/>
      <c r="R5" s="39"/>
      <c r="S5" s="39"/>
      <c r="T5" s="39"/>
      <c r="U5" s="39"/>
      <c r="V5" s="39"/>
      <c r="W5" s="39"/>
      <c r="X5" s="39"/>
      <c r="Y5" s="39"/>
      <c r="AA5" s="38" t="s">
        <v>23</v>
      </c>
      <c r="AB5" s="39"/>
      <c r="AC5" s="39"/>
      <c r="AD5" s="39"/>
      <c r="AF5" s="38" t="s">
        <v>24</v>
      </c>
      <c r="AG5" s="39"/>
      <c r="AH5" s="39"/>
      <c r="AI5" s="39"/>
      <c r="AJ5" s="39"/>
      <c r="AK5" s="39"/>
      <c r="AM5" s="38" t="s">
        <v>25</v>
      </c>
      <c r="AN5" s="39"/>
      <c r="AO5" s="39"/>
      <c r="AP5" s="39"/>
      <c r="AQ5" s="39"/>
      <c r="AR5" s="39"/>
      <c r="AS5" s="39"/>
      <c r="AT5" s="39"/>
      <c r="AU5" s="39"/>
      <c r="AV5" s="39"/>
      <c r="AW5" s="39"/>
      <c r="AX5" s="39"/>
      <c r="AY5" s="39"/>
    </row>
    <row r="6" spans="2:53" ht="43.5">
      <c r="C6" s="27" t="s">
        <v>26</v>
      </c>
      <c r="D6" s="28" t="s">
        <v>27</v>
      </c>
      <c r="E6" s="28" t="s">
        <v>28</v>
      </c>
      <c r="F6" s="28" t="s">
        <v>29</v>
      </c>
      <c r="G6" s="28" t="s">
        <v>30</v>
      </c>
      <c r="H6" s="28" t="s">
        <v>31</v>
      </c>
      <c r="I6" s="28" t="s">
        <v>32</v>
      </c>
      <c r="K6" s="28" t="s">
        <v>33</v>
      </c>
      <c r="L6" s="28" t="s">
        <v>34</v>
      </c>
      <c r="N6" s="28" t="s">
        <v>35</v>
      </c>
      <c r="O6" s="28" t="s">
        <v>36</v>
      </c>
      <c r="P6" s="28" t="s">
        <v>37</v>
      </c>
      <c r="Q6" s="28" t="s">
        <v>38</v>
      </c>
      <c r="R6" s="28" t="s">
        <v>39</v>
      </c>
      <c r="S6" s="28" t="s">
        <v>40</v>
      </c>
      <c r="T6" s="28" t="s">
        <v>41</v>
      </c>
      <c r="U6" s="28" t="s">
        <v>42</v>
      </c>
      <c r="V6" s="28" t="s">
        <v>43</v>
      </c>
      <c r="W6" s="28" t="s">
        <v>44</v>
      </c>
      <c r="X6" s="28" t="s">
        <v>45</v>
      </c>
      <c r="Y6" s="28" t="s">
        <v>46</v>
      </c>
      <c r="AA6" s="28" t="s">
        <v>47</v>
      </c>
      <c r="AB6" s="28" t="s">
        <v>48</v>
      </c>
      <c r="AC6" s="28" t="s">
        <v>49</v>
      </c>
      <c r="AD6" s="28" t="s">
        <v>50</v>
      </c>
      <c r="AF6" s="28" t="s">
        <v>51</v>
      </c>
      <c r="AG6" s="28" t="s">
        <v>52</v>
      </c>
      <c r="AH6" s="28" t="s">
        <v>53</v>
      </c>
      <c r="AI6" s="28" t="s">
        <v>54</v>
      </c>
      <c r="AJ6" s="28" t="s">
        <v>55</v>
      </c>
      <c r="AK6" s="28" t="s">
        <v>56</v>
      </c>
      <c r="AM6" s="28" t="s">
        <v>57</v>
      </c>
      <c r="AN6" s="28" t="s">
        <v>58</v>
      </c>
      <c r="AO6" s="28" t="s">
        <v>59</v>
      </c>
      <c r="AP6" s="28" t="s">
        <v>60</v>
      </c>
      <c r="AQ6" s="28" t="s">
        <v>61</v>
      </c>
      <c r="AR6" s="28" t="s">
        <v>62</v>
      </c>
      <c r="AS6" s="28" t="s">
        <v>63</v>
      </c>
      <c r="AT6" s="28" t="s">
        <v>64</v>
      </c>
      <c r="AU6" s="28" t="s">
        <v>65</v>
      </c>
      <c r="AV6" s="28" t="s">
        <v>66</v>
      </c>
      <c r="AW6" s="28" t="s">
        <v>67</v>
      </c>
      <c r="AX6" s="28" t="s">
        <v>68</v>
      </c>
      <c r="AY6" s="28" t="s">
        <v>69</v>
      </c>
    </row>
    <row r="7" spans="2:53">
      <c r="B7" s="10" t="s">
        <v>70</v>
      </c>
      <c r="C7" s="29">
        <v>2009</v>
      </c>
      <c r="D7" s="29">
        <v>281</v>
      </c>
      <c r="E7" s="29">
        <v>355</v>
      </c>
      <c r="F7" s="29">
        <v>352</v>
      </c>
      <c r="G7" s="29">
        <v>347</v>
      </c>
      <c r="H7" s="29">
        <v>296</v>
      </c>
      <c r="I7" s="29">
        <v>378</v>
      </c>
      <c r="K7" s="29">
        <v>1018</v>
      </c>
      <c r="L7" s="29">
        <v>991</v>
      </c>
      <c r="N7" s="29">
        <v>159</v>
      </c>
      <c r="O7" s="29">
        <v>64</v>
      </c>
      <c r="P7" s="29">
        <v>105</v>
      </c>
      <c r="Q7" s="29">
        <v>85</v>
      </c>
      <c r="R7" s="29">
        <v>225</v>
      </c>
      <c r="S7" s="29">
        <v>161</v>
      </c>
      <c r="T7" s="29">
        <v>145</v>
      </c>
      <c r="U7" s="29">
        <v>181</v>
      </c>
      <c r="V7" s="29">
        <v>285</v>
      </c>
      <c r="W7" s="29">
        <v>265</v>
      </c>
      <c r="X7" s="29">
        <v>161</v>
      </c>
      <c r="Y7" s="29">
        <v>173</v>
      </c>
      <c r="AA7" s="29">
        <v>580</v>
      </c>
      <c r="AB7" s="29">
        <v>520</v>
      </c>
      <c r="AC7" s="29">
        <v>404</v>
      </c>
      <c r="AD7" s="29">
        <v>498</v>
      </c>
      <c r="AF7" s="29">
        <v>651</v>
      </c>
      <c r="AG7" s="29">
        <v>418</v>
      </c>
      <c r="AH7" s="29">
        <v>178</v>
      </c>
      <c r="AI7" s="29">
        <v>290</v>
      </c>
      <c r="AJ7" s="29">
        <v>472</v>
      </c>
      <c r="AK7" s="29">
        <v>651</v>
      </c>
      <c r="AM7" s="29">
        <v>28</v>
      </c>
      <c r="AN7" s="29">
        <v>117</v>
      </c>
      <c r="AO7" s="29">
        <v>208</v>
      </c>
      <c r="AP7" s="29">
        <v>181</v>
      </c>
      <c r="AQ7" s="29">
        <v>160</v>
      </c>
      <c r="AR7" s="29">
        <v>115</v>
      </c>
      <c r="AS7" s="29">
        <v>116</v>
      </c>
      <c r="AT7" s="29">
        <v>148</v>
      </c>
      <c r="AU7" s="29">
        <v>111</v>
      </c>
      <c r="AV7" s="29">
        <v>92</v>
      </c>
      <c r="AW7" s="29">
        <v>73</v>
      </c>
      <c r="AX7" s="29">
        <v>58</v>
      </c>
      <c r="AY7" s="29">
        <v>114</v>
      </c>
    </row>
    <row r="8" spans="2:53">
      <c r="B8" s="7" t="s">
        <v>71</v>
      </c>
      <c r="C8" s="11">
        <v>2007</v>
      </c>
      <c r="D8" s="11">
        <v>277</v>
      </c>
      <c r="E8" s="11">
        <v>342</v>
      </c>
      <c r="F8" s="11">
        <v>342</v>
      </c>
      <c r="G8" s="11">
        <v>342</v>
      </c>
      <c r="H8" s="11">
        <v>284</v>
      </c>
      <c r="I8" s="11">
        <v>422</v>
      </c>
      <c r="K8" s="11">
        <v>993</v>
      </c>
      <c r="L8" s="11">
        <v>1014</v>
      </c>
      <c r="N8" s="11">
        <v>181</v>
      </c>
      <c r="O8" s="11">
        <v>60</v>
      </c>
      <c r="P8" s="11">
        <v>100</v>
      </c>
      <c r="Q8" s="11">
        <v>80</v>
      </c>
      <c r="R8" s="11">
        <v>220</v>
      </c>
      <c r="S8" s="11">
        <v>161</v>
      </c>
      <c r="T8" s="11">
        <v>140</v>
      </c>
      <c r="U8" s="11">
        <v>180</v>
      </c>
      <c r="V8" s="11">
        <v>280</v>
      </c>
      <c r="W8" s="11">
        <v>261</v>
      </c>
      <c r="X8" s="11">
        <v>161</v>
      </c>
      <c r="Y8" s="11">
        <v>181</v>
      </c>
      <c r="AA8" s="11">
        <v>541</v>
      </c>
      <c r="AB8" s="11">
        <v>521</v>
      </c>
      <c r="AC8" s="11">
        <v>440</v>
      </c>
      <c r="AD8" s="11">
        <v>501</v>
      </c>
      <c r="AF8" s="11">
        <v>659</v>
      </c>
      <c r="AG8" s="11">
        <v>407</v>
      </c>
      <c r="AH8" s="11">
        <v>179</v>
      </c>
      <c r="AI8" s="11">
        <v>286</v>
      </c>
      <c r="AJ8" s="11">
        <v>478</v>
      </c>
      <c r="AK8" s="11">
        <v>659</v>
      </c>
      <c r="AM8" s="11">
        <v>28</v>
      </c>
      <c r="AN8" s="11">
        <v>121</v>
      </c>
      <c r="AO8" s="11">
        <v>211</v>
      </c>
      <c r="AP8" s="11">
        <v>185</v>
      </c>
      <c r="AQ8" s="11">
        <v>162</v>
      </c>
      <c r="AR8" s="11">
        <v>115</v>
      </c>
      <c r="AS8" s="11">
        <v>116</v>
      </c>
      <c r="AT8" s="11">
        <v>147</v>
      </c>
      <c r="AU8" s="11">
        <v>110</v>
      </c>
      <c r="AV8" s="11">
        <v>91</v>
      </c>
      <c r="AW8" s="11">
        <v>69</v>
      </c>
      <c r="AX8" s="11">
        <v>55</v>
      </c>
      <c r="AY8" s="11">
        <v>101</v>
      </c>
    </row>
    <row r="9" spans="2:53" ht="19" customHeight="1">
      <c r="B9" s="12" t="s">
        <v>201</v>
      </c>
      <c r="C9" s="13">
        <v>0.15189078187967769</v>
      </c>
      <c r="D9" s="13">
        <v>0.1907560414798605</v>
      </c>
      <c r="E9" s="13">
        <v>0.2127318001027132</v>
      </c>
      <c r="F9" s="13">
        <v>0.16669684490112119</v>
      </c>
      <c r="G9" s="13">
        <v>0.13528531958975909</v>
      </c>
      <c r="H9" s="13">
        <v>0.12141111681278841</v>
      </c>
      <c r="I9" s="13">
        <v>9.904331797777613E-2</v>
      </c>
      <c r="K9" s="13">
        <v>0.17275016374659721</v>
      </c>
      <c r="L9" s="13">
        <v>0.13146288419425051</v>
      </c>
      <c r="N9" s="13">
        <v>0.16596965990543991</v>
      </c>
      <c r="O9" s="13">
        <v>0.10921474209833119</v>
      </c>
      <c r="P9" s="13">
        <v>0.14219583244831779</v>
      </c>
      <c r="Q9" s="13">
        <v>0.13131166767670241</v>
      </c>
      <c r="R9" s="13">
        <v>0.15841699850754851</v>
      </c>
      <c r="S9" s="13">
        <v>0.14000254399780071</v>
      </c>
      <c r="T9" s="13">
        <v>0.12445678950620991</v>
      </c>
      <c r="U9" s="13">
        <v>0.13969217386935801</v>
      </c>
      <c r="V9" s="13">
        <v>0.19199291251367409</v>
      </c>
      <c r="W9" s="13">
        <v>0.1487985137129022</v>
      </c>
      <c r="X9" s="13">
        <v>0.12524067790671509</v>
      </c>
      <c r="Y9" s="13">
        <v>0.16868509510807489</v>
      </c>
      <c r="AA9" s="13">
        <v>0.14587626348766891</v>
      </c>
      <c r="AB9" s="13">
        <v>0.1585221637208</v>
      </c>
      <c r="AC9" s="13">
        <v>0.17523797602067059</v>
      </c>
      <c r="AD9" s="13">
        <v>0.1320755507717899</v>
      </c>
      <c r="AF9" s="13">
        <v>0.12368830392146241</v>
      </c>
      <c r="AG9" s="13">
        <v>0.236916351097752</v>
      </c>
      <c r="AH9" s="13">
        <v>0.1896581660842401</v>
      </c>
      <c r="AI9" s="13">
        <v>0.13937986171608641</v>
      </c>
      <c r="AJ9" s="13">
        <v>0.11175143243803171</v>
      </c>
      <c r="AK9" s="13">
        <v>0.12368830392146241</v>
      </c>
      <c r="AM9" s="13">
        <v>0</v>
      </c>
      <c r="AN9" s="13">
        <v>0.16767743892317671</v>
      </c>
      <c r="AO9" s="13">
        <v>9.647258238918098E-2</v>
      </c>
      <c r="AP9" s="13">
        <v>0.1762938862848305</v>
      </c>
      <c r="AQ9" s="13">
        <v>0.19058278336070461</v>
      </c>
      <c r="AR9" s="13">
        <v>0.12067440192664231</v>
      </c>
      <c r="AS9" s="13">
        <v>0.1596010246540755</v>
      </c>
      <c r="AT9" s="13">
        <v>0.13154687091495129</v>
      </c>
      <c r="AU9" s="13">
        <v>0.16873610539098419</v>
      </c>
      <c r="AV9" s="13">
        <v>0.22306824851449741</v>
      </c>
      <c r="AW9" s="13">
        <v>0.1723675556522245</v>
      </c>
      <c r="AX9" s="13">
        <v>0.13598868398154471</v>
      </c>
      <c r="AY9" s="13">
        <v>0.18884953501378221</v>
      </c>
    </row>
    <row r="10" spans="2:53" ht="19" customHeight="1">
      <c r="B10" s="12" t="s">
        <v>202</v>
      </c>
      <c r="C10" s="13">
        <v>0.20792545533666451</v>
      </c>
      <c r="D10" s="13">
        <v>0.1688350344306955</v>
      </c>
      <c r="E10" s="13">
        <v>0.13063371743997279</v>
      </c>
      <c r="F10" s="13">
        <v>0.16425499901541071</v>
      </c>
      <c r="G10" s="13">
        <v>0.20576508619891709</v>
      </c>
      <c r="H10" s="13">
        <v>0.22912883488822711</v>
      </c>
      <c r="I10" s="13">
        <v>0.31909614600825592</v>
      </c>
      <c r="K10" s="13">
        <v>0.22888657102158019</v>
      </c>
      <c r="L10" s="13">
        <v>0.1873979282356375</v>
      </c>
      <c r="N10" s="13">
        <v>0.18677914271034471</v>
      </c>
      <c r="O10" s="13">
        <v>0.2046126445415537</v>
      </c>
      <c r="P10" s="13">
        <v>0.22630979764165421</v>
      </c>
      <c r="Q10" s="13">
        <v>0.2043337982044422</v>
      </c>
      <c r="R10" s="13">
        <v>0.19625062006203589</v>
      </c>
      <c r="S10" s="13">
        <v>0.16850151602016289</v>
      </c>
      <c r="T10" s="13">
        <v>0.21635445982055129</v>
      </c>
      <c r="U10" s="13">
        <v>0.20185494138651949</v>
      </c>
      <c r="V10" s="13">
        <v>0.21231452075183929</v>
      </c>
      <c r="W10" s="13">
        <v>0.23406815171349571</v>
      </c>
      <c r="X10" s="13">
        <v>0.19973500375496919</v>
      </c>
      <c r="Y10" s="13">
        <v>0.23316459691101091</v>
      </c>
      <c r="AA10" s="13">
        <v>0.24065974301260859</v>
      </c>
      <c r="AB10" s="13">
        <v>0.2235218417249781</v>
      </c>
      <c r="AC10" s="13">
        <v>0.18596001225174241</v>
      </c>
      <c r="AD10" s="13">
        <v>0.17614342668175051</v>
      </c>
      <c r="AF10" s="13">
        <v>0.19986438995506209</v>
      </c>
      <c r="AG10" s="13">
        <v>0.1870778344992228</v>
      </c>
      <c r="AH10" s="13">
        <v>0.18723790579993019</v>
      </c>
      <c r="AI10" s="13">
        <v>0.17882219758964299</v>
      </c>
      <c r="AJ10" s="13">
        <v>0.26192229804731432</v>
      </c>
      <c r="AK10" s="13">
        <v>0.19986438995506209</v>
      </c>
      <c r="AM10" s="13">
        <v>0.14471275135721001</v>
      </c>
      <c r="AN10" s="13">
        <v>0.22235769387623369</v>
      </c>
      <c r="AO10" s="13">
        <v>0.221145564942937</v>
      </c>
      <c r="AP10" s="13">
        <v>0.17917568742697221</v>
      </c>
      <c r="AQ10" s="13">
        <v>0.16452363564118169</v>
      </c>
      <c r="AR10" s="13">
        <v>0.19988006776704001</v>
      </c>
      <c r="AS10" s="13">
        <v>0.26685466530390989</v>
      </c>
      <c r="AT10" s="13">
        <v>0.22029527092044801</v>
      </c>
      <c r="AU10" s="13">
        <v>0.26768482473032551</v>
      </c>
      <c r="AV10" s="13">
        <v>0.23511179535926721</v>
      </c>
      <c r="AW10" s="13">
        <v>0.29699314196349191</v>
      </c>
      <c r="AX10" s="13">
        <v>0.1418861129998889</v>
      </c>
      <c r="AY10" s="13">
        <v>0.28347345244441752</v>
      </c>
    </row>
    <row r="11" spans="2:53" ht="19" customHeight="1">
      <c r="B11" s="12" t="s">
        <v>203</v>
      </c>
      <c r="C11" s="13">
        <v>0.1364622047254305</v>
      </c>
      <c r="D11" s="13">
        <v>0.21993244364248321</v>
      </c>
      <c r="E11" s="13">
        <v>0.23210647792517999</v>
      </c>
      <c r="F11" s="13">
        <v>0.16837326494374949</v>
      </c>
      <c r="G11" s="13">
        <v>0.1090023256863315</v>
      </c>
      <c r="H11" s="13">
        <v>7.555218329166194E-2</v>
      </c>
      <c r="I11" s="13">
        <v>4.1544247344171101E-2</v>
      </c>
      <c r="K11" s="13">
        <v>0.14471679002894511</v>
      </c>
      <c r="L11" s="13">
        <v>0.12837836863231769</v>
      </c>
      <c r="N11" s="13">
        <v>0.13215406376493399</v>
      </c>
      <c r="O11" s="13">
        <v>0.1570491295018589</v>
      </c>
      <c r="P11" s="13">
        <v>0.15142133446248859</v>
      </c>
      <c r="Q11" s="13">
        <v>0.18094680147232839</v>
      </c>
      <c r="R11" s="13">
        <v>0.18617671340241021</v>
      </c>
      <c r="S11" s="13">
        <v>0.14530188539646721</v>
      </c>
      <c r="T11" s="13">
        <v>0.1031109669211947</v>
      </c>
      <c r="U11" s="13">
        <v>0.20234152703539601</v>
      </c>
      <c r="V11" s="13">
        <v>0.1210290896994925</v>
      </c>
      <c r="W11" s="13">
        <v>0.1085615771636731</v>
      </c>
      <c r="X11" s="13">
        <v>0.1035571155505975</v>
      </c>
      <c r="Y11" s="13">
        <v>9.1603852656773094E-2</v>
      </c>
      <c r="AA11" s="13">
        <v>0.1174545880112433</v>
      </c>
      <c r="AB11" s="13">
        <v>0.1061774917213114</v>
      </c>
      <c r="AC11" s="13">
        <v>0.16819244599033251</v>
      </c>
      <c r="AD11" s="13">
        <v>0.1615827735522514</v>
      </c>
      <c r="AF11" s="13">
        <v>0.13135074509731759</v>
      </c>
      <c r="AG11" s="13">
        <v>0.1693660860751961</v>
      </c>
      <c r="AH11" s="13">
        <v>6.1688633687162153E-2</v>
      </c>
      <c r="AI11" s="13">
        <v>0.1511456332647261</v>
      </c>
      <c r="AJ11" s="13">
        <v>0.1346691869973678</v>
      </c>
      <c r="AK11" s="13">
        <v>0.13135074509731759</v>
      </c>
      <c r="AM11" s="13">
        <v>0.18039309239905371</v>
      </c>
      <c r="AN11" s="13">
        <v>9.0562444124986832E-2</v>
      </c>
      <c r="AO11" s="13">
        <v>0.1873442558744251</v>
      </c>
      <c r="AP11" s="13">
        <v>0.18882076231581429</v>
      </c>
      <c r="AQ11" s="13">
        <v>0.1492579308890741</v>
      </c>
      <c r="AR11" s="13">
        <v>0.16139960100735901</v>
      </c>
      <c r="AS11" s="13">
        <v>8.9076721767653452E-2</v>
      </c>
      <c r="AT11" s="13">
        <v>0.1487586131869455</v>
      </c>
      <c r="AU11" s="13">
        <v>7.3166542537691642E-2</v>
      </c>
      <c r="AV11" s="13">
        <v>0.12045883805993469</v>
      </c>
      <c r="AW11" s="13">
        <v>8.0065841080823624E-2</v>
      </c>
      <c r="AX11" s="13">
        <v>0.13613448188142641</v>
      </c>
      <c r="AY11" s="13">
        <v>0.1368236656255658</v>
      </c>
    </row>
    <row r="12" spans="2:53" ht="19" customHeight="1">
      <c r="B12" s="12" t="s">
        <v>204</v>
      </c>
      <c r="C12" s="13">
        <v>0.1006961773312908</v>
      </c>
      <c r="D12" s="13">
        <v>0.13897872470456851</v>
      </c>
      <c r="E12" s="13">
        <v>0.1107201694636384</v>
      </c>
      <c r="F12" s="13">
        <v>0.119320986854346</v>
      </c>
      <c r="G12" s="13">
        <v>0.11220523576308419</v>
      </c>
      <c r="H12" s="13">
        <v>8.8281249161108521E-2</v>
      </c>
      <c r="I12" s="13">
        <v>5.1377721514664562E-2</v>
      </c>
      <c r="K12" s="13">
        <v>8.5469097170332284E-2</v>
      </c>
      <c r="L12" s="13">
        <v>0.11560827959589121</v>
      </c>
      <c r="N12" s="13">
        <v>0.1073318576211704</v>
      </c>
      <c r="O12" s="13">
        <v>0.1040039252079485</v>
      </c>
      <c r="P12" s="13">
        <v>0.1571020437394843</v>
      </c>
      <c r="Q12" s="13">
        <v>5.5416011701223539E-2</v>
      </c>
      <c r="R12" s="13">
        <v>0.1069948819206242</v>
      </c>
      <c r="S12" s="13">
        <v>9.3545222553778506E-2</v>
      </c>
      <c r="T12" s="13">
        <v>0.14009913821799569</v>
      </c>
      <c r="U12" s="13">
        <v>0.10117537605528371</v>
      </c>
      <c r="V12" s="13">
        <v>0.10642827831740689</v>
      </c>
      <c r="W12" s="13">
        <v>9.2882039912381337E-2</v>
      </c>
      <c r="X12" s="13">
        <v>6.5374874769871721E-2</v>
      </c>
      <c r="Y12" s="13">
        <v>8.3373432777119449E-2</v>
      </c>
      <c r="AA12" s="13">
        <v>7.7746316889904937E-2</v>
      </c>
      <c r="AB12" s="13">
        <v>0.11411549723985651</v>
      </c>
      <c r="AC12" s="13">
        <v>0.1150253575258627</v>
      </c>
      <c r="AD12" s="13">
        <v>9.8640935424419221E-2</v>
      </c>
      <c r="AF12" s="13">
        <v>9.5607692469419928E-2</v>
      </c>
      <c r="AG12" s="13">
        <v>0.1065338560333315</v>
      </c>
      <c r="AH12" s="13">
        <v>8.9272983244882115E-2</v>
      </c>
      <c r="AI12" s="13">
        <v>0.1697032490449551</v>
      </c>
      <c r="AJ12" s="13">
        <v>6.5766041981409867E-2</v>
      </c>
      <c r="AK12" s="13">
        <v>9.5607692469419928E-2</v>
      </c>
      <c r="AM12" s="13">
        <v>0.1409544783971671</v>
      </c>
      <c r="AN12" s="13">
        <v>0.10714320339698449</v>
      </c>
      <c r="AO12" s="13">
        <v>0.1117280175529442</v>
      </c>
      <c r="AP12" s="13">
        <v>8.1996389581382639E-2</v>
      </c>
      <c r="AQ12" s="13">
        <v>9.4007816341430975E-2</v>
      </c>
      <c r="AR12" s="13">
        <v>0.1148097284375143</v>
      </c>
      <c r="AS12" s="13">
        <v>0.1051318127959088</v>
      </c>
      <c r="AT12" s="13">
        <v>9.4765286798749293E-2</v>
      </c>
      <c r="AU12" s="13">
        <v>0.12831440587231491</v>
      </c>
      <c r="AV12" s="13">
        <v>7.1449220776959851E-2</v>
      </c>
      <c r="AW12" s="13">
        <v>0.1209500271450646</v>
      </c>
      <c r="AX12" s="13">
        <v>0.2382160352183248</v>
      </c>
      <c r="AY12" s="13">
        <v>3.6717592197246983E-2</v>
      </c>
    </row>
    <row r="13" spans="2:53" ht="19" customHeight="1">
      <c r="B13" s="12" t="s">
        <v>205</v>
      </c>
      <c r="C13" s="13">
        <v>0.1303243953280607</v>
      </c>
      <c r="D13" s="13">
        <v>0.1085752337351587</v>
      </c>
      <c r="E13" s="13">
        <v>0.10937481701541669</v>
      </c>
      <c r="F13" s="13">
        <v>0.1105953248328099</v>
      </c>
      <c r="G13" s="13">
        <v>0.16093836691863939</v>
      </c>
      <c r="H13" s="13">
        <v>0.16581202772884851</v>
      </c>
      <c r="I13" s="13">
        <v>0.12887450038212001</v>
      </c>
      <c r="K13" s="13">
        <v>0.14249865369584741</v>
      </c>
      <c r="L13" s="13">
        <v>0.1184019660864013</v>
      </c>
      <c r="N13" s="13">
        <v>0.14308556323347821</v>
      </c>
      <c r="O13" s="13">
        <v>0.17442116170978109</v>
      </c>
      <c r="P13" s="13">
        <v>0.1139478079579363</v>
      </c>
      <c r="Q13" s="13">
        <v>0.1072898465203752</v>
      </c>
      <c r="R13" s="13">
        <v>0.1243430133636617</v>
      </c>
      <c r="S13" s="13">
        <v>0.11614154772017921</v>
      </c>
      <c r="T13" s="13">
        <v>0.13860789795200509</v>
      </c>
      <c r="U13" s="13">
        <v>0.11922296990758401</v>
      </c>
      <c r="V13" s="13">
        <v>0.14694374980513039</v>
      </c>
      <c r="W13" s="13">
        <v>0.11934350746760621</v>
      </c>
      <c r="X13" s="13">
        <v>0.15282506339644161</v>
      </c>
      <c r="Y13" s="13">
        <v>0.1168270644842363</v>
      </c>
      <c r="AA13" s="13">
        <v>0.1737630603464311</v>
      </c>
      <c r="AB13" s="13">
        <v>0.1207075164904719</v>
      </c>
      <c r="AC13" s="13">
        <v>0.1066959083230742</v>
      </c>
      <c r="AD13" s="13">
        <v>0.1151012810990117</v>
      </c>
      <c r="AF13" s="13">
        <v>0.12674024538438119</v>
      </c>
      <c r="AG13" s="13">
        <v>0.1235589709421592</v>
      </c>
      <c r="AH13" s="13">
        <v>0.14458361612447421</v>
      </c>
      <c r="AI13" s="13">
        <v>0.10893843796923521</v>
      </c>
      <c r="AJ13" s="13">
        <v>0.14848072999439951</v>
      </c>
      <c r="AK13" s="13">
        <v>0.12674024538438119</v>
      </c>
      <c r="AM13" s="13">
        <v>3.3771059036053867E-2</v>
      </c>
      <c r="AN13" s="13">
        <v>0.1184865593479027</v>
      </c>
      <c r="AO13" s="13">
        <v>0.10749760276237991</v>
      </c>
      <c r="AP13" s="13">
        <v>0.1415852198089293</v>
      </c>
      <c r="AQ13" s="13">
        <v>0.13385563867537259</v>
      </c>
      <c r="AR13" s="13">
        <v>0.13485945714229811</v>
      </c>
      <c r="AS13" s="13">
        <v>0.118693537449783</v>
      </c>
      <c r="AT13" s="13">
        <v>0.15369529403500909</v>
      </c>
      <c r="AU13" s="13">
        <v>0.13018072049979221</v>
      </c>
      <c r="AV13" s="13">
        <v>0.18338742626944221</v>
      </c>
      <c r="AW13" s="13">
        <v>0.1372390583102269</v>
      </c>
      <c r="AX13" s="13">
        <v>0.17323166229727341</v>
      </c>
      <c r="AY13" s="13">
        <v>0.17156135842430931</v>
      </c>
    </row>
    <row r="14" spans="2:53" ht="19" customHeight="1">
      <c r="B14" s="12" t="s">
        <v>206</v>
      </c>
      <c r="C14" s="13">
        <v>3.9428810976212911E-2</v>
      </c>
      <c r="D14" s="13">
        <v>5.1475226445420887E-2</v>
      </c>
      <c r="E14" s="13">
        <v>5.6173908638883177E-2</v>
      </c>
      <c r="F14" s="13">
        <v>3.929406035326749E-2</v>
      </c>
      <c r="G14" s="13">
        <v>1.1319393079218179E-2</v>
      </c>
      <c r="H14" s="13">
        <v>2.4407449447882579E-2</v>
      </c>
      <c r="I14" s="13">
        <v>5.094985810986942E-2</v>
      </c>
      <c r="K14" s="13">
        <v>4.8994592796679892E-2</v>
      </c>
      <c r="L14" s="13">
        <v>3.0060900960647528E-2</v>
      </c>
      <c r="N14" s="13">
        <v>3.450708037889498E-2</v>
      </c>
      <c r="O14" s="13">
        <v>2.712903990342461E-2</v>
      </c>
      <c r="P14" s="13">
        <v>2.0629050590171689E-2</v>
      </c>
      <c r="Q14" s="13">
        <v>3.4325642127130213E-2</v>
      </c>
      <c r="R14" s="13">
        <v>3.3382233511853848E-2</v>
      </c>
      <c r="S14" s="13">
        <v>5.0414311913087657E-2</v>
      </c>
      <c r="T14" s="13">
        <v>2.6475494531491721E-2</v>
      </c>
      <c r="U14" s="13">
        <v>4.248283552176408E-2</v>
      </c>
      <c r="V14" s="13">
        <v>6.3013657058563308E-2</v>
      </c>
      <c r="W14" s="13">
        <v>3.180509074440295E-2</v>
      </c>
      <c r="X14" s="13">
        <v>3.5720691804425081E-2</v>
      </c>
      <c r="Y14" s="13">
        <v>4.3568716227721328E-2</v>
      </c>
      <c r="AA14" s="13">
        <v>3.1612289708334837E-2</v>
      </c>
      <c r="AB14" s="13">
        <v>4.1494464940110991E-2</v>
      </c>
      <c r="AC14" s="13">
        <v>4.1820204207523533E-2</v>
      </c>
      <c r="AD14" s="13">
        <v>4.2921957214061633E-2</v>
      </c>
      <c r="AF14" s="13">
        <v>2.7843649394975471E-2</v>
      </c>
      <c r="AG14" s="13">
        <v>5.8094248875260303E-2</v>
      </c>
      <c r="AH14" s="13">
        <v>5.7208916994343793E-2</v>
      </c>
      <c r="AI14" s="13">
        <v>3.0348415879605239E-2</v>
      </c>
      <c r="AJ14" s="13">
        <v>3.8295037488859089E-2</v>
      </c>
      <c r="AK14" s="13">
        <v>2.7843649394975471E-2</v>
      </c>
      <c r="AM14" s="13">
        <v>3.4819580322129701E-2</v>
      </c>
      <c r="AN14" s="13">
        <v>1.6160741369914279E-2</v>
      </c>
      <c r="AO14" s="13">
        <v>6.346022006133975E-2</v>
      </c>
      <c r="AP14" s="13">
        <v>4.8913819237402713E-2</v>
      </c>
      <c r="AQ14" s="13">
        <v>6.4469693171982909E-2</v>
      </c>
      <c r="AR14" s="13">
        <v>3.2187498443831397E-2</v>
      </c>
      <c r="AS14" s="13">
        <v>3.1648761567186157E-2</v>
      </c>
      <c r="AT14" s="13">
        <v>4.5366250340747503E-2</v>
      </c>
      <c r="AU14" s="13">
        <v>1.748616041446046E-2</v>
      </c>
      <c r="AV14" s="13">
        <v>1.3206220438633049E-2</v>
      </c>
      <c r="AW14" s="13">
        <v>2.854904271356265E-2</v>
      </c>
      <c r="AX14" s="13">
        <v>1.707392039868277E-2</v>
      </c>
      <c r="AY14" s="13">
        <v>4.52131764270646E-2</v>
      </c>
    </row>
    <row r="15" spans="2:53" ht="19" customHeight="1">
      <c r="B15" s="12" t="s">
        <v>158</v>
      </c>
      <c r="C15" s="13">
        <v>8.4510286505112102E-3</v>
      </c>
      <c r="D15" s="13">
        <v>0</v>
      </c>
      <c r="E15" s="13">
        <v>2.5324463261715479E-3</v>
      </c>
      <c r="F15" s="13">
        <v>6.0589854794044513E-3</v>
      </c>
      <c r="G15" s="13">
        <v>5.9711497694972856E-3</v>
      </c>
      <c r="H15" s="13">
        <v>1.9779943314903368E-2</v>
      </c>
      <c r="I15" s="13">
        <v>1.511900137532504E-2</v>
      </c>
      <c r="K15" s="13">
        <v>1.061713635976449E-2</v>
      </c>
      <c r="L15" s="13">
        <v>6.3297276962190514E-3</v>
      </c>
      <c r="N15" s="13">
        <v>5.2971941529434772E-3</v>
      </c>
      <c r="O15" s="13">
        <v>4.7220394734656251E-2</v>
      </c>
      <c r="P15" s="13">
        <v>0</v>
      </c>
      <c r="Q15" s="13">
        <v>1.1869883977900659E-2</v>
      </c>
      <c r="R15" s="13">
        <v>4.2710352302884622E-3</v>
      </c>
      <c r="S15" s="13">
        <v>1.2060645021756539E-2</v>
      </c>
      <c r="T15" s="13">
        <v>0</v>
      </c>
      <c r="U15" s="13">
        <v>0</v>
      </c>
      <c r="V15" s="13">
        <v>7.9147497866197715E-3</v>
      </c>
      <c r="W15" s="13">
        <v>1.0979771566669129E-2</v>
      </c>
      <c r="X15" s="13">
        <v>6.004094017452194E-3</v>
      </c>
      <c r="Y15" s="13">
        <v>1.8053636582101129E-2</v>
      </c>
      <c r="AA15" s="13">
        <v>1.0887320023042759E-2</v>
      </c>
      <c r="AB15" s="13">
        <v>1.1523408735953341E-2</v>
      </c>
      <c r="AC15" s="13">
        <v>4.8451704547778874E-3</v>
      </c>
      <c r="AD15" s="13">
        <v>5.8527181332592004E-3</v>
      </c>
      <c r="AF15" s="13">
        <v>1.069506599798491E-2</v>
      </c>
      <c r="AG15" s="13">
        <v>7.5029468689192143E-3</v>
      </c>
      <c r="AH15" s="13">
        <v>5.6982695962101582E-3</v>
      </c>
      <c r="AI15" s="13">
        <v>7.5049654710355081E-3</v>
      </c>
      <c r="AJ15" s="13">
        <v>7.7579019287869668E-3</v>
      </c>
      <c r="AK15" s="13">
        <v>1.069506599798491E-2</v>
      </c>
      <c r="AM15" s="13">
        <v>0</v>
      </c>
      <c r="AN15" s="13">
        <v>0</v>
      </c>
      <c r="AO15" s="13">
        <v>0</v>
      </c>
      <c r="AP15" s="13">
        <v>1.6337984406135059E-2</v>
      </c>
      <c r="AQ15" s="13">
        <v>6.6085128823422873E-3</v>
      </c>
      <c r="AR15" s="13">
        <v>1.7077652524722021E-2</v>
      </c>
      <c r="AS15" s="13">
        <v>8.2680688123667016E-3</v>
      </c>
      <c r="AT15" s="13">
        <v>0</v>
      </c>
      <c r="AU15" s="13">
        <v>0</v>
      </c>
      <c r="AV15" s="13">
        <v>0</v>
      </c>
      <c r="AW15" s="13">
        <v>0</v>
      </c>
      <c r="AX15" s="13">
        <v>3.3121320735781078E-2</v>
      </c>
      <c r="AY15" s="13">
        <v>1.981789757151977E-2</v>
      </c>
    </row>
    <row r="16" spans="2:53" ht="19" customHeight="1">
      <c r="B16" s="12" t="s">
        <v>75</v>
      </c>
      <c r="C16" s="13">
        <v>0.22482114577215179</v>
      </c>
      <c r="D16" s="13">
        <v>0.1214472955618128</v>
      </c>
      <c r="E16" s="13">
        <v>0.14572666308802409</v>
      </c>
      <c r="F16" s="13">
        <v>0.22540553361989091</v>
      </c>
      <c r="G16" s="13">
        <v>0.2595131229945532</v>
      </c>
      <c r="H16" s="13">
        <v>0.27562719535457969</v>
      </c>
      <c r="I16" s="13">
        <v>0.29399520728781781</v>
      </c>
      <c r="K16" s="13">
        <v>0.16606699518025339</v>
      </c>
      <c r="L16" s="13">
        <v>0.28235994459863512</v>
      </c>
      <c r="N16" s="13">
        <v>0.22487543823279421</v>
      </c>
      <c r="O16" s="13">
        <v>0.17634896230244601</v>
      </c>
      <c r="P16" s="13">
        <v>0.18839413315994699</v>
      </c>
      <c r="Q16" s="13">
        <v>0.27450634831989718</v>
      </c>
      <c r="R16" s="13">
        <v>0.19016450400157711</v>
      </c>
      <c r="S16" s="13">
        <v>0.27403232737676708</v>
      </c>
      <c r="T16" s="13">
        <v>0.25089525305055183</v>
      </c>
      <c r="U16" s="13">
        <v>0.19323017622409469</v>
      </c>
      <c r="V16" s="13">
        <v>0.15036304206727361</v>
      </c>
      <c r="W16" s="13">
        <v>0.25356134771886951</v>
      </c>
      <c r="X16" s="13">
        <v>0.31154247879952768</v>
      </c>
      <c r="Y16" s="13">
        <v>0.24472360525296291</v>
      </c>
      <c r="AA16" s="13">
        <v>0.20200041852076539</v>
      </c>
      <c r="AB16" s="13">
        <v>0.22393761542651791</v>
      </c>
      <c r="AC16" s="13">
        <v>0.2022229252260164</v>
      </c>
      <c r="AD16" s="13">
        <v>0.26768135712345631</v>
      </c>
      <c r="AF16" s="13">
        <v>0.2842099077793962</v>
      </c>
      <c r="AG16" s="13">
        <v>0.1109497056081588</v>
      </c>
      <c r="AH16" s="13">
        <v>0.2646515084687574</v>
      </c>
      <c r="AI16" s="13">
        <v>0.2141572390647134</v>
      </c>
      <c r="AJ16" s="13">
        <v>0.23135737112383081</v>
      </c>
      <c r="AK16" s="13">
        <v>0.2842099077793962</v>
      </c>
      <c r="AM16" s="13">
        <v>0.46534903848838549</v>
      </c>
      <c r="AN16" s="13">
        <v>0.27761191896080112</v>
      </c>
      <c r="AO16" s="13">
        <v>0.21235175641679321</v>
      </c>
      <c r="AP16" s="13">
        <v>0.16687625093853339</v>
      </c>
      <c r="AQ16" s="13">
        <v>0.1966939890379108</v>
      </c>
      <c r="AR16" s="13">
        <v>0.21911159275059289</v>
      </c>
      <c r="AS16" s="13">
        <v>0.22072540764911661</v>
      </c>
      <c r="AT16" s="13">
        <v>0.20557241380314931</v>
      </c>
      <c r="AU16" s="13">
        <v>0.21443124055443141</v>
      </c>
      <c r="AV16" s="13">
        <v>0.15331825058126539</v>
      </c>
      <c r="AW16" s="13">
        <v>0.16383533313460569</v>
      </c>
      <c r="AX16" s="13">
        <v>0.12434778248707801</v>
      </c>
      <c r="AY16" s="13">
        <v>0.117543322296094</v>
      </c>
    </row>
    <row r="18" spans="2:2">
      <c r="B18" t="s">
        <v>340</v>
      </c>
    </row>
    <row r="19" spans="2:2">
      <c r="B19" t="s">
        <v>341</v>
      </c>
    </row>
    <row r="21" spans="2:2">
      <c r="B21" s="5" t="str">
        <f>HYPERLINK("#Contents!A1", "Return to Contents")</f>
        <v>Return to Contents</v>
      </c>
    </row>
  </sheetData>
  <mergeCells count="7">
    <mergeCell ref="AF5:AK5"/>
    <mergeCell ref="D5:I5"/>
    <mergeCell ref="D2:BA2"/>
    <mergeCell ref="AM5:AY5"/>
    <mergeCell ref="K5:L5"/>
    <mergeCell ref="N5:Y5"/>
    <mergeCell ref="AA5:AD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A16"/>
  <sheetViews>
    <sheetView showGridLines="0" workbookViewId="0">
      <pane xSplit="2" topLeftCell="C1" activePane="topRight" state="frozen"/>
      <selection pane="topRight" activeCell="B11" sqref="B9:B11"/>
    </sheetView>
  </sheetViews>
  <sheetFormatPr defaultColWidth="8.81640625" defaultRowHeight="14.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7" width="10" customWidth="1"/>
    <col min="38" max="38" width="1.453125" customWidth="1"/>
    <col min="39" max="51" width="10" customWidth="1"/>
  </cols>
  <sheetData>
    <row r="2" spans="2:53" ht="40" customHeight="1">
      <c r="D2" s="40" t="s">
        <v>207</v>
      </c>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row>
    <row r="5" spans="2:53">
      <c r="D5" s="38" t="s">
        <v>20</v>
      </c>
      <c r="E5" s="39"/>
      <c r="F5" s="39"/>
      <c r="G5" s="39"/>
      <c r="H5" s="39"/>
      <c r="I5" s="39"/>
      <c r="K5" s="38" t="s">
        <v>21</v>
      </c>
      <c r="L5" s="39"/>
      <c r="N5" s="38" t="s">
        <v>22</v>
      </c>
      <c r="O5" s="39"/>
      <c r="P5" s="39"/>
      <c r="Q5" s="39"/>
      <c r="R5" s="39"/>
      <c r="S5" s="39"/>
      <c r="T5" s="39"/>
      <c r="U5" s="39"/>
      <c r="V5" s="39"/>
      <c r="W5" s="39"/>
      <c r="X5" s="39"/>
      <c r="Y5" s="39"/>
      <c r="AA5" s="38" t="s">
        <v>23</v>
      </c>
      <c r="AB5" s="39"/>
      <c r="AC5" s="39"/>
      <c r="AD5" s="39"/>
      <c r="AF5" s="38" t="s">
        <v>24</v>
      </c>
      <c r="AG5" s="39"/>
      <c r="AH5" s="39"/>
      <c r="AI5" s="39"/>
      <c r="AJ5" s="39"/>
      <c r="AK5" s="39"/>
      <c r="AM5" s="38" t="s">
        <v>25</v>
      </c>
      <c r="AN5" s="39"/>
      <c r="AO5" s="39"/>
      <c r="AP5" s="39"/>
      <c r="AQ5" s="39"/>
      <c r="AR5" s="39"/>
      <c r="AS5" s="39"/>
      <c r="AT5" s="39"/>
      <c r="AU5" s="39"/>
      <c r="AV5" s="39"/>
      <c r="AW5" s="39"/>
      <c r="AX5" s="39"/>
      <c r="AY5" s="39"/>
    </row>
    <row r="6" spans="2:53" ht="43.5">
      <c r="C6" s="27" t="s">
        <v>26</v>
      </c>
      <c r="D6" s="28" t="s">
        <v>27</v>
      </c>
      <c r="E6" s="28" t="s">
        <v>28</v>
      </c>
      <c r="F6" s="28" t="s">
        <v>29</v>
      </c>
      <c r="G6" s="28" t="s">
        <v>30</v>
      </c>
      <c r="H6" s="28" t="s">
        <v>31</v>
      </c>
      <c r="I6" s="28" t="s">
        <v>32</v>
      </c>
      <c r="K6" s="28" t="s">
        <v>33</v>
      </c>
      <c r="L6" s="28" t="s">
        <v>34</v>
      </c>
      <c r="N6" s="28" t="s">
        <v>35</v>
      </c>
      <c r="O6" s="28" t="s">
        <v>36</v>
      </c>
      <c r="P6" s="28" t="s">
        <v>37</v>
      </c>
      <c r="Q6" s="28" t="s">
        <v>38</v>
      </c>
      <c r="R6" s="28" t="s">
        <v>39</v>
      </c>
      <c r="S6" s="28" t="s">
        <v>40</v>
      </c>
      <c r="T6" s="28" t="s">
        <v>41</v>
      </c>
      <c r="U6" s="28" t="s">
        <v>42</v>
      </c>
      <c r="V6" s="28" t="s">
        <v>43</v>
      </c>
      <c r="W6" s="28" t="s">
        <v>44</v>
      </c>
      <c r="X6" s="28" t="s">
        <v>45</v>
      </c>
      <c r="Y6" s="28" t="s">
        <v>46</v>
      </c>
      <c r="AA6" s="28" t="s">
        <v>47</v>
      </c>
      <c r="AB6" s="28" t="s">
        <v>48</v>
      </c>
      <c r="AC6" s="28" t="s">
        <v>49</v>
      </c>
      <c r="AD6" s="28" t="s">
        <v>50</v>
      </c>
      <c r="AF6" s="28" t="s">
        <v>51</v>
      </c>
      <c r="AG6" s="28" t="s">
        <v>52</v>
      </c>
      <c r="AH6" s="28" t="s">
        <v>53</v>
      </c>
      <c r="AI6" s="28" t="s">
        <v>54</v>
      </c>
      <c r="AJ6" s="28" t="s">
        <v>55</v>
      </c>
      <c r="AK6" s="28" t="s">
        <v>56</v>
      </c>
      <c r="AM6" s="28" t="s">
        <v>57</v>
      </c>
      <c r="AN6" s="28" t="s">
        <v>58</v>
      </c>
      <c r="AO6" s="28" t="s">
        <v>59</v>
      </c>
      <c r="AP6" s="28" t="s">
        <v>60</v>
      </c>
      <c r="AQ6" s="28" t="s">
        <v>61</v>
      </c>
      <c r="AR6" s="28" t="s">
        <v>62</v>
      </c>
      <c r="AS6" s="28" t="s">
        <v>63</v>
      </c>
      <c r="AT6" s="28" t="s">
        <v>64</v>
      </c>
      <c r="AU6" s="28" t="s">
        <v>65</v>
      </c>
      <c r="AV6" s="28" t="s">
        <v>66</v>
      </c>
      <c r="AW6" s="28" t="s">
        <v>67</v>
      </c>
      <c r="AX6" s="28" t="s">
        <v>68</v>
      </c>
      <c r="AY6" s="28" t="s">
        <v>69</v>
      </c>
    </row>
    <row r="7" spans="2:53">
      <c r="B7" s="10" t="s">
        <v>70</v>
      </c>
      <c r="C7" s="29">
        <v>2009</v>
      </c>
      <c r="D7" s="29">
        <v>281</v>
      </c>
      <c r="E7" s="29">
        <v>355</v>
      </c>
      <c r="F7" s="29">
        <v>352</v>
      </c>
      <c r="G7" s="29">
        <v>347</v>
      </c>
      <c r="H7" s="29">
        <v>296</v>
      </c>
      <c r="I7" s="29">
        <v>378</v>
      </c>
      <c r="K7" s="29">
        <v>1018</v>
      </c>
      <c r="L7" s="29">
        <v>991</v>
      </c>
      <c r="N7" s="29">
        <v>159</v>
      </c>
      <c r="O7" s="29">
        <v>64</v>
      </c>
      <c r="P7" s="29">
        <v>105</v>
      </c>
      <c r="Q7" s="29">
        <v>85</v>
      </c>
      <c r="R7" s="29">
        <v>225</v>
      </c>
      <c r="S7" s="29">
        <v>161</v>
      </c>
      <c r="T7" s="29">
        <v>145</v>
      </c>
      <c r="U7" s="29">
        <v>181</v>
      </c>
      <c r="V7" s="29">
        <v>285</v>
      </c>
      <c r="W7" s="29">
        <v>265</v>
      </c>
      <c r="X7" s="29">
        <v>161</v>
      </c>
      <c r="Y7" s="29">
        <v>173</v>
      </c>
      <c r="AA7" s="29">
        <v>580</v>
      </c>
      <c r="AB7" s="29">
        <v>520</v>
      </c>
      <c r="AC7" s="29">
        <v>404</v>
      </c>
      <c r="AD7" s="29">
        <v>498</v>
      </c>
      <c r="AF7" s="29">
        <v>651</v>
      </c>
      <c r="AG7" s="29">
        <v>418</v>
      </c>
      <c r="AH7" s="29">
        <v>178</v>
      </c>
      <c r="AI7" s="29">
        <v>290</v>
      </c>
      <c r="AJ7" s="29">
        <v>472</v>
      </c>
      <c r="AK7" s="29">
        <v>651</v>
      </c>
      <c r="AM7" s="29">
        <v>28</v>
      </c>
      <c r="AN7" s="29">
        <v>117</v>
      </c>
      <c r="AO7" s="29">
        <v>208</v>
      </c>
      <c r="AP7" s="29">
        <v>181</v>
      </c>
      <c r="AQ7" s="29">
        <v>160</v>
      </c>
      <c r="AR7" s="29">
        <v>115</v>
      </c>
      <c r="AS7" s="29">
        <v>116</v>
      </c>
      <c r="AT7" s="29">
        <v>148</v>
      </c>
      <c r="AU7" s="29">
        <v>111</v>
      </c>
      <c r="AV7" s="29">
        <v>92</v>
      </c>
      <c r="AW7" s="29">
        <v>73</v>
      </c>
      <c r="AX7" s="29">
        <v>58</v>
      </c>
      <c r="AY7" s="29">
        <v>114</v>
      </c>
    </row>
    <row r="8" spans="2:53">
      <c r="B8" s="7" t="s">
        <v>71</v>
      </c>
      <c r="C8" s="11">
        <v>2007</v>
      </c>
      <c r="D8" s="11">
        <v>277</v>
      </c>
      <c r="E8" s="11">
        <v>342</v>
      </c>
      <c r="F8" s="11">
        <v>342</v>
      </c>
      <c r="G8" s="11">
        <v>342</v>
      </c>
      <c r="H8" s="11">
        <v>284</v>
      </c>
      <c r="I8" s="11">
        <v>422</v>
      </c>
      <c r="K8" s="11">
        <v>993</v>
      </c>
      <c r="L8" s="11">
        <v>1014</v>
      </c>
      <c r="N8" s="11">
        <v>181</v>
      </c>
      <c r="O8" s="11">
        <v>60</v>
      </c>
      <c r="P8" s="11">
        <v>100</v>
      </c>
      <c r="Q8" s="11">
        <v>80</v>
      </c>
      <c r="R8" s="11">
        <v>220</v>
      </c>
      <c r="S8" s="11">
        <v>161</v>
      </c>
      <c r="T8" s="11">
        <v>140</v>
      </c>
      <c r="U8" s="11">
        <v>180</v>
      </c>
      <c r="V8" s="11">
        <v>280</v>
      </c>
      <c r="W8" s="11">
        <v>261</v>
      </c>
      <c r="X8" s="11">
        <v>161</v>
      </c>
      <c r="Y8" s="11">
        <v>181</v>
      </c>
      <c r="AA8" s="11">
        <v>541</v>
      </c>
      <c r="AB8" s="11">
        <v>521</v>
      </c>
      <c r="AC8" s="11">
        <v>440</v>
      </c>
      <c r="AD8" s="11">
        <v>501</v>
      </c>
      <c r="AF8" s="11">
        <v>659</v>
      </c>
      <c r="AG8" s="11">
        <v>407</v>
      </c>
      <c r="AH8" s="11">
        <v>179</v>
      </c>
      <c r="AI8" s="11">
        <v>286</v>
      </c>
      <c r="AJ8" s="11">
        <v>478</v>
      </c>
      <c r="AK8" s="11">
        <v>659</v>
      </c>
      <c r="AM8" s="11">
        <v>28</v>
      </c>
      <c r="AN8" s="11">
        <v>121</v>
      </c>
      <c r="AO8" s="11">
        <v>211</v>
      </c>
      <c r="AP8" s="11">
        <v>185</v>
      </c>
      <c r="AQ8" s="11">
        <v>162</v>
      </c>
      <c r="AR8" s="11">
        <v>115</v>
      </c>
      <c r="AS8" s="11">
        <v>116</v>
      </c>
      <c r="AT8" s="11">
        <v>147</v>
      </c>
      <c r="AU8" s="11">
        <v>110</v>
      </c>
      <c r="AV8" s="11">
        <v>91</v>
      </c>
      <c r="AW8" s="11">
        <v>69</v>
      </c>
      <c r="AX8" s="11">
        <v>55</v>
      </c>
      <c r="AY8" s="11">
        <v>101</v>
      </c>
    </row>
    <row r="9" spans="2:53" ht="130" customHeight="1">
      <c r="B9" s="12" t="s">
        <v>208</v>
      </c>
      <c r="C9" s="13">
        <v>0.43522839653139672</v>
      </c>
      <c r="D9" s="13">
        <v>0.49799528042266272</v>
      </c>
      <c r="E9" s="13">
        <v>0.47978276259170199</v>
      </c>
      <c r="F9" s="13">
        <v>0.44009287449318851</v>
      </c>
      <c r="G9" s="13">
        <v>0.43093320867680912</v>
      </c>
      <c r="H9" s="13">
        <v>0.43797888717947248</v>
      </c>
      <c r="I9" s="13">
        <v>0.35560802324662322</v>
      </c>
      <c r="K9" s="13">
        <v>0.43362784450484848</v>
      </c>
      <c r="L9" s="13">
        <v>0.43679584053559217</v>
      </c>
      <c r="N9" s="13">
        <v>0.43292017504884278</v>
      </c>
      <c r="O9" s="13">
        <v>0.46640670973089671</v>
      </c>
      <c r="P9" s="13">
        <v>0.42078826620238879</v>
      </c>
      <c r="Q9" s="13">
        <v>0.45689438902416718</v>
      </c>
      <c r="R9" s="13">
        <v>0.45259263985478898</v>
      </c>
      <c r="S9" s="13">
        <v>0.43655454746996908</v>
      </c>
      <c r="T9" s="13">
        <v>0.44567934051396207</v>
      </c>
      <c r="U9" s="13">
        <v>0.45901354013307988</v>
      </c>
      <c r="V9" s="13">
        <v>0.42826145093464968</v>
      </c>
      <c r="W9" s="13">
        <v>0.42428553291811738</v>
      </c>
      <c r="X9" s="13">
        <v>0.39192110155154919</v>
      </c>
      <c r="Y9" s="13">
        <v>0.43671074836428481</v>
      </c>
      <c r="AA9" s="13">
        <v>0.42582495043848961</v>
      </c>
      <c r="AB9" s="13">
        <v>0.42972707300247442</v>
      </c>
      <c r="AC9" s="13">
        <v>0.45903396886632553</v>
      </c>
      <c r="AD9" s="13">
        <v>0.43027075890901262</v>
      </c>
      <c r="AF9" s="13">
        <v>0.37734429504835731</v>
      </c>
      <c r="AG9" s="13">
        <v>0.47399174402562833</v>
      </c>
      <c r="AH9" s="13">
        <v>0.45571676043108511</v>
      </c>
      <c r="AI9" s="13">
        <v>0.51868296795170665</v>
      </c>
      <c r="AJ9" s="13">
        <v>0.42451195521026991</v>
      </c>
      <c r="AK9" s="13">
        <v>0.37734429504835731</v>
      </c>
      <c r="AM9" s="13">
        <v>0.4972299241172799</v>
      </c>
      <c r="AN9" s="13">
        <v>0.51608467265219982</v>
      </c>
      <c r="AO9" s="13">
        <v>0.43240534724899282</v>
      </c>
      <c r="AP9" s="13">
        <v>0.4594068721290957</v>
      </c>
      <c r="AQ9" s="13">
        <v>0.46758742507338841</v>
      </c>
      <c r="AR9" s="13">
        <v>0.4288489455477702</v>
      </c>
      <c r="AS9" s="13">
        <v>0.37307244166375952</v>
      </c>
      <c r="AT9" s="13">
        <v>0.416869702757032</v>
      </c>
      <c r="AU9" s="13">
        <v>0.45408984454607892</v>
      </c>
      <c r="AV9" s="13">
        <v>0.54444306218840233</v>
      </c>
      <c r="AW9" s="13">
        <v>0.4824691085424978</v>
      </c>
      <c r="AX9" s="13">
        <v>0.45284083312705481</v>
      </c>
      <c r="AY9" s="13">
        <v>0.44085363731428379</v>
      </c>
    </row>
    <row r="10" spans="2:53" ht="102" customHeight="1">
      <c r="B10" s="12" t="s">
        <v>209</v>
      </c>
      <c r="C10" s="13">
        <v>0.42361085850484331</v>
      </c>
      <c r="D10" s="13">
        <v>0.40262927659999731</v>
      </c>
      <c r="E10" s="13">
        <v>0.39756497629688031</v>
      </c>
      <c r="F10" s="13">
        <v>0.40742330735364057</v>
      </c>
      <c r="G10" s="13">
        <v>0.3938753491367199</v>
      </c>
      <c r="H10" s="13">
        <v>0.42590073361737552</v>
      </c>
      <c r="I10" s="13">
        <v>0.49416745089752739</v>
      </c>
      <c r="K10" s="13">
        <v>0.45122400233520371</v>
      </c>
      <c r="L10" s="13">
        <v>0.39656890296951902</v>
      </c>
      <c r="N10" s="13">
        <v>0.42498918127571861</v>
      </c>
      <c r="O10" s="13">
        <v>0.39654850336201058</v>
      </c>
      <c r="P10" s="13">
        <v>0.40113478055498508</v>
      </c>
      <c r="Q10" s="13">
        <v>0.45985565520096577</v>
      </c>
      <c r="R10" s="13">
        <v>0.40816843992363999</v>
      </c>
      <c r="S10" s="13">
        <v>0.40172209605508891</v>
      </c>
      <c r="T10" s="13">
        <v>0.38397222022925348</v>
      </c>
      <c r="U10" s="13">
        <v>0.37840736476145609</v>
      </c>
      <c r="V10" s="13">
        <v>0.45622403803642297</v>
      </c>
      <c r="W10" s="13">
        <v>0.40753448599634762</v>
      </c>
      <c r="X10" s="13">
        <v>0.47296440001776102</v>
      </c>
      <c r="Y10" s="13">
        <v>0.470288197707319</v>
      </c>
      <c r="AA10" s="13">
        <v>0.49224474846811922</v>
      </c>
      <c r="AB10" s="13">
        <v>0.43205795023185201</v>
      </c>
      <c r="AC10" s="13">
        <v>0.40670854525686678</v>
      </c>
      <c r="AD10" s="13">
        <v>0.35658118577424469</v>
      </c>
      <c r="AF10" s="13">
        <v>0.44976761134070831</v>
      </c>
      <c r="AG10" s="13">
        <v>0.42396799926405448</v>
      </c>
      <c r="AH10" s="13">
        <v>0.39384056239124721</v>
      </c>
      <c r="AI10" s="13">
        <v>0.34117802459781438</v>
      </c>
      <c r="AJ10" s="13">
        <v>0.44763336900288331</v>
      </c>
      <c r="AK10" s="13">
        <v>0.44976761134070831</v>
      </c>
      <c r="AM10" s="13">
        <v>0.18398747310455069</v>
      </c>
      <c r="AN10" s="13">
        <v>0.28881042511663951</v>
      </c>
      <c r="AO10" s="13">
        <v>0.46200296792020901</v>
      </c>
      <c r="AP10" s="13">
        <v>0.4314944391015974</v>
      </c>
      <c r="AQ10" s="13">
        <v>0.44465930716973417</v>
      </c>
      <c r="AR10" s="13">
        <v>0.42948798618363521</v>
      </c>
      <c r="AS10" s="13">
        <v>0.45243291008023112</v>
      </c>
      <c r="AT10" s="13">
        <v>0.44635035523549282</v>
      </c>
      <c r="AU10" s="13">
        <v>0.44701380811179292</v>
      </c>
      <c r="AV10" s="13">
        <v>0.38941411682145821</v>
      </c>
      <c r="AW10" s="13">
        <v>0.46243468422899958</v>
      </c>
      <c r="AX10" s="13">
        <v>0.47277485864554358</v>
      </c>
      <c r="AY10" s="13">
        <v>0.48768553116741847</v>
      </c>
    </row>
    <row r="11" spans="2:53" ht="19" customHeight="1">
      <c r="B11" s="12" t="s">
        <v>82</v>
      </c>
      <c r="C11" s="13">
        <v>0.1411607449637601</v>
      </c>
      <c r="D11" s="13">
        <v>9.9375442977339912E-2</v>
      </c>
      <c r="E11" s="13">
        <v>0.1226522611114176</v>
      </c>
      <c r="F11" s="13">
        <v>0.15248381815317111</v>
      </c>
      <c r="G11" s="13">
        <v>0.17519144218647101</v>
      </c>
      <c r="H11" s="13">
        <v>0.13612037920315179</v>
      </c>
      <c r="I11" s="13">
        <v>0.1502245258558495</v>
      </c>
      <c r="K11" s="13">
        <v>0.11514815315994779</v>
      </c>
      <c r="L11" s="13">
        <v>0.16663525649488881</v>
      </c>
      <c r="N11" s="13">
        <v>0.14209064367543861</v>
      </c>
      <c r="O11" s="13">
        <v>0.1370447869070929</v>
      </c>
      <c r="P11" s="13">
        <v>0.1780769532426259</v>
      </c>
      <c r="Q11" s="13">
        <v>8.3249955774866949E-2</v>
      </c>
      <c r="R11" s="13">
        <v>0.13923892022157111</v>
      </c>
      <c r="S11" s="13">
        <v>0.16172335647494179</v>
      </c>
      <c r="T11" s="13">
        <v>0.17034843925678461</v>
      </c>
      <c r="U11" s="13">
        <v>0.16257909510546389</v>
      </c>
      <c r="V11" s="13">
        <v>0.1155145110289271</v>
      </c>
      <c r="W11" s="13">
        <v>0.16817998108553489</v>
      </c>
      <c r="X11" s="13">
        <v>0.1351144984306899</v>
      </c>
      <c r="Y11" s="13">
        <v>9.300105392839618E-2</v>
      </c>
      <c r="AA11" s="13">
        <v>8.1930301093391111E-2</v>
      </c>
      <c r="AB11" s="13">
        <v>0.13821497676567401</v>
      </c>
      <c r="AC11" s="13">
        <v>0.13425748587680769</v>
      </c>
      <c r="AD11" s="13">
        <v>0.21314805531674261</v>
      </c>
      <c r="AF11" s="13">
        <v>0.17288809361093441</v>
      </c>
      <c r="AG11" s="13">
        <v>0.1020402567103172</v>
      </c>
      <c r="AH11" s="13">
        <v>0.15044267717766791</v>
      </c>
      <c r="AI11" s="13">
        <v>0.14013900745047889</v>
      </c>
      <c r="AJ11" s="13">
        <v>0.12785467578684681</v>
      </c>
      <c r="AK11" s="13">
        <v>0.17288809361093441</v>
      </c>
      <c r="AM11" s="13">
        <v>0.31878260277816939</v>
      </c>
      <c r="AN11" s="13">
        <v>0.19510490223116081</v>
      </c>
      <c r="AO11" s="13">
        <v>0.1055916848307983</v>
      </c>
      <c r="AP11" s="13">
        <v>0.10909868876930701</v>
      </c>
      <c r="AQ11" s="13">
        <v>8.7753267756877459E-2</v>
      </c>
      <c r="AR11" s="13">
        <v>0.14166306826859471</v>
      </c>
      <c r="AS11" s="13">
        <v>0.17449464825600949</v>
      </c>
      <c r="AT11" s="13">
        <v>0.1367799420074752</v>
      </c>
      <c r="AU11" s="13">
        <v>9.8896347342128363E-2</v>
      </c>
      <c r="AV11" s="13">
        <v>6.6142820990139503E-2</v>
      </c>
      <c r="AW11" s="13">
        <v>5.5096207228502531E-2</v>
      </c>
      <c r="AX11" s="13">
        <v>7.4384308227401635E-2</v>
      </c>
      <c r="AY11" s="13">
        <v>7.1460831518297588E-2</v>
      </c>
    </row>
    <row r="13" spans="2:53">
      <c r="B13" t="s">
        <v>340</v>
      </c>
    </row>
    <row r="14" spans="2:53">
      <c r="B14" t="s">
        <v>341</v>
      </c>
    </row>
    <row r="16" spans="2:53">
      <c r="B16" s="5" t="str">
        <f>HYPERLINK("#Contents!A1", "Return to Contents")</f>
        <v>Return to Contents</v>
      </c>
    </row>
  </sheetData>
  <mergeCells count="7">
    <mergeCell ref="AF5:AK5"/>
    <mergeCell ref="D5:I5"/>
    <mergeCell ref="D2:BA2"/>
    <mergeCell ref="AM5:AY5"/>
    <mergeCell ref="K5:L5"/>
    <mergeCell ref="N5:Y5"/>
    <mergeCell ref="AA5:AD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A19"/>
  <sheetViews>
    <sheetView showGridLines="0" workbookViewId="0">
      <pane xSplit="2" topLeftCell="C1" activePane="topRight" state="frozen"/>
      <selection pane="topRight" activeCell="AJ13" sqref="AJ12:AJ13"/>
    </sheetView>
  </sheetViews>
  <sheetFormatPr defaultColWidth="8.81640625" defaultRowHeight="14.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7" width="10" customWidth="1"/>
    <col min="38" max="38" width="1.453125" customWidth="1"/>
    <col min="39" max="51" width="10" customWidth="1"/>
  </cols>
  <sheetData>
    <row r="2" spans="2:53" ht="79" customHeight="1">
      <c r="D2" s="41" t="s">
        <v>210</v>
      </c>
      <c r="E2" s="41"/>
      <c r="F2" s="41"/>
      <c r="G2" s="41"/>
      <c r="H2" s="41"/>
      <c r="I2" s="41"/>
      <c r="J2" s="41"/>
      <c r="K2" s="41"/>
      <c r="L2" s="41"/>
      <c r="M2" s="41"/>
      <c r="N2" s="41"/>
      <c r="O2" s="41"/>
      <c r="P2" s="41"/>
      <c r="Q2" s="41"/>
      <c r="R2" s="41"/>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row>
    <row r="5" spans="2:53">
      <c r="D5" s="38" t="s">
        <v>20</v>
      </c>
      <c r="E5" s="39"/>
      <c r="F5" s="39"/>
      <c r="G5" s="39"/>
      <c r="H5" s="39"/>
      <c r="I5" s="39"/>
      <c r="K5" s="38" t="s">
        <v>21</v>
      </c>
      <c r="L5" s="39"/>
      <c r="N5" s="38" t="s">
        <v>22</v>
      </c>
      <c r="O5" s="39"/>
      <c r="P5" s="39"/>
      <c r="Q5" s="39"/>
      <c r="R5" s="39"/>
      <c r="S5" s="39"/>
      <c r="T5" s="39"/>
      <c r="U5" s="39"/>
      <c r="V5" s="39"/>
      <c r="W5" s="39"/>
      <c r="X5" s="39"/>
      <c r="Y5" s="39"/>
      <c r="AA5" s="38" t="s">
        <v>23</v>
      </c>
      <c r="AB5" s="39"/>
      <c r="AC5" s="39"/>
      <c r="AD5" s="39"/>
      <c r="AF5" s="38" t="s">
        <v>24</v>
      </c>
      <c r="AG5" s="39"/>
      <c r="AH5" s="39"/>
      <c r="AI5" s="39"/>
      <c r="AJ5" s="39"/>
      <c r="AK5" s="39"/>
      <c r="AM5" s="38" t="s">
        <v>25</v>
      </c>
      <c r="AN5" s="39"/>
      <c r="AO5" s="39"/>
      <c r="AP5" s="39"/>
      <c r="AQ5" s="39"/>
      <c r="AR5" s="39"/>
      <c r="AS5" s="39"/>
      <c r="AT5" s="39"/>
      <c r="AU5" s="39"/>
      <c r="AV5" s="39"/>
      <c r="AW5" s="39"/>
      <c r="AX5" s="39"/>
      <c r="AY5" s="39"/>
    </row>
    <row r="6" spans="2:53" ht="43.5">
      <c r="C6" s="27" t="s">
        <v>26</v>
      </c>
      <c r="D6" s="28" t="s">
        <v>27</v>
      </c>
      <c r="E6" s="28" t="s">
        <v>28</v>
      </c>
      <c r="F6" s="28" t="s">
        <v>29</v>
      </c>
      <c r="G6" s="28" t="s">
        <v>30</v>
      </c>
      <c r="H6" s="28" t="s">
        <v>31</v>
      </c>
      <c r="I6" s="28" t="s">
        <v>32</v>
      </c>
      <c r="K6" s="28" t="s">
        <v>33</v>
      </c>
      <c r="L6" s="28" t="s">
        <v>34</v>
      </c>
      <c r="N6" s="28" t="s">
        <v>35</v>
      </c>
      <c r="O6" s="28" t="s">
        <v>36</v>
      </c>
      <c r="P6" s="28" t="s">
        <v>37</v>
      </c>
      <c r="Q6" s="28" t="s">
        <v>38</v>
      </c>
      <c r="R6" s="28" t="s">
        <v>39</v>
      </c>
      <c r="S6" s="28" t="s">
        <v>40</v>
      </c>
      <c r="T6" s="28" t="s">
        <v>41</v>
      </c>
      <c r="U6" s="28" t="s">
        <v>42</v>
      </c>
      <c r="V6" s="28" t="s">
        <v>43</v>
      </c>
      <c r="W6" s="28" t="s">
        <v>44</v>
      </c>
      <c r="X6" s="28" t="s">
        <v>45</v>
      </c>
      <c r="Y6" s="28" t="s">
        <v>46</v>
      </c>
      <c r="AA6" s="28" t="s">
        <v>47</v>
      </c>
      <c r="AB6" s="28" t="s">
        <v>48</v>
      </c>
      <c r="AC6" s="28" t="s">
        <v>49</v>
      </c>
      <c r="AD6" s="28" t="s">
        <v>50</v>
      </c>
      <c r="AF6" s="28" t="s">
        <v>51</v>
      </c>
      <c r="AG6" s="28" t="s">
        <v>52</v>
      </c>
      <c r="AH6" s="28" t="s">
        <v>53</v>
      </c>
      <c r="AI6" s="28" t="s">
        <v>54</v>
      </c>
      <c r="AJ6" s="28" t="s">
        <v>55</v>
      </c>
      <c r="AK6" s="28" t="s">
        <v>56</v>
      </c>
      <c r="AM6" s="28" t="s">
        <v>57</v>
      </c>
      <c r="AN6" s="28" t="s">
        <v>58</v>
      </c>
      <c r="AO6" s="28" t="s">
        <v>59</v>
      </c>
      <c r="AP6" s="28" t="s">
        <v>60</v>
      </c>
      <c r="AQ6" s="28" t="s">
        <v>61</v>
      </c>
      <c r="AR6" s="28" t="s">
        <v>62</v>
      </c>
      <c r="AS6" s="28" t="s">
        <v>63</v>
      </c>
      <c r="AT6" s="28" t="s">
        <v>64</v>
      </c>
      <c r="AU6" s="28" t="s">
        <v>65</v>
      </c>
      <c r="AV6" s="28" t="s">
        <v>66</v>
      </c>
      <c r="AW6" s="28" t="s">
        <v>67</v>
      </c>
      <c r="AX6" s="28" t="s">
        <v>68</v>
      </c>
      <c r="AY6" s="28" t="s">
        <v>69</v>
      </c>
    </row>
    <row r="7" spans="2:53">
      <c r="B7" s="10" t="s">
        <v>70</v>
      </c>
      <c r="C7" s="29">
        <v>2009</v>
      </c>
      <c r="D7" s="29">
        <v>281</v>
      </c>
      <c r="E7" s="29">
        <v>355</v>
      </c>
      <c r="F7" s="29">
        <v>352</v>
      </c>
      <c r="G7" s="29">
        <v>347</v>
      </c>
      <c r="H7" s="29">
        <v>296</v>
      </c>
      <c r="I7" s="29">
        <v>378</v>
      </c>
      <c r="K7" s="29">
        <v>1018</v>
      </c>
      <c r="L7" s="29">
        <v>991</v>
      </c>
      <c r="N7" s="29">
        <v>159</v>
      </c>
      <c r="O7" s="29">
        <v>64</v>
      </c>
      <c r="P7" s="29">
        <v>105</v>
      </c>
      <c r="Q7" s="29">
        <v>85</v>
      </c>
      <c r="R7" s="29">
        <v>225</v>
      </c>
      <c r="S7" s="29">
        <v>161</v>
      </c>
      <c r="T7" s="29">
        <v>145</v>
      </c>
      <c r="U7" s="29">
        <v>181</v>
      </c>
      <c r="V7" s="29">
        <v>285</v>
      </c>
      <c r="W7" s="29">
        <v>265</v>
      </c>
      <c r="X7" s="29">
        <v>161</v>
      </c>
      <c r="Y7" s="29">
        <v>173</v>
      </c>
      <c r="AA7" s="29">
        <v>580</v>
      </c>
      <c r="AB7" s="29">
        <v>520</v>
      </c>
      <c r="AC7" s="29">
        <v>404</v>
      </c>
      <c r="AD7" s="29">
        <v>498</v>
      </c>
      <c r="AF7" s="29">
        <v>651</v>
      </c>
      <c r="AG7" s="29">
        <v>418</v>
      </c>
      <c r="AH7" s="29">
        <v>178</v>
      </c>
      <c r="AI7" s="29">
        <v>290</v>
      </c>
      <c r="AJ7" s="29">
        <v>472</v>
      </c>
      <c r="AK7" s="29">
        <v>651</v>
      </c>
      <c r="AM7" s="29">
        <v>28</v>
      </c>
      <c r="AN7" s="29">
        <v>117</v>
      </c>
      <c r="AO7" s="29">
        <v>208</v>
      </c>
      <c r="AP7" s="29">
        <v>181</v>
      </c>
      <c r="AQ7" s="29">
        <v>160</v>
      </c>
      <c r="AR7" s="29">
        <v>115</v>
      </c>
      <c r="AS7" s="29">
        <v>116</v>
      </c>
      <c r="AT7" s="29">
        <v>148</v>
      </c>
      <c r="AU7" s="29">
        <v>111</v>
      </c>
      <c r="AV7" s="29">
        <v>92</v>
      </c>
      <c r="AW7" s="29">
        <v>73</v>
      </c>
      <c r="AX7" s="29">
        <v>58</v>
      </c>
      <c r="AY7" s="29">
        <v>114</v>
      </c>
    </row>
    <row r="8" spans="2:53">
      <c r="B8" s="7" t="s">
        <v>71</v>
      </c>
      <c r="C8" s="11">
        <v>2007</v>
      </c>
      <c r="D8" s="11">
        <v>277</v>
      </c>
      <c r="E8" s="11">
        <v>342</v>
      </c>
      <c r="F8" s="11">
        <v>342</v>
      </c>
      <c r="G8" s="11">
        <v>342</v>
      </c>
      <c r="H8" s="11">
        <v>284</v>
      </c>
      <c r="I8" s="11">
        <v>422</v>
      </c>
      <c r="K8" s="11">
        <v>993</v>
      </c>
      <c r="L8" s="11">
        <v>1014</v>
      </c>
      <c r="N8" s="11">
        <v>181</v>
      </c>
      <c r="O8" s="11">
        <v>60</v>
      </c>
      <c r="P8" s="11">
        <v>100</v>
      </c>
      <c r="Q8" s="11">
        <v>80</v>
      </c>
      <c r="R8" s="11">
        <v>220</v>
      </c>
      <c r="S8" s="11">
        <v>161</v>
      </c>
      <c r="T8" s="11">
        <v>140</v>
      </c>
      <c r="U8" s="11">
        <v>180</v>
      </c>
      <c r="V8" s="11">
        <v>280</v>
      </c>
      <c r="W8" s="11">
        <v>261</v>
      </c>
      <c r="X8" s="11">
        <v>161</v>
      </c>
      <c r="Y8" s="11">
        <v>181</v>
      </c>
      <c r="AA8" s="11">
        <v>541</v>
      </c>
      <c r="AB8" s="11">
        <v>521</v>
      </c>
      <c r="AC8" s="11">
        <v>440</v>
      </c>
      <c r="AD8" s="11">
        <v>501</v>
      </c>
      <c r="AF8" s="11">
        <v>659</v>
      </c>
      <c r="AG8" s="11">
        <v>407</v>
      </c>
      <c r="AH8" s="11">
        <v>179</v>
      </c>
      <c r="AI8" s="11">
        <v>286</v>
      </c>
      <c r="AJ8" s="11">
        <v>478</v>
      </c>
      <c r="AK8" s="11">
        <v>659</v>
      </c>
      <c r="AM8" s="11">
        <v>28</v>
      </c>
      <c r="AN8" s="11">
        <v>121</v>
      </c>
      <c r="AO8" s="11">
        <v>211</v>
      </c>
      <c r="AP8" s="11">
        <v>185</v>
      </c>
      <c r="AQ8" s="11">
        <v>162</v>
      </c>
      <c r="AR8" s="11">
        <v>115</v>
      </c>
      <c r="AS8" s="11">
        <v>116</v>
      </c>
      <c r="AT8" s="11">
        <v>147</v>
      </c>
      <c r="AU8" s="11">
        <v>110</v>
      </c>
      <c r="AV8" s="11">
        <v>91</v>
      </c>
      <c r="AW8" s="11">
        <v>69</v>
      </c>
      <c r="AX8" s="11">
        <v>55</v>
      </c>
      <c r="AY8" s="11">
        <v>101</v>
      </c>
    </row>
    <row r="9" spans="2:53" ht="19" customHeight="1">
      <c r="B9" s="12" t="s">
        <v>90</v>
      </c>
      <c r="C9" s="13">
        <v>0.13479083197926009</v>
      </c>
      <c r="D9" s="13">
        <v>0.16463860679753459</v>
      </c>
      <c r="E9" s="13">
        <v>0.20518864721445609</v>
      </c>
      <c r="F9" s="13">
        <v>0.15931266409425049</v>
      </c>
      <c r="G9" s="13">
        <v>0.1224204633474156</v>
      </c>
      <c r="H9" s="13">
        <v>7.8308308592239181E-2</v>
      </c>
      <c r="I9" s="13">
        <v>8.631073927830675E-2</v>
      </c>
      <c r="K9" s="13">
        <v>0.15734630454847251</v>
      </c>
      <c r="L9" s="13">
        <v>0.1127019278674349</v>
      </c>
      <c r="N9" s="13">
        <v>0.16609327528391349</v>
      </c>
      <c r="O9" s="13">
        <v>0.1229461898922543</v>
      </c>
      <c r="P9" s="13">
        <v>0.1598849565698259</v>
      </c>
      <c r="Q9" s="13">
        <v>0.1189394641118819</v>
      </c>
      <c r="R9" s="13">
        <v>0.13302083481653751</v>
      </c>
      <c r="S9" s="13">
        <v>0.110928788598584</v>
      </c>
      <c r="T9" s="13">
        <v>0.14824275972837031</v>
      </c>
      <c r="U9" s="13">
        <v>0.14905917828824919</v>
      </c>
      <c r="V9" s="13">
        <v>0.1637265511174395</v>
      </c>
      <c r="W9" s="13">
        <v>0.1067056304671939</v>
      </c>
      <c r="X9" s="13">
        <v>0.1073681911114657</v>
      </c>
      <c r="Y9" s="13">
        <v>0.1196445091808041</v>
      </c>
      <c r="AA9" s="13">
        <v>0.13397699575708499</v>
      </c>
      <c r="AB9" s="13">
        <v>8.0139851296946424E-2</v>
      </c>
      <c r="AC9" s="13">
        <v>0.1598943179341745</v>
      </c>
      <c r="AD9" s="13">
        <v>0.1703903010551579</v>
      </c>
      <c r="AF9" s="13">
        <v>0.12623721023407139</v>
      </c>
      <c r="AG9" s="13">
        <v>0.1681510250504909</v>
      </c>
      <c r="AH9" s="13">
        <v>8.0151391934939101E-2</v>
      </c>
      <c r="AI9" s="13">
        <v>0.15194364376987529</v>
      </c>
      <c r="AJ9" s="13">
        <v>0.12835436687998611</v>
      </c>
      <c r="AK9" s="13">
        <v>0.12623721023407139</v>
      </c>
      <c r="AM9" s="13">
        <v>0.21382664025542561</v>
      </c>
      <c r="AN9" s="13">
        <v>0.15683801550920529</v>
      </c>
      <c r="AO9" s="13">
        <v>0.11137127084188959</v>
      </c>
      <c r="AP9" s="13">
        <v>0.1673960970094385</v>
      </c>
      <c r="AQ9" s="13">
        <v>7.0562823052579077E-2</v>
      </c>
      <c r="AR9" s="13">
        <v>5.6733379463438302E-2</v>
      </c>
      <c r="AS9" s="13">
        <v>0.1064739356107008</v>
      </c>
      <c r="AT9" s="13">
        <v>0.1729437435306426</v>
      </c>
      <c r="AU9" s="13">
        <v>0.17602396171932269</v>
      </c>
      <c r="AV9" s="13">
        <v>0.20800083865740951</v>
      </c>
      <c r="AW9" s="13">
        <v>0.1146411880912217</v>
      </c>
      <c r="AX9" s="13">
        <v>0.1792309988519874</v>
      </c>
      <c r="AY9" s="13">
        <v>0.18573377055913351</v>
      </c>
    </row>
    <row r="10" spans="2:53" ht="19" customHeight="1">
      <c r="B10" s="12" t="s">
        <v>91</v>
      </c>
      <c r="C10" s="13">
        <v>0.266378363028837</v>
      </c>
      <c r="D10" s="13">
        <v>0.33763112051269761</v>
      </c>
      <c r="E10" s="13">
        <v>0.32010486416116563</v>
      </c>
      <c r="F10" s="13">
        <v>0.30851832888750519</v>
      </c>
      <c r="G10" s="13">
        <v>0.24327242721627421</v>
      </c>
      <c r="H10" s="13">
        <v>0.2119220503262606</v>
      </c>
      <c r="I10" s="13">
        <v>0.19728958423321649</v>
      </c>
      <c r="K10" s="13">
        <v>0.29050754119942512</v>
      </c>
      <c r="L10" s="13">
        <v>0.24274830600955841</v>
      </c>
      <c r="N10" s="13">
        <v>0.26427816429733209</v>
      </c>
      <c r="O10" s="13">
        <v>0.28316466497743131</v>
      </c>
      <c r="P10" s="13">
        <v>0.23488059665962491</v>
      </c>
      <c r="Q10" s="13">
        <v>0.32624556922783088</v>
      </c>
      <c r="R10" s="13">
        <v>0.31806550865945787</v>
      </c>
      <c r="S10" s="13">
        <v>0.20602596938657761</v>
      </c>
      <c r="T10" s="13">
        <v>0.26680284533817622</v>
      </c>
      <c r="U10" s="13">
        <v>0.28562121959277792</v>
      </c>
      <c r="V10" s="13">
        <v>0.2953642368429385</v>
      </c>
      <c r="W10" s="13">
        <v>0.2152279037936789</v>
      </c>
      <c r="X10" s="13">
        <v>0.27405629792481218</v>
      </c>
      <c r="Y10" s="13">
        <v>0.24753330848289601</v>
      </c>
      <c r="AA10" s="13">
        <v>0.30215775974705522</v>
      </c>
      <c r="AB10" s="13">
        <v>0.24531106878611511</v>
      </c>
      <c r="AC10" s="13">
        <v>0.28007442347058142</v>
      </c>
      <c r="AD10" s="13">
        <v>0.23749940436266351</v>
      </c>
      <c r="AF10" s="13">
        <v>0.2353284768105825</v>
      </c>
      <c r="AG10" s="13">
        <v>0.3453747103249562</v>
      </c>
      <c r="AH10" s="13">
        <v>0.27099038839143402</v>
      </c>
      <c r="AI10" s="13">
        <v>0.28019205623636517</v>
      </c>
      <c r="AJ10" s="13">
        <v>0.2319581108710965</v>
      </c>
      <c r="AK10" s="13">
        <v>0.2353284768105825</v>
      </c>
      <c r="AM10" s="13">
        <v>0.10877364999646021</v>
      </c>
      <c r="AN10" s="13">
        <v>0.192457300242453</v>
      </c>
      <c r="AO10" s="13">
        <v>0.31131622727364178</v>
      </c>
      <c r="AP10" s="13">
        <v>0.30540667536247779</v>
      </c>
      <c r="AQ10" s="13">
        <v>0.2845133039738531</v>
      </c>
      <c r="AR10" s="13">
        <v>0.2724194877507814</v>
      </c>
      <c r="AS10" s="13">
        <v>0.25863505561976402</v>
      </c>
      <c r="AT10" s="13">
        <v>0.30706660087019022</v>
      </c>
      <c r="AU10" s="13">
        <v>0.28056056978904709</v>
      </c>
      <c r="AV10" s="13">
        <v>0.25060835896448103</v>
      </c>
      <c r="AW10" s="13">
        <v>0.26512643644035438</v>
      </c>
      <c r="AX10" s="13">
        <v>0.31790675297975568</v>
      </c>
      <c r="AY10" s="13">
        <v>0.29153597929470232</v>
      </c>
    </row>
    <row r="11" spans="2:53" ht="32.15" customHeight="1">
      <c r="B11" s="12" t="s">
        <v>92</v>
      </c>
      <c r="C11" s="13">
        <v>0.33585028842873033</v>
      </c>
      <c r="D11" s="13">
        <v>0.34000601061577801</v>
      </c>
      <c r="E11" s="13">
        <v>0.30108064281593661</v>
      </c>
      <c r="F11" s="13">
        <v>0.32947972355661242</v>
      </c>
      <c r="G11" s="13">
        <v>0.35947517329911821</v>
      </c>
      <c r="H11" s="13">
        <v>0.36913340554005719</v>
      </c>
      <c r="I11" s="13">
        <v>0.32491828473188672</v>
      </c>
      <c r="K11" s="13">
        <v>0.33209500738080139</v>
      </c>
      <c r="L11" s="13">
        <v>0.33952789007179568</v>
      </c>
      <c r="N11" s="13">
        <v>0.28469792385862358</v>
      </c>
      <c r="O11" s="13">
        <v>0.37138018111919541</v>
      </c>
      <c r="P11" s="13">
        <v>0.31967311113215152</v>
      </c>
      <c r="Q11" s="13">
        <v>0.32182352797024821</v>
      </c>
      <c r="R11" s="13">
        <v>0.29283067138372249</v>
      </c>
      <c r="S11" s="13">
        <v>0.39416238122758512</v>
      </c>
      <c r="T11" s="13">
        <v>0.33010381811591488</v>
      </c>
      <c r="U11" s="13">
        <v>0.30636692138077459</v>
      </c>
      <c r="V11" s="13">
        <v>0.34731686537839213</v>
      </c>
      <c r="W11" s="13">
        <v>0.36513971925124911</v>
      </c>
      <c r="X11" s="13">
        <v>0.35950176318753557</v>
      </c>
      <c r="Y11" s="13">
        <v>0.34348460369388989</v>
      </c>
      <c r="AA11" s="13">
        <v>0.30799512149116293</v>
      </c>
      <c r="AB11" s="13">
        <v>0.31720974024550741</v>
      </c>
      <c r="AC11" s="13">
        <v>0.33399348902438392</v>
      </c>
      <c r="AD11" s="13">
        <v>0.38825029314369258</v>
      </c>
      <c r="AF11" s="13">
        <v>0.34907242089201113</v>
      </c>
      <c r="AG11" s="13">
        <v>0.30389198131352552</v>
      </c>
      <c r="AH11" s="13">
        <v>0.32739486721127609</v>
      </c>
      <c r="AI11" s="13">
        <v>0.2988097675514903</v>
      </c>
      <c r="AJ11" s="13">
        <v>0.37012681210387011</v>
      </c>
      <c r="AK11" s="13">
        <v>0.34907242089201113</v>
      </c>
      <c r="AM11" s="13">
        <v>0.36225268913831737</v>
      </c>
      <c r="AN11" s="13">
        <v>0.41769849743952248</v>
      </c>
      <c r="AO11" s="13">
        <v>0.30189388705670811</v>
      </c>
      <c r="AP11" s="13">
        <v>0.3084529297786433</v>
      </c>
      <c r="AQ11" s="13">
        <v>0.34409406867823689</v>
      </c>
      <c r="AR11" s="13">
        <v>0.27048616614852572</v>
      </c>
      <c r="AS11" s="13">
        <v>0.29954124648756453</v>
      </c>
      <c r="AT11" s="13">
        <v>0.33069481049293309</v>
      </c>
      <c r="AU11" s="13">
        <v>0.26518932886604563</v>
      </c>
      <c r="AV11" s="13">
        <v>0.25377858673417741</v>
      </c>
      <c r="AW11" s="13">
        <v>0.33735063171275892</v>
      </c>
      <c r="AX11" s="13">
        <v>0.28608055246330361</v>
      </c>
      <c r="AY11" s="13">
        <v>0.3324686080152886</v>
      </c>
    </row>
    <row r="12" spans="2:53" ht="19" customHeight="1">
      <c r="B12" s="12" t="s">
        <v>93</v>
      </c>
      <c r="C12" s="13">
        <v>0.1063116981952761</v>
      </c>
      <c r="D12" s="13">
        <v>7.606374119790564E-2</v>
      </c>
      <c r="E12" s="13">
        <v>8.5667026420455733E-2</v>
      </c>
      <c r="F12" s="13">
        <v>6.7549296376679405E-2</v>
      </c>
      <c r="G12" s="13">
        <v>9.477235183253202E-2</v>
      </c>
      <c r="H12" s="13">
        <v>0.14904278087409409</v>
      </c>
      <c r="I12" s="13">
        <v>0.15490575453965441</v>
      </c>
      <c r="K12" s="13">
        <v>9.9726658803011209E-2</v>
      </c>
      <c r="L12" s="13">
        <v>0.1127605235640193</v>
      </c>
      <c r="N12" s="13">
        <v>0.14592499267912409</v>
      </c>
      <c r="O12" s="13">
        <v>9.5297111835769138E-2</v>
      </c>
      <c r="P12" s="13">
        <v>0.10344069217279241</v>
      </c>
      <c r="Q12" s="13">
        <v>6.6073177552831569E-2</v>
      </c>
      <c r="R12" s="13">
        <v>0.1118795886685882</v>
      </c>
      <c r="S12" s="13">
        <v>0.1215071658311742</v>
      </c>
      <c r="T12" s="13">
        <v>0.1101925316489573</v>
      </c>
      <c r="U12" s="13">
        <v>0.1070943452062468</v>
      </c>
      <c r="V12" s="13">
        <v>9.1685587945977073E-2</v>
      </c>
      <c r="W12" s="13">
        <v>0.1013319571109171</v>
      </c>
      <c r="X12" s="13">
        <v>8.3111745392574418E-2</v>
      </c>
      <c r="Y12" s="13">
        <v>0.1160317561636334</v>
      </c>
      <c r="AA12" s="13">
        <v>0.1174228471566422</v>
      </c>
      <c r="AB12" s="13">
        <v>0.145637266581856</v>
      </c>
      <c r="AC12" s="13">
        <v>0.1006294447103621</v>
      </c>
      <c r="AD12" s="13">
        <v>5.8200163425601428E-2</v>
      </c>
      <c r="AF12" s="13">
        <v>0.11353110310835469</v>
      </c>
      <c r="AG12" s="13">
        <v>7.8671211522657769E-2</v>
      </c>
      <c r="AH12" s="13">
        <v>0.14386081174154361</v>
      </c>
      <c r="AI12" s="13">
        <v>9.8174988610645691E-2</v>
      </c>
      <c r="AJ12" s="13">
        <v>0.1107173700021519</v>
      </c>
      <c r="AK12" s="13">
        <v>0.11353110310835469</v>
      </c>
      <c r="AM12" s="13">
        <v>0.10131364568627139</v>
      </c>
      <c r="AN12" s="13">
        <v>6.3299526858123706E-2</v>
      </c>
      <c r="AO12" s="13">
        <v>0.11862718183670171</v>
      </c>
      <c r="AP12" s="13">
        <v>9.6974806672199099E-2</v>
      </c>
      <c r="AQ12" s="13">
        <v>0.14818366869508409</v>
      </c>
      <c r="AR12" s="13">
        <v>0.16577308722177941</v>
      </c>
      <c r="AS12" s="13">
        <v>0.1610444289002162</v>
      </c>
      <c r="AT12" s="13">
        <v>9.2962320198370363E-2</v>
      </c>
      <c r="AU12" s="13">
        <v>0.1147063905205391</v>
      </c>
      <c r="AV12" s="13">
        <v>0.11205104861022271</v>
      </c>
      <c r="AW12" s="13">
        <v>0.13380631510956631</v>
      </c>
      <c r="AX12" s="13">
        <v>8.0051785302724665E-2</v>
      </c>
      <c r="AY12" s="13">
        <v>8.720179134782606E-2</v>
      </c>
    </row>
    <row r="13" spans="2:53" ht="19" customHeight="1">
      <c r="B13" s="12" t="s">
        <v>94</v>
      </c>
      <c r="C13" s="13">
        <v>5.5633311688306361E-2</v>
      </c>
      <c r="D13" s="13">
        <v>3.7538150662377853E-2</v>
      </c>
      <c r="E13" s="13">
        <v>3.523357130851567E-2</v>
      </c>
      <c r="F13" s="13">
        <v>4.6017365421847527E-2</v>
      </c>
      <c r="G13" s="13">
        <v>7.3109653900946273E-2</v>
      </c>
      <c r="H13" s="13">
        <v>7.6882196608823727E-2</v>
      </c>
      <c r="I13" s="13">
        <v>6.3372943464418019E-2</v>
      </c>
      <c r="K13" s="13">
        <v>5.892214635286501E-2</v>
      </c>
      <c r="L13" s="13">
        <v>5.2412507809240512E-2</v>
      </c>
      <c r="N13" s="13">
        <v>2.4422658694659871E-2</v>
      </c>
      <c r="O13" s="13">
        <v>4.7596973629977578E-2</v>
      </c>
      <c r="P13" s="13">
        <v>6.5899603837236739E-2</v>
      </c>
      <c r="Q13" s="13">
        <v>3.2781410895136899E-2</v>
      </c>
      <c r="R13" s="13">
        <v>5.7202289947256027E-2</v>
      </c>
      <c r="S13" s="13">
        <v>5.1813221657698721E-2</v>
      </c>
      <c r="T13" s="13">
        <v>6.000614140192996E-2</v>
      </c>
      <c r="U13" s="13">
        <v>4.9006048318390658E-2</v>
      </c>
      <c r="V13" s="13">
        <v>3.2064207990448887E-2</v>
      </c>
      <c r="W13" s="13">
        <v>9.4202440662093434E-2</v>
      </c>
      <c r="X13" s="13">
        <v>6.11594166254373E-2</v>
      </c>
      <c r="Y13" s="13">
        <v>7.4426637787812347E-2</v>
      </c>
      <c r="AA13" s="13">
        <v>7.2497065785246798E-2</v>
      </c>
      <c r="AB13" s="13">
        <v>6.1754065158491488E-2</v>
      </c>
      <c r="AC13" s="13">
        <v>4.9381415720577818E-2</v>
      </c>
      <c r="AD13" s="13">
        <v>3.5932485914649939E-2</v>
      </c>
      <c r="AF13" s="13">
        <v>5.1421357526331042E-2</v>
      </c>
      <c r="AG13" s="13">
        <v>3.6009404777161823E-2</v>
      </c>
      <c r="AH13" s="13">
        <v>5.3869690369040879E-2</v>
      </c>
      <c r="AI13" s="13">
        <v>7.32572671638443E-2</v>
      </c>
      <c r="AJ13" s="13">
        <v>6.8275927604146788E-2</v>
      </c>
      <c r="AK13" s="13">
        <v>5.1421357526331042E-2</v>
      </c>
      <c r="AM13" s="13">
        <v>7.2796194769287129E-2</v>
      </c>
      <c r="AN13" s="13">
        <v>1.5653090016783531E-2</v>
      </c>
      <c r="AO13" s="13">
        <v>4.8205394415416852E-2</v>
      </c>
      <c r="AP13" s="13">
        <v>3.2648935262932582E-2</v>
      </c>
      <c r="AQ13" s="13">
        <v>7.6111469941479326E-2</v>
      </c>
      <c r="AR13" s="13">
        <v>8.9211698702943501E-2</v>
      </c>
      <c r="AS13" s="13">
        <v>7.0965266214427655E-2</v>
      </c>
      <c r="AT13" s="13">
        <v>3.9419379624748438E-2</v>
      </c>
      <c r="AU13" s="13">
        <v>9.9740561135488834E-2</v>
      </c>
      <c r="AV13" s="13">
        <v>8.7869522305231845E-2</v>
      </c>
      <c r="AW13" s="13">
        <v>0.12442104952462971</v>
      </c>
      <c r="AX13" s="13">
        <v>6.9393781998420723E-2</v>
      </c>
      <c r="AY13" s="13">
        <v>5.8622735887732237E-2</v>
      </c>
    </row>
    <row r="14" spans="2:53" ht="19" customHeight="1">
      <c r="B14" s="12" t="s">
        <v>82</v>
      </c>
      <c r="C14" s="13">
        <v>0.1010355066795903</v>
      </c>
      <c r="D14" s="13">
        <v>4.4122370213706227E-2</v>
      </c>
      <c r="E14" s="13">
        <v>5.2725248079470287E-2</v>
      </c>
      <c r="F14" s="13">
        <v>8.9122621663105028E-2</v>
      </c>
      <c r="G14" s="13">
        <v>0.1069499304037137</v>
      </c>
      <c r="H14" s="13">
        <v>0.114711258058525</v>
      </c>
      <c r="I14" s="13">
        <v>0.17320269375251751</v>
      </c>
      <c r="K14" s="13">
        <v>6.1402341715424809E-2</v>
      </c>
      <c r="L14" s="13">
        <v>0.13984884467795111</v>
      </c>
      <c r="N14" s="13">
        <v>0.1145829851863466</v>
      </c>
      <c r="O14" s="13">
        <v>7.9614878545372442E-2</v>
      </c>
      <c r="P14" s="13">
        <v>0.11622103962836861</v>
      </c>
      <c r="Q14" s="13">
        <v>0.13413685024207039</v>
      </c>
      <c r="R14" s="13">
        <v>8.7001106524437849E-2</v>
      </c>
      <c r="S14" s="13">
        <v>0.11556247329838019</v>
      </c>
      <c r="T14" s="13">
        <v>8.4651903766651507E-2</v>
      </c>
      <c r="U14" s="13">
        <v>0.1028522872135607</v>
      </c>
      <c r="V14" s="13">
        <v>6.9842550724803706E-2</v>
      </c>
      <c r="W14" s="13">
        <v>0.11739234871486751</v>
      </c>
      <c r="X14" s="13">
        <v>0.1148025857581748</v>
      </c>
      <c r="Y14" s="13">
        <v>9.8879184690964184E-2</v>
      </c>
      <c r="AA14" s="13">
        <v>6.5950210062807893E-2</v>
      </c>
      <c r="AB14" s="13">
        <v>0.14994800793108379</v>
      </c>
      <c r="AC14" s="13">
        <v>7.6026909139920371E-2</v>
      </c>
      <c r="AD14" s="13">
        <v>0.1097273520982345</v>
      </c>
      <c r="AF14" s="13">
        <v>0.1244094314286491</v>
      </c>
      <c r="AG14" s="13">
        <v>6.7901667011207881E-2</v>
      </c>
      <c r="AH14" s="13">
        <v>0.1237328503517664</v>
      </c>
      <c r="AI14" s="13">
        <v>9.7622276667779201E-2</v>
      </c>
      <c r="AJ14" s="13">
        <v>9.0567412538748657E-2</v>
      </c>
      <c r="AK14" s="13">
        <v>0.1244094314286491</v>
      </c>
      <c r="AM14" s="13">
        <v>0.1410371801542383</v>
      </c>
      <c r="AN14" s="13">
        <v>0.154053569933912</v>
      </c>
      <c r="AO14" s="13">
        <v>0.1085860385756422</v>
      </c>
      <c r="AP14" s="13">
        <v>8.9120555914308799E-2</v>
      </c>
      <c r="AQ14" s="13">
        <v>7.6534665658767348E-2</v>
      </c>
      <c r="AR14" s="13">
        <v>0.14537618071253181</v>
      </c>
      <c r="AS14" s="13">
        <v>0.10334006716732699</v>
      </c>
      <c r="AT14" s="13">
        <v>5.6913145283115293E-2</v>
      </c>
      <c r="AU14" s="13">
        <v>6.3779187969556866E-2</v>
      </c>
      <c r="AV14" s="13">
        <v>8.769164472847743E-2</v>
      </c>
      <c r="AW14" s="13">
        <v>2.4654379121468992E-2</v>
      </c>
      <c r="AX14" s="13">
        <v>6.7336128403808038E-2</v>
      </c>
      <c r="AY14" s="13">
        <v>4.4437114895317313E-2</v>
      </c>
    </row>
    <row r="16" spans="2:53">
      <c r="B16" t="s">
        <v>340</v>
      </c>
    </row>
    <row r="17" spans="2:2">
      <c r="B17" t="s">
        <v>341</v>
      </c>
    </row>
    <row r="19" spans="2:2">
      <c r="B19" s="5" t="str">
        <f>HYPERLINK("#Contents!A1", "Return to Contents")</f>
        <v>Return to Contents</v>
      </c>
    </row>
  </sheetData>
  <mergeCells count="7">
    <mergeCell ref="D2:R2"/>
    <mergeCell ref="AF5:AK5"/>
    <mergeCell ref="D5:I5"/>
    <mergeCell ref="AM5:AY5"/>
    <mergeCell ref="K5:L5"/>
    <mergeCell ref="N5:Y5"/>
    <mergeCell ref="AA5:AD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C5F27-5FE6-8E49-BCEA-0281AB9F6FD4}">
  <dimension ref="A2:AC26"/>
  <sheetViews>
    <sheetView showGridLines="0" workbookViewId="0">
      <pane xSplit="3" topLeftCell="D1" activePane="topRight" state="frozen"/>
      <selection pane="topRight" activeCell="C6" sqref="C6"/>
    </sheetView>
  </sheetViews>
  <sheetFormatPr defaultColWidth="8.81640625" defaultRowHeight="14.5"/>
  <cols>
    <col min="1" max="1" width="55" style="15" customWidth="1"/>
    <col min="2" max="2" width="28" style="17" customWidth="1"/>
    <col min="3" max="3" width="10" style="18" customWidth="1"/>
    <col min="4" max="29" width="14" style="18" customWidth="1"/>
    <col min="30" max="16384" width="8.81640625" style="16"/>
  </cols>
  <sheetData>
    <row r="2" spans="1:29" ht="28" customHeight="1">
      <c r="B2" s="43" t="s">
        <v>19</v>
      </c>
      <c r="C2" s="43"/>
      <c r="D2" s="43"/>
      <c r="E2" s="43"/>
      <c r="F2" s="43"/>
      <c r="G2" s="43"/>
      <c r="H2" s="43"/>
      <c r="I2" s="43"/>
      <c r="J2" s="43"/>
      <c r="K2" s="43"/>
      <c r="L2" s="43"/>
      <c r="M2" s="43"/>
      <c r="N2" s="43"/>
      <c r="O2" s="43"/>
      <c r="P2" s="43"/>
      <c r="Q2" s="43"/>
      <c r="R2" s="43"/>
      <c r="S2" s="43"/>
      <c r="T2" s="43"/>
      <c r="U2" s="43"/>
      <c r="V2" s="43"/>
      <c r="W2" s="43"/>
      <c r="X2" s="43"/>
      <c r="Y2" s="43"/>
      <c r="Z2" s="43"/>
      <c r="AA2" s="43"/>
      <c r="AB2" s="43"/>
      <c r="AC2" s="43"/>
    </row>
    <row r="4" spans="1:29" ht="22" customHeight="1">
      <c r="D4" s="44" t="s">
        <v>20</v>
      </c>
      <c r="E4" s="45"/>
      <c r="F4" s="45"/>
      <c r="G4" s="45"/>
      <c r="H4" s="45"/>
      <c r="I4" s="45"/>
      <c r="J4" s="44" t="s">
        <v>21</v>
      </c>
      <c r="K4" s="45"/>
      <c r="L4" s="44" t="s">
        <v>342</v>
      </c>
      <c r="M4" s="45"/>
      <c r="N4" s="45"/>
      <c r="O4" s="45"/>
      <c r="P4" s="45"/>
      <c r="Q4" s="45"/>
      <c r="R4" s="45"/>
      <c r="S4" s="44" t="s">
        <v>343</v>
      </c>
      <c r="T4" s="45"/>
      <c r="U4" s="45"/>
      <c r="V4" s="45"/>
      <c r="W4" s="45"/>
      <c r="X4" s="45"/>
      <c r="Y4" s="45"/>
      <c r="Z4" s="45"/>
      <c r="AA4" s="45"/>
      <c r="AB4" s="45"/>
      <c r="AC4" s="45"/>
    </row>
    <row r="5" spans="1:29" s="25" customFormat="1" ht="44.15" customHeight="1">
      <c r="A5" s="22" t="s">
        <v>344</v>
      </c>
      <c r="B5" s="23" t="s">
        <v>345</v>
      </c>
      <c r="C5" s="24" t="s">
        <v>346</v>
      </c>
      <c r="D5" s="24" t="s">
        <v>27</v>
      </c>
      <c r="E5" s="24" t="s">
        <v>28</v>
      </c>
      <c r="F5" s="24" t="s">
        <v>29</v>
      </c>
      <c r="G5" s="24" t="s">
        <v>30</v>
      </c>
      <c r="H5" s="24" t="s">
        <v>31</v>
      </c>
      <c r="I5" s="24" t="s">
        <v>32</v>
      </c>
      <c r="J5" s="24" t="s">
        <v>33</v>
      </c>
      <c r="K5" s="24" t="s">
        <v>34</v>
      </c>
      <c r="L5" s="24" t="s">
        <v>52</v>
      </c>
      <c r="M5" s="24" t="s">
        <v>51</v>
      </c>
      <c r="N5" s="24" t="s">
        <v>55</v>
      </c>
      <c r="O5" s="24" t="s">
        <v>53</v>
      </c>
      <c r="P5" s="24" t="s">
        <v>54</v>
      </c>
      <c r="Q5" s="24" t="s">
        <v>347</v>
      </c>
      <c r="R5" s="24" t="s">
        <v>348</v>
      </c>
      <c r="S5" s="24" t="s">
        <v>349</v>
      </c>
      <c r="T5" s="24" t="s">
        <v>60</v>
      </c>
      <c r="U5" s="24" t="s">
        <v>61</v>
      </c>
      <c r="V5" s="24" t="s">
        <v>62</v>
      </c>
      <c r="W5" s="24" t="s">
        <v>63</v>
      </c>
      <c r="X5" s="24" t="s">
        <v>64</v>
      </c>
      <c r="Y5" s="24" t="s">
        <v>65</v>
      </c>
      <c r="Z5" s="24" t="s">
        <v>66</v>
      </c>
      <c r="AA5" s="24" t="s">
        <v>67</v>
      </c>
      <c r="AB5" s="24" t="s">
        <v>68</v>
      </c>
      <c r="AC5" s="24" t="s">
        <v>69</v>
      </c>
    </row>
    <row r="6" spans="1:29" ht="62.15" customHeight="1">
      <c r="A6" s="42" t="s">
        <v>350</v>
      </c>
      <c r="B6" s="19" t="s">
        <v>351</v>
      </c>
      <c r="C6" s="20">
        <v>0.32500000000000001</v>
      </c>
      <c r="D6" s="20">
        <v>0.36699999999999999</v>
      </c>
      <c r="E6" s="20">
        <v>0.34799999999999998</v>
      </c>
      <c r="F6" s="20">
        <v>0.32100000000000001</v>
      </c>
      <c r="G6" s="20">
        <v>0.30099999999999999</v>
      </c>
      <c r="H6" s="20">
        <v>0.312</v>
      </c>
      <c r="I6" s="20">
        <v>0.31</v>
      </c>
      <c r="J6" s="20">
        <v>0.307</v>
      </c>
      <c r="K6" s="20">
        <v>0.34300000000000003</v>
      </c>
      <c r="L6" s="20">
        <v>0.33600000000000002</v>
      </c>
      <c r="M6" s="20">
        <v>0.35099999999999998</v>
      </c>
      <c r="N6" s="20">
        <v>0.309</v>
      </c>
      <c r="O6" s="20">
        <v>0.32500000000000001</v>
      </c>
      <c r="P6" s="20">
        <v>0.318</v>
      </c>
      <c r="Q6" s="20">
        <v>0.30299999999999999</v>
      </c>
      <c r="R6" s="20">
        <v>0.32800000000000001</v>
      </c>
      <c r="S6" s="20">
        <v>0.30599999999999999</v>
      </c>
      <c r="T6" s="20">
        <v>0.33400000000000002</v>
      </c>
      <c r="U6" s="20">
        <v>0.32900000000000001</v>
      </c>
      <c r="V6" s="20">
        <v>0.30299999999999999</v>
      </c>
      <c r="W6" s="20">
        <v>0.314</v>
      </c>
      <c r="X6" s="20">
        <v>0.30399999999999999</v>
      </c>
      <c r="Y6" s="20">
        <v>0.39200000000000002</v>
      </c>
      <c r="Z6" s="20">
        <v>0.34300000000000003</v>
      </c>
      <c r="AA6" s="20">
        <v>0.33400000000000002</v>
      </c>
      <c r="AB6" s="20">
        <v>0.379</v>
      </c>
      <c r="AC6" s="20">
        <v>0.34300000000000003</v>
      </c>
    </row>
    <row r="7" spans="1:29" ht="36" customHeight="1">
      <c r="A7" s="42"/>
      <c r="B7" s="19" t="s">
        <v>352</v>
      </c>
      <c r="C7" s="20">
        <v>0.218</v>
      </c>
      <c r="D7" s="20">
        <v>0.22700000000000001</v>
      </c>
      <c r="E7" s="20">
        <v>0.23200000000000001</v>
      </c>
      <c r="F7" s="20">
        <v>0.223</v>
      </c>
      <c r="G7" s="20">
        <v>0.218</v>
      </c>
      <c r="H7" s="20">
        <v>0.218</v>
      </c>
      <c r="I7" s="20">
        <v>0.19500000000000001</v>
      </c>
      <c r="J7" s="20">
        <v>0.22800000000000001</v>
      </c>
      <c r="K7" s="20">
        <v>0.20799999999999999</v>
      </c>
      <c r="L7" s="20">
        <v>0.21299999999999999</v>
      </c>
      <c r="M7" s="20">
        <v>0.185</v>
      </c>
      <c r="N7" s="20">
        <v>0.24099999999999999</v>
      </c>
      <c r="O7" s="20">
        <v>0.20699999999999999</v>
      </c>
      <c r="P7" s="20">
        <v>0.23699999999999999</v>
      </c>
      <c r="Q7" s="20">
        <v>0.21099999999999999</v>
      </c>
      <c r="R7" s="20">
        <v>0.20799999999999999</v>
      </c>
      <c r="S7" s="20">
        <v>0.23699999999999999</v>
      </c>
      <c r="T7" s="20">
        <v>0.20799999999999999</v>
      </c>
      <c r="U7" s="20">
        <v>0.20799999999999999</v>
      </c>
      <c r="V7" s="20">
        <v>0.23799999999999999</v>
      </c>
      <c r="W7" s="20">
        <v>0.19700000000000001</v>
      </c>
      <c r="X7" s="20">
        <v>0.21</v>
      </c>
      <c r="Y7" s="20">
        <v>0.182</v>
      </c>
      <c r="Z7" s="20">
        <v>0.24099999999999999</v>
      </c>
      <c r="AA7" s="20">
        <v>0.23699999999999999</v>
      </c>
      <c r="AB7" s="20">
        <v>0.13800000000000001</v>
      </c>
      <c r="AC7" s="20">
        <v>0.18</v>
      </c>
    </row>
    <row r="8" spans="1:29" ht="36" customHeight="1">
      <c r="C8" s="31">
        <f>C6-C7</f>
        <v>0.10700000000000001</v>
      </c>
      <c r="D8" s="31">
        <f t="shared" ref="D8:AC8" si="0">D6-D7</f>
        <v>0.13999999999999999</v>
      </c>
      <c r="E8" s="31">
        <f t="shared" si="0"/>
        <v>0.11599999999999996</v>
      </c>
      <c r="F8" s="31">
        <f t="shared" si="0"/>
        <v>9.8000000000000004E-2</v>
      </c>
      <c r="G8" s="31">
        <f t="shared" si="0"/>
        <v>8.299999999999999E-2</v>
      </c>
      <c r="H8" s="31">
        <f t="shared" si="0"/>
        <v>9.4E-2</v>
      </c>
      <c r="I8" s="31">
        <f t="shared" si="0"/>
        <v>0.11499999999999999</v>
      </c>
      <c r="J8" s="32">
        <f t="shared" si="0"/>
        <v>7.8999999999999987E-2</v>
      </c>
      <c r="K8" s="32">
        <f t="shared" si="0"/>
        <v>0.13500000000000004</v>
      </c>
      <c r="L8" s="31">
        <f t="shared" si="0"/>
        <v>0.12300000000000003</v>
      </c>
      <c r="M8" s="31">
        <f t="shared" si="0"/>
        <v>0.16599999999999998</v>
      </c>
      <c r="N8" s="31">
        <f t="shared" si="0"/>
        <v>6.8000000000000005E-2</v>
      </c>
      <c r="O8" s="31">
        <f t="shared" si="0"/>
        <v>0.11800000000000002</v>
      </c>
      <c r="P8" s="31">
        <f t="shared" si="0"/>
        <v>8.1000000000000016E-2</v>
      </c>
      <c r="Q8" s="31">
        <f t="shared" si="0"/>
        <v>9.1999999999999998E-2</v>
      </c>
      <c r="R8" s="31">
        <f t="shared" si="0"/>
        <v>0.12000000000000002</v>
      </c>
      <c r="S8" s="32">
        <f t="shared" si="0"/>
        <v>6.9000000000000006E-2</v>
      </c>
      <c r="T8" s="31">
        <f t="shared" si="0"/>
        <v>0.12600000000000003</v>
      </c>
      <c r="U8" s="31">
        <f t="shared" si="0"/>
        <v>0.12100000000000002</v>
      </c>
      <c r="V8" s="31">
        <f t="shared" si="0"/>
        <v>6.5000000000000002E-2</v>
      </c>
      <c r="W8" s="31">
        <f t="shared" si="0"/>
        <v>0.11699999999999999</v>
      </c>
      <c r="X8" s="31">
        <f t="shared" si="0"/>
        <v>9.4E-2</v>
      </c>
      <c r="Y8" s="31">
        <f t="shared" si="0"/>
        <v>0.21000000000000002</v>
      </c>
      <c r="Z8" s="31">
        <f t="shared" si="0"/>
        <v>0.10200000000000004</v>
      </c>
      <c r="AA8" s="31">
        <f t="shared" si="0"/>
        <v>9.7000000000000031E-2</v>
      </c>
      <c r="AB8" s="31">
        <f t="shared" si="0"/>
        <v>0.24099999999999999</v>
      </c>
      <c r="AC8" s="31">
        <f t="shared" si="0"/>
        <v>0.16300000000000003</v>
      </c>
    </row>
    <row r="9" spans="1:29" ht="36" customHeight="1">
      <c r="A9" s="42" t="s">
        <v>353</v>
      </c>
      <c r="B9" s="19" t="s">
        <v>351</v>
      </c>
      <c r="C9" s="20">
        <v>0.30399999999999999</v>
      </c>
      <c r="D9" s="20">
        <v>0.315</v>
      </c>
      <c r="E9" s="20">
        <v>0.29099999999999998</v>
      </c>
      <c r="F9" s="20">
        <v>0.32900000000000001</v>
      </c>
      <c r="G9" s="20">
        <v>0.32400000000000001</v>
      </c>
      <c r="H9" s="20">
        <v>0.313</v>
      </c>
      <c r="I9" s="20">
        <v>0.26400000000000001</v>
      </c>
      <c r="J9" s="20">
        <v>0.29899999999999999</v>
      </c>
      <c r="K9" s="20">
        <v>0.309</v>
      </c>
      <c r="L9" s="20">
        <v>0.28399999999999997</v>
      </c>
      <c r="M9" s="20">
        <v>0.26800000000000002</v>
      </c>
      <c r="N9" s="20">
        <v>0.28999999999999998</v>
      </c>
      <c r="O9" s="20">
        <v>0.32800000000000001</v>
      </c>
      <c r="P9" s="20">
        <v>0.33700000000000002</v>
      </c>
      <c r="Q9" s="20">
        <v>0.308</v>
      </c>
      <c r="R9" s="20">
        <v>0.35899999999999999</v>
      </c>
      <c r="S9" s="20">
        <v>0.32500000000000001</v>
      </c>
      <c r="T9" s="20">
        <v>0.28599999999999998</v>
      </c>
      <c r="U9" s="20">
        <v>0.313</v>
      </c>
      <c r="V9" s="20">
        <v>0.30099999999999999</v>
      </c>
      <c r="W9" s="20">
        <v>0.34</v>
      </c>
      <c r="X9" s="20">
        <v>0.30299999999999999</v>
      </c>
      <c r="Y9" s="20">
        <v>0.25900000000000001</v>
      </c>
      <c r="Z9" s="20">
        <v>0.29599999999999999</v>
      </c>
      <c r="AA9" s="20">
        <v>0.255</v>
      </c>
      <c r="AB9" s="20">
        <v>0.20599999999999999</v>
      </c>
      <c r="AC9" s="20">
        <v>0.26200000000000001</v>
      </c>
    </row>
    <row r="10" spans="1:29" ht="36" customHeight="1">
      <c r="A10" s="42"/>
      <c r="B10" s="19" t="s">
        <v>352</v>
      </c>
      <c r="C10" s="20">
        <v>0.222</v>
      </c>
      <c r="D10" s="20">
        <v>0.20200000000000001</v>
      </c>
      <c r="E10" s="20">
        <v>0.248</v>
      </c>
      <c r="F10" s="20">
        <v>0.20799999999999999</v>
      </c>
      <c r="G10" s="20">
        <v>0.224</v>
      </c>
      <c r="H10" s="20">
        <v>0.216</v>
      </c>
      <c r="I10" s="20">
        <v>0.22700000000000001</v>
      </c>
      <c r="J10" s="20">
        <v>0.222</v>
      </c>
      <c r="K10" s="20">
        <v>0.223</v>
      </c>
      <c r="L10" s="20">
        <v>0.221</v>
      </c>
      <c r="M10" s="20">
        <v>0.245</v>
      </c>
      <c r="N10" s="20">
        <v>0.23100000000000001</v>
      </c>
      <c r="O10" s="20">
        <v>0.24199999999999999</v>
      </c>
      <c r="P10" s="20">
        <v>0.191</v>
      </c>
      <c r="Q10" s="20">
        <v>0.21</v>
      </c>
      <c r="R10" s="20">
        <v>0.20300000000000001</v>
      </c>
      <c r="S10" s="20">
        <v>0.215</v>
      </c>
      <c r="T10" s="20">
        <v>0.22700000000000001</v>
      </c>
      <c r="U10" s="20">
        <v>0.191</v>
      </c>
      <c r="V10" s="20">
        <v>0.223</v>
      </c>
      <c r="W10" s="20">
        <v>0.19400000000000001</v>
      </c>
      <c r="X10" s="20">
        <v>0.21299999999999999</v>
      </c>
      <c r="Y10" s="20">
        <v>0.219</v>
      </c>
      <c r="Z10" s="20">
        <v>0.224</v>
      </c>
      <c r="AA10" s="20">
        <v>0.26300000000000001</v>
      </c>
      <c r="AB10" s="20">
        <v>0.34899999999999998</v>
      </c>
      <c r="AC10" s="20">
        <v>0.29399999999999998</v>
      </c>
    </row>
    <row r="11" spans="1:29" ht="36" customHeight="1">
      <c r="A11" s="21"/>
      <c r="B11" s="19"/>
      <c r="C11" s="31">
        <f>C9-C10</f>
        <v>8.199999999999999E-2</v>
      </c>
      <c r="D11" s="31">
        <f t="shared" ref="D11" si="1">D9-D10</f>
        <v>0.11299999999999999</v>
      </c>
      <c r="E11" s="31">
        <f t="shared" ref="E11" si="2">E9-E10</f>
        <v>4.2999999999999983E-2</v>
      </c>
      <c r="F11" s="31">
        <f t="shared" ref="F11" si="3">F9-F10</f>
        <v>0.12100000000000002</v>
      </c>
      <c r="G11" s="31">
        <f t="shared" ref="G11" si="4">G9-G10</f>
        <v>0.1</v>
      </c>
      <c r="H11" s="31">
        <f t="shared" ref="H11" si="5">H9-H10</f>
        <v>9.7000000000000003E-2</v>
      </c>
      <c r="I11" s="31">
        <f t="shared" ref="I11" si="6">I9-I10</f>
        <v>3.7000000000000005E-2</v>
      </c>
      <c r="J11" s="31">
        <f t="shared" ref="J11" si="7">J9-J10</f>
        <v>7.6999999999999985E-2</v>
      </c>
      <c r="K11" s="31">
        <f t="shared" ref="K11" si="8">K9-K10</f>
        <v>8.5999999999999993E-2</v>
      </c>
      <c r="L11" s="31">
        <f t="shared" ref="L11" si="9">L9-L10</f>
        <v>6.2999999999999973E-2</v>
      </c>
      <c r="M11" s="31">
        <f t="shared" ref="M11" si="10">M9-M10</f>
        <v>2.300000000000002E-2</v>
      </c>
      <c r="N11" s="31">
        <f t="shared" ref="N11" si="11">N9-N10</f>
        <v>5.8999999999999969E-2</v>
      </c>
      <c r="O11" s="31">
        <f t="shared" ref="O11" si="12">O9-O10</f>
        <v>8.6000000000000021E-2</v>
      </c>
      <c r="P11" s="31">
        <f t="shared" ref="P11" si="13">P9-P10</f>
        <v>0.14600000000000002</v>
      </c>
      <c r="Q11" s="31">
        <f t="shared" ref="Q11" si="14">Q9-Q10</f>
        <v>9.8000000000000004E-2</v>
      </c>
      <c r="R11" s="31">
        <f t="shared" ref="R11" si="15">R9-R10</f>
        <v>0.15599999999999997</v>
      </c>
      <c r="S11" s="31">
        <f t="shared" ref="S11" si="16">S9-S10</f>
        <v>0.11000000000000001</v>
      </c>
      <c r="T11" s="31">
        <f t="shared" ref="T11" si="17">T9-T10</f>
        <v>5.8999999999999969E-2</v>
      </c>
      <c r="U11" s="31">
        <f t="shared" ref="U11" si="18">U9-U10</f>
        <v>0.122</v>
      </c>
      <c r="V11" s="31">
        <f t="shared" ref="V11" si="19">V9-V10</f>
        <v>7.7999999999999986E-2</v>
      </c>
      <c r="W11" s="31">
        <f t="shared" ref="W11" si="20">W9-W10</f>
        <v>0.14600000000000002</v>
      </c>
      <c r="X11" s="31">
        <f t="shared" ref="X11" si="21">X9-X10</f>
        <v>0.09</v>
      </c>
      <c r="Y11" s="31">
        <f t="shared" ref="Y11" si="22">Y9-Y10</f>
        <v>4.0000000000000008E-2</v>
      </c>
      <c r="Z11" s="31">
        <f t="shared" ref="Z11" si="23">Z9-Z10</f>
        <v>7.1999999999999981E-2</v>
      </c>
      <c r="AA11" s="32">
        <f t="shared" ref="AA11" si="24">AA9-AA10</f>
        <v>-8.0000000000000071E-3</v>
      </c>
      <c r="AB11" s="32">
        <f t="shared" ref="AB11" si="25">AB9-AB10</f>
        <v>-0.14299999999999999</v>
      </c>
      <c r="AC11" s="32">
        <f t="shared" ref="AC11" si="26">AC9-AC10</f>
        <v>-3.1999999999999973E-2</v>
      </c>
    </row>
    <row r="12" spans="1:29" ht="36" customHeight="1">
      <c r="A12" s="42" t="s">
        <v>354</v>
      </c>
      <c r="B12" s="19" t="s">
        <v>351</v>
      </c>
      <c r="C12" s="20">
        <v>0.28000000000000003</v>
      </c>
      <c r="D12" s="20">
        <v>0.29899999999999999</v>
      </c>
      <c r="E12" s="20">
        <v>0.27400000000000002</v>
      </c>
      <c r="F12" s="20">
        <v>0.29699999999999999</v>
      </c>
      <c r="G12" s="20">
        <v>0.32600000000000001</v>
      </c>
      <c r="H12" s="20">
        <v>0.29099999999999998</v>
      </c>
      <c r="I12" s="20">
        <v>0.21299999999999999</v>
      </c>
      <c r="J12" s="20">
        <v>0.27800000000000002</v>
      </c>
      <c r="K12" s="20">
        <v>0.28199999999999997</v>
      </c>
      <c r="L12" s="20">
        <v>0.28399999999999997</v>
      </c>
      <c r="M12" s="20">
        <v>0.28399999999999997</v>
      </c>
      <c r="N12" s="20">
        <v>0.27</v>
      </c>
      <c r="O12" s="20">
        <v>0.27800000000000002</v>
      </c>
      <c r="P12" s="20">
        <v>0.32</v>
      </c>
      <c r="Q12" s="20">
        <v>0.27</v>
      </c>
      <c r="R12" s="20">
        <v>0.24199999999999999</v>
      </c>
      <c r="S12" s="20">
        <v>0.26300000000000001</v>
      </c>
      <c r="T12" s="20">
        <v>0.252</v>
      </c>
      <c r="U12" s="20">
        <v>0.27800000000000002</v>
      </c>
      <c r="V12" s="20">
        <v>0.26200000000000001</v>
      </c>
      <c r="W12" s="20">
        <v>0.27700000000000002</v>
      </c>
      <c r="X12" s="20">
        <v>0.252</v>
      </c>
      <c r="Y12" s="20">
        <v>0.29199999999999998</v>
      </c>
      <c r="Z12" s="20">
        <v>0.28699999999999998</v>
      </c>
      <c r="AA12" s="20">
        <v>0.42499999999999999</v>
      </c>
      <c r="AB12" s="20">
        <v>0.32900000000000001</v>
      </c>
      <c r="AC12" s="20">
        <v>0.33</v>
      </c>
    </row>
    <row r="13" spans="1:29" ht="36" customHeight="1">
      <c r="A13" s="42"/>
      <c r="B13" s="19" t="s">
        <v>352</v>
      </c>
      <c r="C13" s="20">
        <v>0.184</v>
      </c>
      <c r="D13" s="20">
        <v>0.192</v>
      </c>
      <c r="E13" s="20">
        <v>0.18</v>
      </c>
      <c r="F13" s="20">
        <v>0.16700000000000001</v>
      </c>
      <c r="G13" s="20">
        <v>0.17299999999999999</v>
      </c>
      <c r="H13" s="20">
        <v>0.16700000000000001</v>
      </c>
      <c r="I13" s="20">
        <v>0.217</v>
      </c>
      <c r="J13" s="20">
        <v>0.186</v>
      </c>
      <c r="K13" s="20">
        <v>0.18099999999999999</v>
      </c>
      <c r="L13" s="20">
        <v>0.19800000000000001</v>
      </c>
      <c r="M13" s="20">
        <v>0.19400000000000001</v>
      </c>
      <c r="N13" s="20">
        <v>0.193</v>
      </c>
      <c r="O13" s="20">
        <v>0.16600000000000001</v>
      </c>
      <c r="P13" s="20">
        <v>0.161</v>
      </c>
      <c r="Q13" s="20">
        <v>0.184</v>
      </c>
      <c r="R13" s="20">
        <v>0.16800000000000001</v>
      </c>
      <c r="S13" s="20">
        <v>0.187</v>
      </c>
      <c r="T13" s="20">
        <v>0.221</v>
      </c>
      <c r="U13" s="20">
        <v>0.17199999999999999</v>
      </c>
      <c r="V13" s="20">
        <v>0.19900000000000001</v>
      </c>
      <c r="W13" s="20">
        <v>0.17199999999999999</v>
      </c>
      <c r="X13" s="20">
        <v>0.19600000000000001</v>
      </c>
      <c r="Y13" s="20">
        <v>0.16600000000000001</v>
      </c>
      <c r="Z13" s="20">
        <v>0.20300000000000001</v>
      </c>
      <c r="AA13" s="20">
        <v>0.11</v>
      </c>
      <c r="AB13" s="20">
        <v>0.16400000000000001</v>
      </c>
      <c r="AC13" s="20">
        <v>0.16200000000000001</v>
      </c>
    </row>
    <row r="14" spans="1:29" ht="36" customHeight="1">
      <c r="A14" s="21"/>
      <c r="B14" s="19"/>
      <c r="C14" s="31">
        <f>C12-C13</f>
        <v>9.600000000000003E-2</v>
      </c>
      <c r="D14" s="31">
        <f t="shared" ref="D14" si="27">D12-D13</f>
        <v>0.10699999999999998</v>
      </c>
      <c r="E14" s="31">
        <f t="shared" ref="E14" si="28">E12-E13</f>
        <v>9.4000000000000028E-2</v>
      </c>
      <c r="F14" s="31">
        <f t="shared" ref="F14" si="29">F12-F13</f>
        <v>0.12999999999999998</v>
      </c>
      <c r="G14" s="31">
        <f t="shared" ref="G14" si="30">G12-G13</f>
        <v>0.15300000000000002</v>
      </c>
      <c r="H14" s="31">
        <f t="shared" ref="H14" si="31">H12-H13</f>
        <v>0.12399999999999997</v>
      </c>
      <c r="I14" s="32">
        <f t="shared" ref="I14" si="32">I12-I13</f>
        <v>-4.0000000000000036E-3</v>
      </c>
      <c r="J14" s="31">
        <f t="shared" ref="J14" si="33">J12-J13</f>
        <v>9.2000000000000026E-2</v>
      </c>
      <c r="K14" s="31">
        <f t="shared" ref="K14" si="34">K12-K13</f>
        <v>0.10099999999999998</v>
      </c>
      <c r="L14" s="31">
        <f t="shared" ref="L14" si="35">L12-L13</f>
        <v>8.5999999999999965E-2</v>
      </c>
      <c r="M14" s="31">
        <f t="shared" ref="M14" si="36">M12-M13</f>
        <v>8.9999999999999969E-2</v>
      </c>
      <c r="N14" s="31">
        <f t="shared" ref="N14" si="37">N12-N13</f>
        <v>7.7000000000000013E-2</v>
      </c>
      <c r="O14" s="31">
        <f t="shared" ref="O14" si="38">O12-O13</f>
        <v>0.11200000000000002</v>
      </c>
      <c r="P14" s="32">
        <f t="shared" ref="P14" si="39">P12-P13</f>
        <v>0.159</v>
      </c>
      <c r="Q14" s="31">
        <f t="shared" ref="Q14" si="40">Q12-Q13</f>
        <v>8.6000000000000021E-2</v>
      </c>
      <c r="R14" s="31">
        <f t="shared" ref="R14" si="41">R12-R13</f>
        <v>7.3999999999999982E-2</v>
      </c>
      <c r="S14" s="31">
        <f t="shared" ref="S14" si="42">S12-S13</f>
        <v>7.6000000000000012E-2</v>
      </c>
      <c r="T14" s="31">
        <f t="shared" ref="T14" si="43">T12-T13</f>
        <v>3.1E-2</v>
      </c>
      <c r="U14" s="31">
        <f t="shared" ref="U14" si="44">U12-U13</f>
        <v>0.10600000000000004</v>
      </c>
      <c r="V14" s="31">
        <f t="shared" ref="V14" si="45">V12-V13</f>
        <v>6.3E-2</v>
      </c>
      <c r="W14" s="31">
        <f t="shared" ref="W14" si="46">W12-W13</f>
        <v>0.10500000000000004</v>
      </c>
      <c r="X14" s="31">
        <f t="shared" ref="X14" si="47">X12-X13</f>
        <v>5.5999999999999994E-2</v>
      </c>
      <c r="Y14" s="31">
        <f t="shared" ref="Y14" si="48">Y12-Y13</f>
        <v>0.12599999999999997</v>
      </c>
      <c r="Z14" s="31">
        <f t="shared" ref="Z14" si="49">Z12-Z13</f>
        <v>8.3999999999999964E-2</v>
      </c>
      <c r="AA14" s="31">
        <f t="shared" ref="AA14" si="50">AA12-AA13</f>
        <v>0.315</v>
      </c>
      <c r="AB14" s="31">
        <f t="shared" ref="AB14" si="51">AB12-AB13</f>
        <v>0.16500000000000001</v>
      </c>
      <c r="AC14" s="31">
        <f t="shared" ref="AC14" si="52">AC12-AC13</f>
        <v>0.16800000000000001</v>
      </c>
    </row>
    <row r="15" spans="1:29" ht="36" customHeight="1">
      <c r="A15" s="42" t="s">
        <v>355</v>
      </c>
      <c r="B15" s="19" t="s">
        <v>351</v>
      </c>
      <c r="C15" s="20">
        <v>0.27100000000000002</v>
      </c>
      <c r="D15" s="20">
        <v>0.161</v>
      </c>
      <c r="E15" s="20">
        <v>0.17899999999999999</v>
      </c>
      <c r="F15" s="20">
        <v>0.17</v>
      </c>
      <c r="G15" s="20">
        <v>0.21199999999999999</v>
      </c>
      <c r="H15" s="20">
        <v>0.3</v>
      </c>
      <c r="I15" s="20">
        <v>0.52800000000000002</v>
      </c>
      <c r="J15" s="20">
        <v>0.28599999999999998</v>
      </c>
      <c r="K15" s="20">
        <v>0.255</v>
      </c>
      <c r="L15" s="20">
        <v>0.247</v>
      </c>
      <c r="M15" s="20">
        <v>0.27700000000000002</v>
      </c>
      <c r="N15" s="20">
        <v>0.30499999999999999</v>
      </c>
      <c r="O15" s="20">
        <v>0.33100000000000002</v>
      </c>
      <c r="P15" s="20">
        <v>0.20399999999999999</v>
      </c>
      <c r="Q15" s="20">
        <v>0.34399999999999997</v>
      </c>
      <c r="R15" s="20">
        <v>0.223</v>
      </c>
      <c r="S15" s="20">
        <v>0.27800000000000002</v>
      </c>
      <c r="T15" s="20">
        <v>0.29399999999999998</v>
      </c>
      <c r="U15" s="20">
        <v>0.34799999999999998</v>
      </c>
      <c r="V15" s="20">
        <v>0.29599999999999999</v>
      </c>
      <c r="W15" s="20">
        <v>0.26600000000000001</v>
      </c>
      <c r="X15" s="20">
        <v>0.24199999999999999</v>
      </c>
      <c r="Y15" s="20">
        <v>0.253</v>
      </c>
      <c r="Z15" s="20">
        <v>0.249</v>
      </c>
      <c r="AA15" s="20">
        <v>0.24299999999999999</v>
      </c>
      <c r="AB15" s="20">
        <v>0.217</v>
      </c>
      <c r="AC15" s="20">
        <v>0.224</v>
      </c>
    </row>
    <row r="16" spans="1:29" ht="36" customHeight="1">
      <c r="A16" s="42"/>
      <c r="B16" s="19" t="s">
        <v>352</v>
      </c>
      <c r="C16" s="20">
        <v>0.246</v>
      </c>
      <c r="D16" s="20">
        <v>0.34799999999999998</v>
      </c>
      <c r="E16" s="20">
        <v>0.32200000000000001</v>
      </c>
      <c r="F16" s="20">
        <v>0.26800000000000002</v>
      </c>
      <c r="G16" s="20">
        <v>0.26500000000000001</v>
      </c>
      <c r="H16" s="20">
        <v>0.191</v>
      </c>
      <c r="I16" s="20">
        <v>0.12</v>
      </c>
      <c r="J16" s="20">
        <v>0.246</v>
      </c>
      <c r="K16" s="20">
        <v>0.246</v>
      </c>
      <c r="L16" s="20">
        <v>0.24299999999999999</v>
      </c>
      <c r="M16" s="20">
        <v>0.23</v>
      </c>
      <c r="N16" s="20">
        <v>0.216</v>
      </c>
      <c r="O16" s="20">
        <v>0.19500000000000001</v>
      </c>
      <c r="P16" s="20">
        <v>0.316</v>
      </c>
      <c r="Q16" s="20">
        <v>0.23400000000000001</v>
      </c>
      <c r="R16" s="20">
        <v>0.29599999999999999</v>
      </c>
      <c r="S16" s="20">
        <v>0.24</v>
      </c>
      <c r="T16" s="20">
        <v>0.223</v>
      </c>
      <c r="U16" s="20">
        <v>0.219</v>
      </c>
      <c r="V16" s="20">
        <v>0.23200000000000001</v>
      </c>
      <c r="W16" s="20">
        <v>0.26</v>
      </c>
      <c r="X16" s="20">
        <v>0.28199999999999997</v>
      </c>
      <c r="Y16" s="20">
        <v>0.27500000000000002</v>
      </c>
      <c r="Z16" s="20">
        <v>0.27700000000000002</v>
      </c>
      <c r="AA16" s="20">
        <v>0.223</v>
      </c>
      <c r="AB16" s="20">
        <v>0.27600000000000002</v>
      </c>
      <c r="AC16" s="20">
        <v>0.25800000000000001</v>
      </c>
    </row>
    <row r="17" spans="1:29" ht="36" customHeight="1">
      <c r="A17" s="21"/>
      <c r="B17" s="19"/>
      <c r="C17" s="31">
        <f>C15-C16</f>
        <v>2.5000000000000022E-2</v>
      </c>
      <c r="D17" s="32">
        <f t="shared" ref="D17" si="53">D15-D16</f>
        <v>-0.18699999999999997</v>
      </c>
      <c r="E17" s="32">
        <f t="shared" ref="E17" si="54">E15-E16</f>
        <v>-0.14300000000000002</v>
      </c>
      <c r="F17" s="32">
        <f t="shared" ref="F17" si="55">F15-F16</f>
        <v>-9.8000000000000004E-2</v>
      </c>
      <c r="G17" s="32">
        <f t="shared" ref="G17" si="56">G15-G16</f>
        <v>-5.3000000000000019E-2</v>
      </c>
      <c r="H17" s="32">
        <f t="shared" ref="H17" si="57">H15-H16</f>
        <v>0.10899999999999999</v>
      </c>
      <c r="I17" s="32">
        <f t="shared" ref="I17" si="58">I15-I16</f>
        <v>0.40800000000000003</v>
      </c>
      <c r="J17" s="31">
        <f t="shared" ref="J17" si="59">J15-J16</f>
        <v>3.999999999999998E-2</v>
      </c>
      <c r="K17" s="31">
        <f t="shared" ref="K17" si="60">K15-K16</f>
        <v>9.000000000000008E-3</v>
      </c>
      <c r="L17" s="31">
        <f t="shared" ref="L17" si="61">L15-L16</f>
        <v>4.0000000000000036E-3</v>
      </c>
      <c r="M17" s="31">
        <f t="shared" ref="M17" si="62">M15-M16</f>
        <v>4.7000000000000014E-2</v>
      </c>
      <c r="N17" s="31">
        <f t="shared" ref="N17" si="63">N15-N16</f>
        <v>8.8999999999999996E-2</v>
      </c>
      <c r="O17" s="31">
        <f t="shared" ref="O17" si="64">O15-O16</f>
        <v>0.13600000000000001</v>
      </c>
      <c r="P17" s="31">
        <f t="shared" ref="P17" si="65">P15-P16</f>
        <v>-0.11200000000000002</v>
      </c>
      <c r="Q17" s="31">
        <f t="shared" ref="Q17" si="66">Q15-Q16</f>
        <v>0.10999999999999996</v>
      </c>
      <c r="R17" s="31">
        <f t="shared" ref="R17" si="67">R15-R16</f>
        <v>-7.2999999999999982E-2</v>
      </c>
      <c r="S17" s="31">
        <f t="shared" ref="S17" si="68">S15-S16</f>
        <v>3.8000000000000034E-2</v>
      </c>
      <c r="T17" s="31">
        <f t="shared" ref="T17" si="69">T15-T16</f>
        <v>7.099999999999998E-2</v>
      </c>
      <c r="U17" s="31">
        <f t="shared" ref="U17" si="70">U15-U16</f>
        <v>0.12899999999999998</v>
      </c>
      <c r="V17" s="31">
        <f t="shared" ref="V17" si="71">V15-V16</f>
        <v>6.3999999999999974E-2</v>
      </c>
      <c r="W17" s="31">
        <f t="shared" ref="W17" si="72">W15-W16</f>
        <v>6.0000000000000053E-3</v>
      </c>
      <c r="X17" s="31">
        <f t="shared" ref="X17" si="73">X15-X16</f>
        <v>-3.999999999999998E-2</v>
      </c>
      <c r="Y17" s="31">
        <f t="shared" ref="Y17" si="74">Y15-Y16</f>
        <v>-2.200000000000002E-2</v>
      </c>
      <c r="Z17" s="31">
        <f t="shared" ref="Z17" si="75">Z15-Z16</f>
        <v>-2.8000000000000025E-2</v>
      </c>
      <c r="AA17" s="31">
        <f t="shared" ref="AA17" si="76">AA15-AA16</f>
        <v>1.999999999999999E-2</v>
      </c>
      <c r="AB17" s="31">
        <f t="shared" ref="AB17" si="77">AB15-AB16</f>
        <v>-5.9000000000000025E-2</v>
      </c>
      <c r="AC17" s="31">
        <f t="shared" ref="AC17" si="78">AC15-AC16</f>
        <v>-3.4000000000000002E-2</v>
      </c>
    </row>
    <row r="18" spans="1:29" ht="36" customHeight="1">
      <c r="A18" s="42" t="s">
        <v>356</v>
      </c>
      <c r="B18" s="19" t="s">
        <v>351</v>
      </c>
      <c r="C18" s="20">
        <v>0.217</v>
      </c>
      <c r="D18" s="20">
        <v>0.252</v>
      </c>
      <c r="E18" s="20">
        <v>0.24399999999999999</v>
      </c>
      <c r="F18" s="20">
        <v>0.23699999999999999</v>
      </c>
      <c r="G18" s="20">
        <v>0.216</v>
      </c>
      <c r="H18" s="20">
        <v>0.17599999999999999</v>
      </c>
      <c r="I18" s="20">
        <v>0.186</v>
      </c>
      <c r="J18" s="20">
        <v>0.214</v>
      </c>
      <c r="K18" s="20">
        <v>0.221</v>
      </c>
      <c r="L18" s="20">
        <v>0.23699999999999999</v>
      </c>
      <c r="M18" s="20">
        <v>0.22800000000000001</v>
      </c>
      <c r="N18" s="20">
        <v>0.217</v>
      </c>
      <c r="O18" s="20">
        <v>0.16200000000000001</v>
      </c>
      <c r="P18" s="20">
        <v>0.20799999999999999</v>
      </c>
      <c r="Q18" s="20">
        <v>0.17299999999999999</v>
      </c>
      <c r="R18" s="20">
        <v>0.25600000000000001</v>
      </c>
      <c r="S18" s="20">
        <v>0.222</v>
      </c>
      <c r="T18" s="20">
        <v>0.21299999999999999</v>
      </c>
      <c r="U18" s="20">
        <v>0.19700000000000001</v>
      </c>
      <c r="V18" s="20">
        <v>0.23699999999999999</v>
      </c>
      <c r="W18" s="20">
        <v>0.19600000000000001</v>
      </c>
      <c r="X18" s="20">
        <v>0.23100000000000001</v>
      </c>
      <c r="Y18" s="20">
        <v>0.22500000000000001</v>
      </c>
      <c r="Z18" s="20">
        <v>0.22500000000000001</v>
      </c>
      <c r="AA18" s="20">
        <v>0.153</v>
      </c>
      <c r="AB18" s="20">
        <v>0.27400000000000002</v>
      </c>
      <c r="AC18" s="20">
        <v>0.221</v>
      </c>
    </row>
    <row r="19" spans="1:29" ht="36" customHeight="1">
      <c r="A19" s="42"/>
      <c r="B19" s="19" t="s">
        <v>352</v>
      </c>
      <c r="C19" s="20">
        <v>0.22900000000000001</v>
      </c>
      <c r="D19" s="20">
        <v>0.193</v>
      </c>
      <c r="E19" s="20">
        <v>0.22500000000000001</v>
      </c>
      <c r="F19" s="20">
        <v>0.24399999999999999</v>
      </c>
      <c r="G19" s="20">
        <v>0.23899999999999999</v>
      </c>
      <c r="H19" s="20">
        <v>0.254</v>
      </c>
      <c r="I19" s="20">
        <v>0.219</v>
      </c>
      <c r="J19" s="20">
        <v>0.23799999999999999</v>
      </c>
      <c r="K19" s="20">
        <v>0.221</v>
      </c>
      <c r="L19" s="20">
        <v>0.219</v>
      </c>
      <c r="M19" s="20">
        <v>0.22900000000000001</v>
      </c>
      <c r="N19" s="20">
        <v>0.23100000000000001</v>
      </c>
      <c r="O19" s="20">
        <v>0.24</v>
      </c>
      <c r="P19" s="20">
        <v>0.23699999999999999</v>
      </c>
      <c r="Q19" s="20">
        <v>0.23699999999999999</v>
      </c>
      <c r="R19" s="20">
        <v>0.219</v>
      </c>
      <c r="S19" s="20">
        <v>0.24099999999999999</v>
      </c>
      <c r="T19" s="20">
        <v>0.23799999999999999</v>
      </c>
      <c r="U19" s="20">
        <v>0.252</v>
      </c>
      <c r="V19" s="20">
        <v>0.218</v>
      </c>
      <c r="W19" s="20">
        <v>0.23200000000000001</v>
      </c>
      <c r="X19" s="20">
        <v>0.21199999999999999</v>
      </c>
      <c r="Y19" s="20">
        <v>0.20899999999999999</v>
      </c>
      <c r="Z19" s="20">
        <v>0.19500000000000001</v>
      </c>
      <c r="AA19" s="20">
        <v>0.219</v>
      </c>
      <c r="AB19" s="20">
        <v>0.17499999999999999</v>
      </c>
      <c r="AC19" s="20">
        <v>0.20899999999999999</v>
      </c>
    </row>
    <row r="20" spans="1:29" ht="36" customHeight="1">
      <c r="A20" s="21"/>
      <c r="B20" s="19"/>
      <c r="C20" s="31">
        <f>C18-C19</f>
        <v>-1.2000000000000011E-2</v>
      </c>
      <c r="D20" s="31">
        <f t="shared" ref="D20" si="79">D18-D19</f>
        <v>5.8999999999999997E-2</v>
      </c>
      <c r="E20" s="31">
        <f t="shared" ref="E20" si="80">E18-E19</f>
        <v>1.8999999999999989E-2</v>
      </c>
      <c r="F20" s="31">
        <f t="shared" ref="F20" si="81">F18-F19</f>
        <v>-7.0000000000000062E-3</v>
      </c>
      <c r="G20" s="31">
        <f t="shared" ref="G20" si="82">G18-G19</f>
        <v>-2.2999999999999993E-2</v>
      </c>
      <c r="H20" s="31">
        <f t="shared" ref="H20" si="83">H18-H19</f>
        <v>-7.8000000000000014E-2</v>
      </c>
      <c r="I20" s="31">
        <f t="shared" ref="I20" si="84">I18-I19</f>
        <v>-3.3000000000000002E-2</v>
      </c>
      <c r="J20" s="31">
        <f t="shared" ref="J20" si="85">J18-J19</f>
        <v>-2.3999999999999994E-2</v>
      </c>
      <c r="K20" s="31">
        <f t="shared" ref="K20" si="86">K18-K19</f>
        <v>0</v>
      </c>
      <c r="L20" s="31">
        <f t="shared" ref="L20" si="87">L18-L19</f>
        <v>1.7999999999999988E-2</v>
      </c>
      <c r="M20" s="31">
        <f t="shared" ref="M20" si="88">M18-M19</f>
        <v>-1.0000000000000009E-3</v>
      </c>
      <c r="N20" s="31">
        <f t="shared" ref="N20" si="89">N18-N19</f>
        <v>-1.4000000000000012E-2</v>
      </c>
      <c r="O20" s="31">
        <f t="shared" ref="O20" si="90">O18-O19</f>
        <v>-7.7999999999999986E-2</v>
      </c>
      <c r="P20" s="31">
        <f t="shared" ref="P20" si="91">P18-P19</f>
        <v>-2.8999999999999998E-2</v>
      </c>
      <c r="Q20" s="31">
        <f t="shared" ref="Q20" si="92">Q18-Q19</f>
        <v>-6.4000000000000001E-2</v>
      </c>
      <c r="R20" s="31">
        <f t="shared" ref="R20" si="93">R18-R19</f>
        <v>3.7000000000000005E-2</v>
      </c>
      <c r="S20" s="31">
        <f t="shared" ref="S20" si="94">S18-S19</f>
        <v>-1.8999999999999989E-2</v>
      </c>
      <c r="T20" s="31">
        <f t="shared" ref="T20" si="95">T18-T19</f>
        <v>-2.4999999999999994E-2</v>
      </c>
      <c r="U20" s="31">
        <f t="shared" ref="U20" si="96">U18-U19</f>
        <v>-5.4999999999999993E-2</v>
      </c>
      <c r="V20" s="31">
        <f t="shared" ref="V20" si="97">V18-V19</f>
        <v>1.8999999999999989E-2</v>
      </c>
      <c r="W20" s="31">
        <f t="shared" ref="W20" si="98">W18-W19</f>
        <v>-3.6000000000000004E-2</v>
      </c>
      <c r="X20" s="31">
        <f t="shared" ref="X20" si="99">X18-X19</f>
        <v>1.9000000000000017E-2</v>
      </c>
      <c r="Y20" s="31">
        <f t="shared" ref="Y20" si="100">Y18-Y19</f>
        <v>1.6000000000000014E-2</v>
      </c>
      <c r="Z20" s="31">
        <f t="shared" ref="Z20" si="101">Z18-Z19</f>
        <v>0.03</v>
      </c>
      <c r="AA20" s="31">
        <f t="shared" ref="AA20" si="102">AA18-AA19</f>
        <v>-6.6000000000000003E-2</v>
      </c>
      <c r="AB20" s="31">
        <f t="shared" ref="AB20" si="103">AB18-AB19</f>
        <v>9.9000000000000032E-2</v>
      </c>
      <c r="AC20" s="31">
        <f t="shared" ref="AC20" si="104">AC18-AC19</f>
        <v>1.2000000000000011E-2</v>
      </c>
    </row>
    <row r="21" spans="1:29" ht="36" customHeight="1">
      <c r="A21" s="42" t="s">
        <v>357</v>
      </c>
      <c r="B21" s="19" t="s">
        <v>351</v>
      </c>
      <c r="C21" s="20">
        <v>0.182</v>
      </c>
      <c r="D21" s="20">
        <v>0.16400000000000001</v>
      </c>
      <c r="E21" s="20">
        <v>0.19900000000000001</v>
      </c>
      <c r="F21" s="20">
        <v>0.217</v>
      </c>
      <c r="G21" s="20">
        <v>0.191</v>
      </c>
      <c r="H21" s="20">
        <v>0.21299999999999999</v>
      </c>
      <c r="I21" s="20">
        <v>0.124</v>
      </c>
      <c r="J21" s="20">
        <v>0.182</v>
      </c>
      <c r="K21" s="20">
        <v>0.182</v>
      </c>
      <c r="L21" s="20">
        <v>0.20399999999999999</v>
      </c>
      <c r="M21" s="20">
        <v>0.161</v>
      </c>
      <c r="N21" s="20">
        <v>0.17199999999999999</v>
      </c>
      <c r="O21" s="20">
        <v>0.17899999999999999</v>
      </c>
      <c r="P21" s="20">
        <v>0.193</v>
      </c>
      <c r="Q21" s="20">
        <v>0.184</v>
      </c>
      <c r="R21" s="20">
        <v>0.18099999999999999</v>
      </c>
      <c r="S21" s="20">
        <v>0.182</v>
      </c>
      <c r="T21" s="20">
        <v>0.19700000000000001</v>
      </c>
      <c r="U21" s="20">
        <v>0.16</v>
      </c>
      <c r="V21" s="20">
        <v>0.19400000000000001</v>
      </c>
      <c r="W21" s="20">
        <v>0.186</v>
      </c>
      <c r="X21" s="20">
        <v>0.23</v>
      </c>
      <c r="Y21" s="20">
        <v>0.19800000000000001</v>
      </c>
      <c r="Z21" s="20">
        <v>0.15</v>
      </c>
      <c r="AA21" s="20">
        <v>0.127</v>
      </c>
      <c r="AB21" s="20">
        <v>0.14799999999999999</v>
      </c>
      <c r="AC21" s="20">
        <v>0.19500000000000001</v>
      </c>
    </row>
    <row r="22" spans="1:29" ht="36" customHeight="1">
      <c r="A22" s="42"/>
      <c r="B22" s="19" t="s">
        <v>352</v>
      </c>
      <c r="C22" s="20">
        <v>0.34899999999999998</v>
      </c>
      <c r="D22" s="20">
        <v>0.32500000000000001</v>
      </c>
      <c r="E22" s="20">
        <v>0.29199999999999998</v>
      </c>
      <c r="F22" s="20">
        <v>0.32100000000000001</v>
      </c>
      <c r="G22" s="20">
        <v>0.32700000000000001</v>
      </c>
      <c r="H22" s="20">
        <v>0.35899999999999999</v>
      </c>
      <c r="I22" s="20">
        <v>0.44500000000000001</v>
      </c>
      <c r="J22" s="20">
        <v>0.33900000000000002</v>
      </c>
      <c r="K22" s="20">
        <v>0.35799999999999998</v>
      </c>
      <c r="L22" s="20">
        <v>0.34</v>
      </c>
      <c r="M22" s="20">
        <v>0.373</v>
      </c>
      <c r="N22" s="20">
        <v>0.36</v>
      </c>
      <c r="O22" s="20">
        <v>0.34899999999999998</v>
      </c>
      <c r="P22" s="20">
        <v>0.31900000000000001</v>
      </c>
      <c r="Q22" s="20">
        <v>0.35099999999999998</v>
      </c>
      <c r="R22" s="20">
        <v>0.34300000000000003</v>
      </c>
      <c r="S22" s="20">
        <v>0.33400000000000002</v>
      </c>
      <c r="T22" s="20">
        <v>0.315</v>
      </c>
      <c r="U22" s="20">
        <v>0.41199999999999998</v>
      </c>
      <c r="V22" s="20">
        <v>0.33500000000000002</v>
      </c>
      <c r="W22" s="20">
        <v>0.37200000000000011</v>
      </c>
      <c r="X22" s="20">
        <v>0.34399999999999997</v>
      </c>
      <c r="Y22" s="20">
        <v>0.35099999999999998</v>
      </c>
      <c r="Z22" s="20">
        <v>0.316</v>
      </c>
      <c r="AA22" s="20">
        <v>0.40600000000000003</v>
      </c>
      <c r="AB22" s="20">
        <v>0.373</v>
      </c>
      <c r="AC22" s="20">
        <v>0.35599999999999998</v>
      </c>
    </row>
    <row r="23" spans="1:29" ht="36" customHeight="1">
      <c r="A23" s="21"/>
      <c r="B23" s="19"/>
      <c r="C23" s="31">
        <f>C21-C22</f>
        <v>-0.16699999999999998</v>
      </c>
      <c r="D23" s="31">
        <f t="shared" ref="D23" si="105">D21-D22</f>
        <v>-0.161</v>
      </c>
      <c r="E23" s="31">
        <f t="shared" ref="E23" si="106">E21-E22</f>
        <v>-9.2999999999999972E-2</v>
      </c>
      <c r="F23" s="31">
        <f t="shared" ref="F23" si="107">F21-F22</f>
        <v>-0.10400000000000001</v>
      </c>
      <c r="G23" s="31">
        <f t="shared" ref="G23" si="108">G21-G22</f>
        <v>-0.13600000000000001</v>
      </c>
      <c r="H23" s="31">
        <f t="shared" ref="H23" si="109">H21-H22</f>
        <v>-0.14599999999999999</v>
      </c>
      <c r="I23" s="31">
        <f t="shared" ref="I23" si="110">I21-I22</f>
        <v>-0.32100000000000001</v>
      </c>
      <c r="J23" s="31">
        <f t="shared" ref="J23" si="111">J21-J22</f>
        <v>-0.15700000000000003</v>
      </c>
      <c r="K23" s="31">
        <f t="shared" ref="K23" si="112">K21-K22</f>
        <v>-0.17599999999999999</v>
      </c>
      <c r="L23" s="31">
        <f t="shared" ref="L23" si="113">L21-L22</f>
        <v>-0.13600000000000004</v>
      </c>
      <c r="M23" s="31">
        <f t="shared" ref="M23" si="114">M21-M22</f>
        <v>-0.21199999999999999</v>
      </c>
      <c r="N23" s="31">
        <f t="shared" ref="N23" si="115">N21-N22</f>
        <v>-0.188</v>
      </c>
      <c r="O23" s="31">
        <f t="shared" ref="O23" si="116">O21-O22</f>
        <v>-0.16999999999999998</v>
      </c>
      <c r="P23" s="31">
        <f t="shared" ref="P23" si="117">P21-P22</f>
        <v>-0.126</v>
      </c>
      <c r="Q23" s="31">
        <f t="shared" ref="Q23" si="118">Q21-Q22</f>
        <v>-0.16699999999999998</v>
      </c>
      <c r="R23" s="31">
        <f t="shared" ref="R23" si="119">R21-R22</f>
        <v>-0.16200000000000003</v>
      </c>
      <c r="S23" s="31">
        <f t="shared" ref="S23" si="120">S21-S22</f>
        <v>-0.15200000000000002</v>
      </c>
      <c r="T23" s="31">
        <f t="shared" ref="T23" si="121">T21-T22</f>
        <v>-0.11799999999999999</v>
      </c>
      <c r="U23" s="31">
        <f t="shared" ref="U23" si="122">U21-U22</f>
        <v>-0.252</v>
      </c>
      <c r="V23" s="31">
        <f t="shared" ref="V23" si="123">V21-V22</f>
        <v>-0.14100000000000001</v>
      </c>
      <c r="W23" s="31">
        <f t="shared" ref="W23" si="124">W21-W22</f>
        <v>-0.18600000000000011</v>
      </c>
      <c r="X23" s="31">
        <f t="shared" ref="X23" si="125">X21-X22</f>
        <v>-0.11399999999999996</v>
      </c>
      <c r="Y23" s="31">
        <f t="shared" ref="Y23" si="126">Y21-Y22</f>
        <v>-0.15299999999999997</v>
      </c>
      <c r="Z23" s="31">
        <f t="shared" ref="Z23" si="127">Z21-Z22</f>
        <v>-0.16600000000000001</v>
      </c>
      <c r="AA23" s="31">
        <f t="shared" ref="AA23" si="128">AA21-AA22</f>
        <v>-0.27900000000000003</v>
      </c>
      <c r="AB23" s="31">
        <f t="shared" ref="AB23" si="129">AB21-AB22</f>
        <v>-0.22500000000000001</v>
      </c>
      <c r="AC23" s="31">
        <f t="shared" ref="AC23" si="130">AC21-AC22</f>
        <v>-0.16099999999999998</v>
      </c>
    </row>
    <row r="24" spans="1:29" ht="36" customHeight="1">
      <c r="A24" s="42" t="s">
        <v>358</v>
      </c>
      <c r="B24" s="19" t="s">
        <v>351</v>
      </c>
      <c r="C24" s="20">
        <v>0.17</v>
      </c>
      <c r="D24" s="20">
        <v>0.19</v>
      </c>
      <c r="E24" s="20">
        <v>0.215</v>
      </c>
      <c r="F24" s="20">
        <v>0.18</v>
      </c>
      <c r="G24" s="20">
        <v>0.18</v>
      </c>
      <c r="H24" s="20">
        <v>0.14299999999999999</v>
      </c>
      <c r="I24" s="20">
        <v>0.124</v>
      </c>
      <c r="J24" s="20">
        <v>0.183</v>
      </c>
      <c r="K24" s="20">
        <v>0.157</v>
      </c>
      <c r="L24" s="20">
        <v>0.159</v>
      </c>
      <c r="M24" s="20">
        <v>0.18</v>
      </c>
      <c r="N24" s="20">
        <v>0.185</v>
      </c>
      <c r="O24" s="20">
        <v>0.151</v>
      </c>
      <c r="P24" s="20">
        <v>0.17100000000000001</v>
      </c>
      <c r="Q24" s="20">
        <v>0.17100000000000001</v>
      </c>
      <c r="R24" s="20">
        <v>0.161</v>
      </c>
      <c r="S24" s="20">
        <v>0.17399999999999999</v>
      </c>
      <c r="T24" s="20">
        <v>0.17399999999999999</v>
      </c>
      <c r="U24" s="20">
        <v>0.128</v>
      </c>
      <c r="V24" s="20">
        <v>0.156</v>
      </c>
      <c r="W24" s="20">
        <v>0.16900000000000001</v>
      </c>
      <c r="X24" s="20">
        <v>0.184</v>
      </c>
      <c r="Y24" s="20">
        <v>0.13</v>
      </c>
      <c r="Z24" s="20">
        <v>0.19900000000000001</v>
      </c>
      <c r="AA24" s="20">
        <v>0.21199999999999999</v>
      </c>
      <c r="AB24" s="20">
        <v>0.19800000000000001</v>
      </c>
      <c r="AC24" s="20">
        <v>0.17499999999999999</v>
      </c>
    </row>
    <row r="25" spans="1:29" ht="36" customHeight="1">
      <c r="A25" s="42"/>
      <c r="B25" s="19" t="s">
        <v>352</v>
      </c>
      <c r="C25" s="20">
        <v>0.30199999999999999</v>
      </c>
      <c r="D25" s="20">
        <v>0.26300000000000001</v>
      </c>
      <c r="E25" s="20">
        <v>0.251</v>
      </c>
      <c r="F25" s="20">
        <v>0.318</v>
      </c>
      <c r="G25" s="20">
        <v>0.30399999999999999</v>
      </c>
      <c r="H25" s="20">
        <v>0.34699999999999998</v>
      </c>
      <c r="I25" s="20">
        <v>0.32700000000000001</v>
      </c>
      <c r="J25" s="20">
        <v>0.29199999999999998</v>
      </c>
      <c r="K25" s="20">
        <v>0.313</v>
      </c>
      <c r="L25" s="20">
        <v>0.313</v>
      </c>
      <c r="M25" s="20">
        <v>0.29299999999999998</v>
      </c>
      <c r="N25" s="20">
        <v>0.27900000000000003</v>
      </c>
      <c r="O25" s="20">
        <v>0.34899999999999998</v>
      </c>
      <c r="P25" s="20">
        <v>0.28799999999999998</v>
      </c>
      <c r="Q25" s="20">
        <v>0.32300000000000001</v>
      </c>
      <c r="R25" s="20">
        <v>0.313</v>
      </c>
      <c r="S25" s="20">
        <v>0.29499999999999998</v>
      </c>
      <c r="T25" s="20">
        <v>0.31900000000000001</v>
      </c>
      <c r="U25" s="20">
        <v>0.29399999999999998</v>
      </c>
      <c r="V25" s="20">
        <v>0.30599999999999999</v>
      </c>
      <c r="W25" s="20">
        <v>0.32500000000000001</v>
      </c>
      <c r="X25" s="20">
        <v>0.29599999999999999</v>
      </c>
      <c r="Y25" s="20">
        <v>0.34499999999999997</v>
      </c>
      <c r="Z25" s="20">
        <v>0.29499999999999998</v>
      </c>
      <c r="AA25" s="20">
        <v>0.29199999999999998</v>
      </c>
      <c r="AB25" s="20">
        <v>0.27600000000000002</v>
      </c>
      <c r="AC25" s="20">
        <v>0.29099999999999998</v>
      </c>
    </row>
    <row r="26" spans="1:29">
      <c r="C26" s="31">
        <f>C24-C25</f>
        <v>-0.13199999999999998</v>
      </c>
      <c r="D26" s="31">
        <f t="shared" ref="D26" si="131">D24-D25</f>
        <v>-7.3000000000000009E-2</v>
      </c>
      <c r="E26" s="31">
        <f t="shared" ref="E26" si="132">E24-E25</f>
        <v>-3.6000000000000004E-2</v>
      </c>
      <c r="F26" s="31">
        <f t="shared" ref="F26" si="133">F24-F25</f>
        <v>-0.13800000000000001</v>
      </c>
      <c r="G26" s="31">
        <f t="shared" ref="G26" si="134">G24-G25</f>
        <v>-0.124</v>
      </c>
      <c r="H26" s="31">
        <f t="shared" ref="H26" si="135">H24-H25</f>
        <v>-0.20399999999999999</v>
      </c>
      <c r="I26" s="31">
        <f t="shared" ref="I26" si="136">I24-I25</f>
        <v>-0.20300000000000001</v>
      </c>
      <c r="J26" s="31">
        <f t="shared" ref="J26" si="137">J24-J25</f>
        <v>-0.10899999999999999</v>
      </c>
      <c r="K26" s="31">
        <f t="shared" ref="K26" si="138">K24-K25</f>
        <v>-0.156</v>
      </c>
      <c r="L26" s="31">
        <f t="shared" ref="L26" si="139">L24-L25</f>
        <v>-0.154</v>
      </c>
      <c r="M26" s="31">
        <f t="shared" ref="M26" si="140">M24-M25</f>
        <v>-0.11299999999999999</v>
      </c>
      <c r="N26" s="31">
        <f t="shared" ref="N26" si="141">N24-N25</f>
        <v>-9.4000000000000028E-2</v>
      </c>
      <c r="O26" s="31">
        <f t="shared" ref="O26" si="142">O24-O25</f>
        <v>-0.19799999999999998</v>
      </c>
      <c r="P26" s="31">
        <f t="shared" ref="P26" si="143">P24-P25</f>
        <v>-0.11699999999999997</v>
      </c>
      <c r="Q26" s="31">
        <f t="shared" ref="Q26" si="144">Q24-Q25</f>
        <v>-0.152</v>
      </c>
      <c r="R26" s="31">
        <f t="shared" ref="R26" si="145">R24-R25</f>
        <v>-0.152</v>
      </c>
      <c r="S26" s="31">
        <f t="shared" ref="S26" si="146">S24-S25</f>
        <v>-0.121</v>
      </c>
      <c r="T26" s="31">
        <f t="shared" ref="T26" si="147">T24-T25</f>
        <v>-0.14500000000000002</v>
      </c>
      <c r="U26" s="31">
        <f t="shared" ref="U26" si="148">U24-U25</f>
        <v>-0.16599999999999998</v>
      </c>
      <c r="V26" s="31">
        <f t="shared" ref="V26" si="149">V24-V25</f>
        <v>-0.15</v>
      </c>
      <c r="W26" s="31">
        <f t="shared" ref="W26" si="150">W24-W25</f>
        <v>-0.156</v>
      </c>
      <c r="X26" s="31">
        <f t="shared" ref="X26" si="151">X24-X25</f>
        <v>-0.11199999999999999</v>
      </c>
      <c r="Y26" s="31">
        <f t="shared" ref="Y26" si="152">Y24-Y25</f>
        <v>-0.21499999999999997</v>
      </c>
      <c r="Z26" s="31">
        <f t="shared" ref="Z26" si="153">Z24-Z25</f>
        <v>-9.5999999999999974E-2</v>
      </c>
      <c r="AA26" s="31">
        <f t="shared" ref="AA26" si="154">AA24-AA25</f>
        <v>-7.9999999999999988E-2</v>
      </c>
      <c r="AB26" s="31">
        <f t="shared" ref="AB26" si="155">AB24-AB25</f>
        <v>-7.8000000000000014E-2</v>
      </c>
      <c r="AC26" s="31">
        <f t="shared" ref="AC26" si="156">AC24-AC25</f>
        <v>-0.11599999999999999</v>
      </c>
    </row>
  </sheetData>
  <mergeCells count="12">
    <mergeCell ref="A24:A25"/>
    <mergeCell ref="B2:AC2"/>
    <mergeCell ref="D4:I4"/>
    <mergeCell ref="J4:K4"/>
    <mergeCell ref="L4:R4"/>
    <mergeCell ref="S4:AC4"/>
    <mergeCell ref="A6:A7"/>
    <mergeCell ref="A9:A10"/>
    <mergeCell ref="A12:A13"/>
    <mergeCell ref="A15:A16"/>
    <mergeCell ref="A18:A19"/>
    <mergeCell ref="A21:A2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ABD96C17574242878CD3B6ED556603" ma:contentTypeVersion="14" ma:contentTypeDescription="Create a new document." ma:contentTypeScope="" ma:versionID="70c7b8cb90c1a07e04d4954349d2899b">
  <xsd:schema xmlns:xsd="http://www.w3.org/2001/XMLSchema" xmlns:xs="http://www.w3.org/2001/XMLSchema" xmlns:p="http://schemas.microsoft.com/office/2006/metadata/properties" xmlns:ns2="4375cd42-5fad-4747-a0d4-97e2d47911a5" xmlns:ns3="5a367968-0530-4bd6-a6dd-4c1d5c8f4266" targetNamespace="http://schemas.microsoft.com/office/2006/metadata/properties" ma:root="true" ma:fieldsID="6d2bdfd6a8f0ede1076fdcf430312f65" ns2:_="" ns3:_="">
    <xsd:import namespace="4375cd42-5fad-4747-a0d4-97e2d47911a5"/>
    <xsd:import namespace="5a367968-0530-4bd6-a6dd-4c1d5c8f426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75cd42-5fad-4747-a0d4-97e2d47911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367968-0530-4bd6-a6dd-4c1d5c8f426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623a51-f3bc-43fd-ae36-463a84ceb58a}" ma:internalName="TaxCatchAll" ma:showField="CatchAllData" ma:web="5a367968-0530-4bd6-a6dd-4c1d5c8f42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375cd42-5fad-4747-a0d4-97e2d47911a5">
      <Terms xmlns="http://schemas.microsoft.com/office/infopath/2007/PartnerControls"/>
    </lcf76f155ced4ddcb4097134ff3c332f>
    <TaxCatchAll xmlns="5a367968-0530-4bd6-a6dd-4c1d5c8f4266" xsi:nil="true"/>
  </documentManagement>
</p:properties>
</file>

<file path=customXml/itemProps1.xml><?xml version="1.0" encoding="utf-8"?>
<ds:datastoreItem xmlns:ds="http://schemas.openxmlformats.org/officeDocument/2006/customXml" ds:itemID="{F91C3C79-BA5B-456B-AD80-0958BDB458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75cd42-5fad-4747-a0d4-97e2d47911a5"/>
    <ds:schemaRef ds:uri="5a367968-0530-4bd6-a6dd-4c1d5c8f42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45C9CF-B75A-43D2-A0F1-A433E28E1838}">
  <ds:schemaRefs>
    <ds:schemaRef ds:uri="http://schemas.microsoft.com/sharepoint/v3/contenttype/forms"/>
  </ds:schemaRefs>
</ds:datastoreItem>
</file>

<file path=customXml/itemProps3.xml><?xml version="1.0" encoding="utf-8"?>
<ds:datastoreItem xmlns:ds="http://schemas.openxmlformats.org/officeDocument/2006/customXml" ds:itemID="{722656C0-67EE-442F-BE2A-1BF11FD40C93}">
  <ds:schemaRefs>
    <ds:schemaRef ds:uri="http://purl.org/dc/terms/"/>
    <ds:schemaRef ds:uri="http://schemas.microsoft.com/office/2006/metadata/propertie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5a367968-0530-4bd6-a6dd-4c1d5c8f4266"/>
    <ds:schemaRef ds:uri="4375cd42-5fad-4747-a0d4-97e2d47911a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Sheet</vt:lpstr>
      <vt:lpstr>Contents</vt:lpstr>
      <vt:lpstr>Full Results</vt:lpstr>
      <vt:lpstr>Table 45</vt:lpstr>
      <vt:lpstr>Table 46</vt:lpstr>
      <vt:lpstr>Table 47</vt:lpstr>
      <vt:lpstr>Max-Diff 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Adam Drummond</cp:lastModifiedBy>
  <cp:revision/>
  <dcterms:created xsi:type="dcterms:W3CDTF">2026-03-22T11:25:00Z</dcterms:created>
  <dcterms:modified xsi:type="dcterms:W3CDTF">2026-04-23T09:31:38Z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0x01010064ABD96C17574242878CD3B6ED556603</vt:lpwstr>
  </property>
  <property fmtid="{D5CDD505-2E9C-101B-9397-08002B2CF9AE}" pid="3" name="MediaServiceImageTags">
    <vt:lpwstr/>
  </property>
</Properties>
</file>