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13_ncr:1_{D3E5D2B2-C05F-49AF-980C-A8879AC4352C}"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2" sheetId="15" r:id="rId14"/>
    <sheet name="Table 13" sheetId="16" r:id="rId15"/>
    <sheet name="Table 14" sheetId="17" r:id="rId16"/>
    <sheet name="Table 15" sheetId="18" r:id="rId17"/>
    <sheet name="Table 26" sheetId="19" r:id="rId18"/>
    <sheet name="Table 27" sheetId="20" r:id="rId19"/>
    <sheet name="Table 28" sheetId="21" r:id="rId20"/>
    <sheet name="Table 29" sheetId="22" r:id="rId21"/>
    <sheet name="Table 30" sheetId="23" r:id="rId22"/>
    <sheet name="Table 31" sheetId="24" r:id="rId23"/>
    <sheet name="Table 32" sheetId="25" r:id="rId24"/>
    <sheet name="Table 33" sheetId="26" r:id="rId25"/>
    <sheet name="Table 34" sheetId="27" r:id="rId26"/>
    <sheet name="Table 35" sheetId="28" r:id="rId27"/>
    <sheet name="Table 36" sheetId="29" r:id="rId28"/>
    <sheet name="Table 37" sheetId="30" r:id="rId29"/>
    <sheet name="Table 38" sheetId="31" r:id="rId30"/>
    <sheet name="Table 39" sheetId="32" r:id="rId31"/>
    <sheet name="Table 40" sheetId="33" r:id="rId32"/>
    <sheet name="Table 41" sheetId="34" r:id="rId33"/>
    <sheet name="Table 42" sheetId="35" r:id="rId34"/>
    <sheet name="Table 43" sheetId="36" r:id="rId35"/>
    <sheet name="Table 44" sheetId="37" r:id="rId36"/>
    <sheet name="Table 45" sheetId="38" r:id="rId37"/>
    <sheet name="Table 46" sheetId="39" r:id="rId38"/>
    <sheet name="Table 47" sheetId="40" r:id="rId39"/>
    <sheet name="Table 48" sheetId="41" r:id="rId40"/>
    <sheet name="Table 49" sheetId="42" r:id="rId41"/>
    <sheet name="Table 50" sheetId="43" r:id="rId42"/>
    <sheet name="Table 51" sheetId="44" r:id="rId43"/>
    <sheet name="Table 52" sheetId="45" r:id="rId44"/>
    <sheet name="Table 53" sheetId="46" r:id="rId45"/>
    <sheet name="Table 54" sheetId="47" r:id="rId46"/>
    <sheet name="Table 55" sheetId="48" r:id="rId47"/>
    <sheet name="Table 56" sheetId="49" r:id="rId48"/>
    <sheet name="Table 57" sheetId="50" r:id="rId49"/>
    <sheet name="Table 58" sheetId="51" r:id="rId50"/>
    <sheet name="Table 59" sheetId="52" r:id="rId51"/>
    <sheet name="Table 60" sheetId="53" r:id="rId52"/>
    <sheet name="Table 61" sheetId="54" r:id="rId53"/>
    <sheet name="Table 62" sheetId="55" r:id="rId54"/>
    <sheet name="Table 63" sheetId="56" r:id="rId55"/>
    <sheet name="Table 64" sheetId="57" r:id="rId56"/>
    <sheet name="Table 65" sheetId="58" r:id="rId57"/>
    <sheet name="Table 66" sheetId="59" r:id="rId58"/>
    <sheet name="Table 67" sheetId="60" r:id="rId59"/>
    <sheet name="Table 68" sheetId="61" r:id="rId60"/>
    <sheet name="Table 69" sheetId="62" r:id="rId61"/>
    <sheet name="Table 70" sheetId="63" r:id="rId62"/>
    <sheet name="Table 71" sheetId="64" r:id="rId6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22" l="1"/>
  <c r="B20" i="64"/>
  <c r="B17" i="63"/>
  <c r="B21" i="62"/>
  <c r="B21" i="61"/>
  <c r="B21" i="60"/>
  <c r="B21" i="59"/>
  <c r="B21" i="58"/>
  <c r="B21" i="57"/>
  <c r="B21" i="56"/>
  <c r="B21" i="55"/>
  <c r="B21" i="54"/>
  <c r="B21" i="53"/>
  <c r="B21" i="52"/>
  <c r="B21" i="51"/>
  <c r="B21" i="50"/>
  <c r="B21" i="49"/>
  <c r="B21" i="48"/>
  <c r="B21" i="47"/>
  <c r="B16" i="46"/>
  <c r="B16" i="45"/>
  <c r="B16" i="44"/>
  <c r="B16" i="43"/>
  <c r="B16" i="42"/>
  <c r="B16" i="41"/>
  <c r="B16" i="40"/>
  <c r="B16" i="39"/>
  <c r="B16" i="38"/>
  <c r="B16" i="37"/>
  <c r="B16" i="36"/>
  <c r="B16" i="35"/>
  <c r="B16" i="34"/>
  <c r="B16" i="33"/>
  <c r="B25" i="32"/>
  <c r="B25" i="31"/>
  <c r="B25" i="30"/>
  <c r="B25" i="29"/>
  <c r="B25" i="28"/>
  <c r="B25" i="27"/>
  <c r="B25" i="26"/>
  <c r="B25" i="25"/>
  <c r="B25" i="24"/>
  <c r="B25" i="23"/>
  <c r="B25" i="22"/>
  <c r="B22" i="21"/>
  <c r="B14" i="20"/>
  <c r="B15" i="19"/>
  <c r="B26" i="18"/>
  <c r="B26" i="17"/>
  <c r="B26" i="16"/>
  <c r="B26" i="15"/>
  <c r="B26" i="13"/>
  <c r="B26" i="12"/>
  <c r="B26" i="11"/>
  <c r="B26" i="10"/>
  <c r="B26" i="9"/>
  <c r="B26" i="8"/>
  <c r="B26" i="7"/>
  <c r="B24" i="6"/>
  <c r="B24" i="5"/>
  <c r="B24" i="4"/>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<sst xmlns="http://schemas.openxmlformats.org/spreadsheetml/2006/main" count="3667" uniqueCount="213">
  <si>
    <t>Fieldwork:</t>
  </si>
  <si>
    <t xml:space="preserve">Interview Method: </t>
  </si>
  <si>
    <t>Online Survey</t>
  </si>
  <si>
    <t>Population represented:</t>
  </si>
  <si>
    <t>UK Adults</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</si>
  <si>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</si>
  <si>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</si>
  <si>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</si>
  <si>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</si>
  <si>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</si>
  <si>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</si>
  <si>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</si>
  <si>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BASE: All Respondents</t>
  </si>
  <si>
    <t>BASE: Use any payment method</t>
  </si>
  <si>
    <t>BASE: Question randomly assigned to respondents</t>
  </si>
  <si>
    <t>BASE: Would move to another provider if payments not secure</t>
  </si>
  <si>
    <t>Full Results</t>
  </si>
  <si>
    <t>Gender</t>
  </si>
  <si>
    <t>Age</t>
  </si>
  <si>
    <t>Region</t>
  </si>
  <si>
    <t>Social Grade</t>
  </si>
  <si>
    <t>Education</t>
  </si>
  <si>
    <t/>
  </si>
  <si>
    <t>Total</t>
  </si>
  <si>
    <t>Male</t>
  </si>
  <si>
    <t>Female</t>
  </si>
  <si>
    <t>18-24</t>
  </si>
  <si>
    <t>25-34</t>
  </si>
  <si>
    <t>35-44</t>
  </si>
  <si>
    <t>45-54</t>
  </si>
  <si>
    <t>55-64</t>
  </si>
  <si>
    <t>65+</t>
  </si>
  <si>
    <t>London</t>
  </si>
  <si>
    <t>South East</t>
  </si>
  <si>
    <t>South West</t>
  </si>
  <si>
    <t>East of England</t>
  </si>
  <si>
    <t>East Midlands</t>
  </si>
  <si>
    <t>West Midlands</t>
  </si>
  <si>
    <t>Yorkshire and the Humber</t>
  </si>
  <si>
    <t>North East</t>
  </si>
  <si>
    <t>North West</t>
  </si>
  <si>
    <t>Scotland</t>
  </si>
  <si>
    <t>Wales</t>
  </si>
  <si>
    <t>Northern Ireland</t>
  </si>
  <si>
    <t>AB</t>
  </si>
  <si>
    <t>C1</t>
  </si>
  <si>
    <t>C2</t>
  </si>
  <si>
    <t>DE</t>
  </si>
  <si>
    <t>GCSE or equivalent (Scottish National/O Level)</t>
  </si>
  <si>
    <t>A Level or equivalent (GCE/Higher/Advanced Higher)</t>
  </si>
  <si>
    <t>University Undergraduate Degree (BA/BSc)</t>
  </si>
  <si>
    <t>University Postgraduate Degree (MA/MSc/MPhil)</t>
  </si>
  <si>
    <t>Doctorate (PhD/DPHil)</t>
  </si>
  <si>
    <t>Unweighted</t>
  </si>
  <si>
    <t>Weighted</t>
  </si>
  <si>
    <t>Thinking about when you buy products or services from small businesses, what would you say tends to put you off the most?</t>
  </si>
  <si>
    <t>Higher prices</t>
  </si>
  <si>
    <t>Limited range of products / services</t>
  </si>
  <si>
    <t>Hard to know if it’s good or bad</t>
  </si>
  <si>
    <t>Inconsistent quality</t>
  </si>
  <si>
    <t>Difficult returns or refund policies</t>
  </si>
  <si>
    <t>Poor or slow customer service</t>
  </si>
  <si>
    <t>Unclear or hidden fees</t>
  </si>
  <si>
    <t>Limited opening hours or availability</t>
  </si>
  <si>
    <t>None of these</t>
  </si>
  <si>
    <t>Lack of secure payment options</t>
  </si>
  <si>
    <t>Other reason (please specify)</t>
  </si>
  <si>
    <t>Thinking about when you buy products or services from large businesses, what would you say tends to put you off the most?</t>
  </si>
  <si>
    <t>Which of the following payment methods do you ever use? Select all that apply.  </t>
  </si>
  <si>
    <t>Debit/credit card (chip &amp; PIN or contactless tap)</t>
  </si>
  <si>
    <t>Cash</t>
  </si>
  <si>
    <t>Online payment using a debit/credit card</t>
  </si>
  <si>
    <t>PayPal or other online payment platforms (e.g., Amazon Pay)</t>
  </si>
  <si>
    <t>Mobile wallet (Apple Pay, Google Pay, Samsung Pay)</t>
  </si>
  <si>
    <t>Direct bank transfer / Open Banking (e.g., Pay by Bank app)</t>
  </si>
  <si>
    <t>Prepaid or gift cards</t>
  </si>
  <si>
    <t>Buy Now, Pay Later services (e.g., Klarna, Clearpay)</t>
  </si>
  <si>
    <t>QR code payments (e.g., scanning a code at a table or checkout)</t>
  </si>
  <si>
    <t>Cheques</t>
  </si>
  <si>
    <t>Don’t know</t>
  </si>
  <si>
    <t>How often do you tend to use the following payment methods?  : Cash</t>
  </si>
  <si>
    <t>Several times a day</t>
  </si>
  <si>
    <t>Once a day</t>
  </si>
  <si>
    <t>A few times a week</t>
  </si>
  <si>
    <t>Once a week</t>
  </si>
  <si>
    <t>A few times a month</t>
  </si>
  <si>
    <t>Once a month</t>
  </si>
  <si>
    <t>Once every few months</t>
  </si>
  <si>
    <t>Once every six months</t>
  </si>
  <si>
    <t>A few times a year</t>
  </si>
  <si>
    <t>Once a year</t>
  </si>
  <si>
    <t>Less than once a year</t>
  </si>
  <si>
    <t>Never</t>
  </si>
  <si>
    <t>How often do you tend to use the following payment methods?  : Debit/credit card (chip &amp; PIN or contactless tap)</t>
  </si>
  <si>
    <t>How often do you tend to use the following payment methods?  : Online payment using a debit/credit card</t>
  </si>
  <si>
    <t>How often do you tend to use the following payment methods?  : Mobile wallet (Apple Pay, Google Pay, Samsung Pay)</t>
  </si>
  <si>
    <t>How often do you tend to use the following payment methods?  : Prepaid or gift cards</t>
  </si>
  <si>
    <t>How often do you tend to use the following payment methods?  : Buy Now, Pay Later services (e.g., Klarna, Clearpay)</t>
  </si>
  <si>
    <t>How often do you tend to use the following payment methods?  : PayPal or other online payment platforms (e.g., Amazon Pay)</t>
  </si>
  <si>
    <t>How often do you tend to use the following payment methods?  : Direct bank transfer / Open Banking (e.g., Pay by Bank app)</t>
  </si>
  <si>
    <t>How often do you tend to use the following payment methods?  : QR code payments (e.g., scanning a code at a table or checkout)</t>
  </si>
  <si>
    <t>How often do you tend to use the following payment methods?  : Cheques</t>
  </si>
  <si>
    <t xml:space="preserve"> And, if given a choice, which of the following is your preferred payment method for most transactions?</t>
  </si>
  <si>
    <t>Option 2</t>
  </si>
  <si>
    <t>Don't know</t>
  </si>
  <si>
    <t xml:space="preserve"> And if your preferred payment method wasn't available, which method would you choose to use instead?</t>
  </si>
  <si>
    <t>When choosing which way to pay for something, which of the following are the two most important factors?</t>
  </si>
  <si>
    <t>Security</t>
  </si>
  <si>
    <t>Ease of use</t>
  </si>
  <si>
    <t>Speed of payment</t>
  </si>
  <si>
    <t>Wide acceptance by shops</t>
  </si>
  <si>
    <t>Low or no fees</t>
  </si>
  <si>
    <t>It works when I need it to</t>
  </si>
  <si>
    <t>Rewards (e.g., cashback, loyalty points)</t>
  </si>
  <si>
    <t>Other (please specify)</t>
  </si>
  <si>
    <t>When using each of the following payment methods, how confident, or not, are you in the payment process? By this we mean that the seller will receive your money and that everything is processed quickly and securely?  : Cash</t>
  </si>
  <si>
    <t>0 – not confident at all</t>
  </si>
  <si>
    <t>1</t>
  </si>
  <si>
    <t>2</t>
  </si>
  <si>
    <t>3</t>
  </si>
  <si>
    <t>4</t>
  </si>
  <si>
    <t>5</t>
  </si>
  <si>
    <t>6</t>
  </si>
  <si>
    <t>7</t>
  </si>
  <si>
    <t>8</t>
  </si>
  <si>
    <t>9</t>
  </si>
  <si>
    <t>10 – extremely confident</t>
  </si>
  <si>
    <t>Don’t know / no opinion</t>
  </si>
  <si>
    <t>When using each of the following payment methods, how confident, or not, are you in the payment process? By this we mean that the seller will receive your money and that everything is processed quickly and securely?  : Debit/credit card (chip &amp; PIN or contactless tap)</t>
  </si>
  <si>
    <t>When using each of the following payment methods, how confident, or not, are you in the payment process? By this we mean that the seller will receive your money and that everything is processed quickly and securely?  : Online payment using a debit/credit card</t>
  </si>
  <si>
    <t>When using each of the following payment methods, how confident, or not, are you in the payment process? By this we mean that the seller will receive your money and that everything is processed quickly and securely?  : Mobile wallet (Apple Pay, Google Pay, Samsung Pay)</t>
  </si>
  <si>
    <t>When using each of the following payment methods, how confident, or not, are you in the payment process? By this we mean that the seller will receive your money and that everything is processed quickly and securely?  : Prepaid or gift cards</t>
  </si>
  <si>
    <t>When using each of the following payment methods, how confident, or not, are you in the payment process? By this we mean that the seller will receive your money and that everything is processed quickly and securely?  : Buy Now, Pay Later services (e.g., Klarna, Clearpay)</t>
  </si>
  <si>
    <t>When using each of the following payment methods, how confident, or not, are you in the payment process? By this we mean that the seller will receive your money and that everything is processed quickly and securely?  : PayPal or other online payment platforms (e.g., Amazon Pay)</t>
  </si>
  <si>
    <t>When using each of the following payment methods, how confident, or not, are you in the payment process? By this we mean that the seller will receive your money and that everything is processed quickly and securely?  : Direct bank transfer / Open Banking (e.g., Pay by Bank app)</t>
  </si>
  <si>
    <t>When using each of the following payment methods, how confident, or not, are you in the payment process? By this we mean that the seller will receive your money and that everything is processed quickly and securely?  : QR code payments (e.g., scanning a code at a table or checkout)</t>
  </si>
  <si>
    <t>When using each of the following payment methods, how confident, or not, are you in the payment process? By this we mean that the seller will receive your money and that everything is processed quickly and securely?  : Cheques</t>
  </si>
  <si>
    <t xml:space="preserve"> Imagine you had to choose between the following options, would you prefer to go without the ability to make contactless payments or pay a monthly fee of £0.50.</t>
  </si>
  <si>
    <t>Pay a monthly fee of £0.50</t>
  </si>
  <si>
    <t>I would go without the ability to make contactless payments</t>
  </si>
  <si>
    <t xml:space="preserve"> Imagine you had to choose between the following options, would you prefer to go without the ability to make contactless payments or pay a monthly fee of £1.</t>
  </si>
  <si>
    <t>Pay a monthly fee of £1</t>
  </si>
  <si>
    <t xml:space="preserve"> Imagine you had to choose between the following options, would you prefer to go without the ability to make contactless payments or pay a monthly fee of £2.50.</t>
  </si>
  <si>
    <t>Pay a monthly fee of £2.50</t>
  </si>
  <si>
    <t xml:space="preserve"> Imagine you had to choose between the following options, would you prefer to go without the ability to make contactless payments or pay a monthly fee of £5.</t>
  </si>
  <si>
    <t>Pay a monthly fee of £5</t>
  </si>
  <si>
    <t xml:space="preserve"> Imagine you had to choose between the following options, would you prefer to go without the ability to make contactless payments or pay a monthly fee of £10.</t>
  </si>
  <si>
    <t>Pay a monthly fee of £10</t>
  </si>
  <si>
    <t xml:space="preserve"> Imagine you had to choose between the following options, would you prefer to go without the ability to make contactless payments or pay a monthly fee of £20.</t>
  </si>
  <si>
    <t>Pay a monthly fee of £20</t>
  </si>
  <si>
    <t xml:space="preserve"> Imagine you had to choose between the following options, would you prefer to go without the ability to make contactless payments or pay a monthly fee of £50.</t>
  </si>
  <si>
    <t>Pay a monthly fee of £50</t>
  </si>
  <si>
    <t xml:space="preserve"> Imagine you had to choose between the following options, would you prefer to go without the ability to make contactless payments or pay a monthly fee of £100.</t>
  </si>
  <si>
    <t>Pay a monthly fee of £100</t>
  </si>
  <si>
    <t xml:space="preserve"> If you were forced to choose between losing access to secure payments for 1 month, and losing 10 minutes’ sleep per night for a month, which would you choose?  </t>
  </si>
  <si>
    <t>Lose access to secure payments for 1 month</t>
  </si>
  <si>
    <t>Lose that much sleep for 1 month</t>
  </si>
  <si>
    <t xml:space="preserve"> If you were forced to choose between losing access to secure payments for 1 month, and losing 20 minutes’ sleep per night for a month, which would you choose?  </t>
  </si>
  <si>
    <t xml:space="preserve"> If you were forced to choose between losing access to secure payments for 1 month, and losing 30 minutes’ sleep per night for a month, which would you choose?  </t>
  </si>
  <si>
    <t xml:space="preserve"> If you were forced to choose between losing access to secure payments for 1 month, and losing 40 minutes’ sleep per night for a month, which would you choose?  </t>
  </si>
  <si>
    <t xml:space="preserve"> If you were forced to choose between losing access to secure payments for 1 month, and losing 50 minutes’ sleep per night for a month, which would you choose?  </t>
  </si>
  <si>
    <t xml:space="preserve"> If you were forced to choose between losing access to secure payments for 1 month, and losing 1 hour of sleep per night for a month, which would you choose?  </t>
  </si>
  <si>
    <t xml:space="preserve"> Imagine that you were making a payment of £5. If you were making the payment via a method that meant you had a 5% chance of losing that money, how likely would you be to go through with it?  </t>
  </si>
  <si>
    <t>Very unlikely</t>
  </si>
  <si>
    <t>Quite unlikely</t>
  </si>
  <si>
    <t>Neither likely nor unlikely</t>
  </si>
  <si>
    <t>Quite likely</t>
  </si>
  <si>
    <t>Very likely</t>
  </si>
  <si>
    <t xml:space="preserve">Total Very unlikely + Quite unlikely </t>
  </si>
  <si>
    <t xml:space="preserve">Negative Total Quite likely + Very likely </t>
  </si>
  <si>
    <t xml:space="preserve"> Imagine that you were making a payment of £10. If you were making the payment via a method that meant you had a 5% chance of losing that money, how likely would you be to go through with it?  </t>
  </si>
  <si>
    <t xml:space="preserve"> Imagine that you were making a payment of £25. If you were making the payment via a method that meant you had a 5% chance of losing that money, how likely would you be to go through with it?  </t>
  </si>
  <si>
    <t xml:space="preserve"> Imagine that you were making a payment of £50. If you were making the payment via a method that meant you had a 5% chance of losing that money, how likely would you be to go through with it?  </t>
  </si>
  <si>
    <t xml:space="preserve"> Imagine that you were making a payment of £100. If you were making the payment via a method that meant you had a 5% chance of losing that money, how likely would you be to go through with it?  </t>
  </si>
  <si>
    <t xml:space="preserve"> Imagine that you were making a payment of £250. If you were making the payment via a method that meant you had a 5% chance of losing that money, how likely would you be to go through with it?  </t>
  </si>
  <si>
    <t xml:space="preserve"> Imagine that you were making a payment of £500. If you were making the payment via a method that meant you had a 5% chance of losing that money, how likely would you be to go through with it?  </t>
  </si>
  <si>
    <t xml:space="preserve"> Imagine that you were making a payment of £1,000. If you were making the payment via a method that meant you had a 5% chance of losing that money, how likely would you be to go through with it?  </t>
  </si>
  <si>
    <t xml:space="preserve"> Imagine that you were making a payment via a method that meant you had a 5% chance of losing that money, how likely would you be to go through with it?  </t>
  </si>
  <si>
    <t xml:space="preserve"> Imagine that you were making a payment via a method that meant you had a 10% chance of losing that money, how likely would you be to go through with it?  </t>
  </si>
  <si>
    <t xml:space="preserve"> Imagine that you were making a payment via a method that meant you had a 15% chance of losing that money, how likely would you be to go through with it?  </t>
  </si>
  <si>
    <t xml:space="preserve"> Imagine that you were making a payment via a method that meant you had a 20% chance of losing that money, how likely would you be to go through with it?  </t>
  </si>
  <si>
    <t xml:space="preserve"> Imagine that you were making a payment via a method that meant you had a 25% chance of losing that money, how likely would you be to go through with it?  </t>
  </si>
  <si>
    <t xml:space="preserve"> Imagine that you were making a payment via a method that meant you had a 30% chance of losing that money, how likely would you be to go through with it?  </t>
  </si>
  <si>
    <t xml:space="preserve"> Imagine that you were making a payment via a method that meant you had a 40% chance of losing that money, how likely would you be to go through with it?  </t>
  </si>
  <si>
    <t xml:space="preserve"> Imagine that you were making a payment via a method that meant you had a 50% chance of losing that money, how likely would you be to go through with it?</t>
  </si>
  <si>
    <t xml:space="preserve"> Imagine you were about to make a payment for a product or service and you discovered that the payment options weren’t secure. What do you think you would do?  </t>
  </si>
  <si>
    <t>Make the purchase anyway</t>
  </si>
  <si>
    <t>Buy the same product / service from another provider with secure payments</t>
  </si>
  <si>
    <t>Abandon the purchase entirely</t>
  </si>
  <si>
    <t xml:space="preserve"> How long do you think you would spend trying to find another provider for this product or service?</t>
  </si>
  <si>
    <t>Less than 15 minutes</t>
  </si>
  <si>
    <t>16-30 minutes</t>
  </si>
  <si>
    <t>31-45 minutes</t>
  </si>
  <si>
    <t>46-60 minutes</t>
  </si>
  <si>
    <t>1-2 hours</t>
  </si>
  <si>
    <t>More than 2 hours</t>
  </si>
  <si>
    <t>Fieldwork: 30th Oct - 2nd November 2025</t>
  </si>
  <si>
    <t>Data weighted by interlocking age &amp; gender, region and social grade to Nationally Representative Proportions</t>
  </si>
  <si>
    <t>Grid Summary: How often do you tend to use the following payment methods?  </t>
  </si>
  <si>
    <t xml:space="preserve"> Cash</t>
  </si>
  <si>
    <t xml:space="preserve"> Debit/credit card (chip &amp; PIN or contactless tap)</t>
  </si>
  <si>
    <t xml:space="preserve"> Online payment using a debit/credit card</t>
  </si>
  <si>
    <t xml:space="preserve"> Mobile wallet (Apple Pay, Google Pay, Samsung Pay)</t>
  </si>
  <si>
    <t xml:space="preserve"> Prepaid or gift cards</t>
  </si>
  <si>
    <t xml:space="preserve"> Buy Now, Pay Later services (e.g., Klarna, Clearpay)</t>
  </si>
  <si>
    <t xml:space="preserve"> PayPal or other online payment platforms (e.g., Amazon Pay)</t>
  </si>
  <si>
    <t xml:space="preserve"> Direct bank transfer / Open Banking (e.g., Pay by Bank app)</t>
  </si>
  <si>
    <t xml:space="preserve"> QR code payments (e.g., scanning a code at a table or checkout)</t>
  </si>
  <si>
    <t xml:space="preserve"> Cheques</t>
  </si>
  <si>
    <t>Grid Summary: When using each of the following payment methods, how confident, or not, are you in the payment process? By this we mean that the seller will receive your money and that everything is processed quickly and securely?  </t>
  </si>
  <si>
    <t>30th Oct - 2nd Nov 2025</t>
  </si>
  <si>
    <t>Public First Poll for Visa (Consumers)</t>
  </si>
  <si>
    <t>All results are weighted using Iterative Proportional Fitting, or 'Raking'. The results are  weighted by interlocking age &amp; gender, region and social grade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</si>
</sst>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11" fillId="0" borderId="0" xfId="0" applyFont="1"/>
    <xf numFmtId="9" fontId="0" fillId="0" borderId="0" xfId="0" applyNumberForma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453125" defaultRowHeight="14.5" x14ac:dyDescent="0.35"/>
  <sheetData>
    <row r="7" spans="6:12" ht="40" customHeight="1" x14ac:dyDescent="0.35">
      <c r="F7" s="25" t="s">
        <v>211</v>
      </c>
      <c r="G7" s="26"/>
      <c r="H7" s="26"/>
      <c r="I7" s="26"/>
      <c r="J7" s="26"/>
      <c r="K7" s="26"/>
      <c r="L7" s="26"/>
    </row>
    <row r="10" spans="6:12" ht="20.149999999999999" customHeight="1" x14ac:dyDescent="0.45">
      <c r="F10" s="2" t="s">
        <v>0</v>
      </c>
      <c r="K10" s="3" t="s">
        <v>210</v>
      </c>
    </row>
    <row r="11" spans="6:12" ht="20.149999999999999" customHeight="1" x14ac:dyDescent="0.45">
      <c r="F11" s="2" t="s">
        <v>1</v>
      </c>
      <c r="K11" s="3" t="s">
        <v>2</v>
      </c>
    </row>
    <row r="12" spans="6:12" ht="20.149999999999999" customHeight="1" x14ac:dyDescent="0.45">
      <c r="F12" s="2" t="s">
        <v>3</v>
      </c>
      <c r="K12" s="3" t="s">
        <v>4</v>
      </c>
    </row>
    <row r="13" spans="6:12" ht="20.149999999999999" customHeight="1" x14ac:dyDescent="0.45">
      <c r="F13" s="2" t="s">
        <v>5</v>
      </c>
      <c r="K13" s="3">
        <v>2145</v>
      </c>
    </row>
    <row r="14" spans="6:12" ht="18.5" x14ac:dyDescent="0.45">
      <c r="F14" s="2"/>
    </row>
    <row r="15" spans="6:12" ht="18.5" x14ac:dyDescent="0.45">
      <c r="F15" s="2"/>
    </row>
    <row r="16" spans="6:12" ht="18.5" x14ac:dyDescent="0.45">
      <c r="F16" s="2" t="s">
        <v>6</v>
      </c>
    </row>
    <row r="17" spans="6:13" ht="50.15" customHeight="1" x14ac:dyDescent="0.35">
      <c r="F17" s="27" t="s">
        <v>212</v>
      </c>
      <c r="G17" s="26"/>
      <c r="H17" s="26"/>
      <c r="I17" s="26"/>
      <c r="J17" s="26"/>
      <c r="K17" s="26"/>
      <c r="L17" s="26"/>
      <c r="M17" s="26"/>
    </row>
    <row r="19" spans="6:13" ht="30" customHeight="1" x14ac:dyDescent="0.35">
      <c r="F19" s="4" t="s">
        <v>7</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68"/>
  <sheetViews>
    <sheetView showGridLines="0" zoomScale="80" zoomScaleNormal="80" workbookViewId="0"/>
  </sheetViews>
  <sheetFormatPr defaultColWidth="11.453125" defaultRowHeight="14.5" x14ac:dyDescent="0.35"/>
  <cols>
    <col min="4" max="4" width="100.7265625" customWidth="1"/>
    <col min="5" max="5" width="20.7265625" customWidth="1"/>
  </cols>
  <sheetData>
    <row r="2" spans="3:6" ht="40" customHeight="1" x14ac:dyDescent="0.35">
      <c r="D2" s="1" t="s">
        <v>8</v>
      </c>
    </row>
    <row r="6" spans="3:6" x14ac:dyDescent="0.35">
      <c r="D6" s="8" t="str">
        <f>HYPERLINK("#'Full Results'!A1", "Full Results")</f>
        <v>Full Results</v>
      </c>
    </row>
    <row r="8" spans="3:6" x14ac:dyDescent="0.35">
      <c r="D8" s="6" t="s">
        <v>9</v>
      </c>
      <c r="E8" s="6" t="s">
        <v>10</v>
      </c>
      <c r="F8" s="6" t="s">
        <v>11</v>
      </c>
    </row>
    <row r="9" spans="3:6" x14ac:dyDescent="0.35">
      <c r="C9">
        <v>1</v>
      </c>
      <c r="D9" s="8" t="str">
        <f>HYPERLINK("#'Table 1'!A1", "Thinking about when you buy products or services from small businesses, what would you say tends to put you off the most?")</f>
        <v>Thinking about when you buy products or services from small businesses, what would you say tends to put you off the most?</v>
      </c>
      <c r="E9" s="14" t="str">
        <f>HYPERLINK("#'Full Results'!A11", "11")</f>
        <v>11</v>
      </c>
      <c r="F9" t="s">
        <v>12</v>
      </c>
    </row>
    <row r="10" spans="3:6" x14ac:dyDescent="0.35">
      <c r="C10">
        <v>2</v>
      </c>
      <c r="D10" s="8" t="str">
        <f>HYPERLINK("#'Table 2'!A1", "Thinking about when you buy products or services from large businesses, what would you say tends to put you off the most?")</f>
        <v>Thinking about when you buy products or services from large businesses, what would you say tends to put you off the most?</v>
      </c>
      <c r="E10" s="14" t="str">
        <f>HYPERLINK("#'Full Results'!A25", "25")</f>
        <v>25</v>
      </c>
      <c r="F10" t="s">
        <v>12</v>
      </c>
    </row>
    <row r="11" spans="3:6" x14ac:dyDescent="0.35">
      <c r="C11">
        <v>3</v>
      </c>
      <c r="D11" s="8" t="str">
        <f>HYPERLINK("#'Table 3'!A1", "Which of the following payment methods do you ever use? Select all that apply.  ")</f>
        <v>Which of the following payment methods do you ever use? Select all that apply.  </v>
      </c>
      <c r="E11" s="14" t="str">
        <f>HYPERLINK("#'Full Results'!A39", "39")</f>
        <v>39</v>
      </c>
      <c r="F11" t="s">
        <v>12</v>
      </c>
    </row>
    <row r="12" spans="3:6" x14ac:dyDescent="0.35">
      <c r="C12">
        <v>4</v>
      </c>
      <c r="D12" s="8" t="str">
        <f>HYPERLINK("#'Table 4'!A1", "Grid Summary: How often do you tend to use the following payment methods?  ")</f>
        <v>Grid Summary: How often do you tend to use the following payment methods?  </v>
      </c>
      <c r="E12" s="7"/>
      <c r="F12" t="s">
        <v>13</v>
      </c>
    </row>
    <row r="13" spans="3:6" x14ac:dyDescent="0.35">
      <c r="C13">
        <v>5</v>
      </c>
      <c r="D13" s="8" t="str">
        <f>HYPERLINK("#'Table 5'!A1", "How often do you tend to use the following payment methods?  : Cash")</f>
        <v>How often do you tend to use the following payment methods?  : Cash</v>
      </c>
      <c r="E13" s="14" t="str">
        <f>HYPERLINK("#'Full Results'!A53", "53")</f>
        <v>53</v>
      </c>
      <c r="F13" t="s">
        <v>13</v>
      </c>
    </row>
    <row r="14" spans="3:6" x14ac:dyDescent="0.35">
      <c r="C14">
        <v>6</v>
      </c>
      <c r="D14" s="8" t="str">
        <f>HYPERLINK("#'Table 6'!A1", "How often do you tend to use the following payment methods?  : Debit/credit card (chip &amp; PIN or contactless tap)")</f>
        <v>How often do you tend to use the following payment methods?  : Debit/credit card (chip &amp; PIN or contactless tap)</v>
      </c>
      <c r="E14" s="14" t="str">
        <f>HYPERLINK("#'Full Results'!A69", "69")</f>
        <v>69</v>
      </c>
      <c r="F14" t="s">
        <v>13</v>
      </c>
    </row>
    <row r="15" spans="3:6" x14ac:dyDescent="0.35">
      <c r="C15">
        <v>7</v>
      </c>
      <c r="D15" s="8" t="str">
        <f>HYPERLINK("#'Table 7'!A1", "How often do you tend to use the following payment methods?  : Online payment using a debit/credit card")</f>
        <v>How often do you tend to use the following payment methods?  : Online payment using a debit/credit card</v>
      </c>
      <c r="E15" s="14" t="str">
        <f>HYPERLINK("#'Full Results'!A85", "85")</f>
        <v>85</v>
      </c>
      <c r="F15" t="s">
        <v>13</v>
      </c>
    </row>
    <row r="16" spans="3:6" x14ac:dyDescent="0.35">
      <c r="C16">
        <v>8</v>
      </c>
      <c r="D16" s="8" t="str">
        <f>HYPERLINK("#'Table 8'!A1", "How often do you tend to use the following payment methods?  : Mobile wallet (Apple Pay, Google Pay, Samsung Pay)")</f>
        <v>How often do you tend to use the following payment methods?  : Mobile wallet (Apple Pay, Google Pay, Samsung Pay)</v>
      </c>
      <c r="E16" s="14" t="str">
        <f>HYPERLINK("#'Full Results'!A101", "101")</f>
        <v>101</v>
      </c>
      <c r="F16" t="s">
        <v>13</v>
      </c>
    </row>
    <row r="17" spans="3:6" x14ac:dyDescent="0.35">
      <c r="C17">
        <v>9</v>
      </c>
      <c r="D17" s="8" t="str">
        <f>HYPERLINK("#'Table 9'!A1", "How often do you tend to use the following payment methods?  : Prepaid or gift cards")</f>
        <v>How often do you tend to use the following payment methods?  : Prepaid or gift cards</v>
      </c>
      <c r="E17" s="14" t="str">
        <f>HYPERLINK("#'Full Results'!A117", "117")</f>
        <v>117</v>
      </c>
      <c r="F17" t="s">
        <v>13</v>
      </c>
    </row>
    <row r="18" spans="3:6" x14ac:dyDescent="0.35">
      <c r="C18">
        <v>10</v>
      </c>
      <c r="D18" s="8" t="str">
        <f>HYPERLINK("#'Table 10'!A1", "How often do you tend to use the following payment methods?  : Buy Now, Pay Later services (e.g., Klarna, Clearpay)")</f>
        <v>How often do you tend to use the following payment methods?  : Buy Now, Pay Later services (e.g., Klarna, Clearpay)</v>
      </c>
      <c r="E18" s="14" t="str">
        <f>HYPERLINK("#'Full Results'!A133", "133")</f>
        <v>133</v>
      </c>
      <c r="F18" t="s">
        <v>13</v>
      </c>
    </row>
    <row r="19" spans="3:6" x14ac:dyDescent="0.35">
      <c r="C19">
        <v>12</v>
      </c>
      <c r="D19" s="8" t="str">
        <f>HYPERLINK("#'Table 12'!A1", "How often do you tend to use the following payment methods?  : PayPal or other online payment platforms (e.g., Amazon Pay)")</f>
        <v>How often do you tend to use the following payment methods?  : PayPal or other online payment platforms (e.g., Amazon Pay)</v>
      </c>
      <c r="E19" s="14" t="str">
        <f>HYPERLINK("#'Full Results'!A165", "165")</f>
        <v>165</v>
      </c>
      <c r="F19" t="s">
        <v>13</v>
      </c>
    </row>
    <row r="20" spans="3:6" x14ac:dyDescent="0.35">
      <c r="C20">
        <v>13</v>
      </c>
      <c r="D20" s="8" t="str">
        <f>HYPERLINK("#'Table 13'!A1", "How often do you tend to use the following payment methods?  : Direct bank transfer / Open Banking (e.g., Pay by Bank app)")</f>
        <v>How often do you tend to use the following payment methods?  : Direct bank transfer / Open Banking (e.g., Pay by Bank app)</v>
      </c>
      <c r="E20" s="14" t="str">
        <f>HYPERLINK("#'Full Results'!A181", "181")</f>
        <v>181</v>
      </c>
      <c r="F20" t="s">
        <v>13</v>
      </c>
    </row>
    <row r="21" spans="3:6" x14ac:dyDescent="0.35">
      <c r="C21">
        <v>14</v>
      </c>
      <c r="D21" s="8" t="str">
        <f>HYPERLINK("#'Table 14'!A1", "How often do you tend to use the following payment methods?  : QR code payments (e.g., scanning a code at a table or checkout)")</f>
        <v>How often do you tend to use the following payment methods?  : QR code payments (e.g., scanning a code at a table or checkout)</v>
      </c>
      <c r="E21" s="14" t="str">
        <f>HYPERLINK("#'Full Results'!A197", "197")</f>
        <v>197</v>
      </c>
      <c r="F21" t="s">
        <v>13</v>
      </c>
    </row>
    <row r="22" spans="3:6" x14ac:dyDescent="0.35">
      <c r="C22">
        <v>15</v>
      </c>
      <c r="D22" s="8" t="str">
        <f>HYPERLINK("#'Table 15'!A1", "How often do you tend to use the following payment methods?  : Cheques")</f>
        <v>How often do you tend to use the following payment methods?  : Cheques</v>
      </c>
      <c r="E22" s="14" t="str">
        <f>HYPERLINK("#'Full Results'!A213", "213")</f>
        <v>213</v>
      </c>
      <c r="F22" t="s">
        <v>13</v>
      </c>
    </row>
    <row r="23" spans="3:6" x14ac:dyDescent="0.35">
      <c r="C23">
        <v>26</v>
      </c>
      <c r="D23" s="8" t="str">
        <f>HYPERLINK("#'Table 26'!A1", " And, if given a choice, which of the following is your preferred payment method for most transactions?")</f>
        <v xml:space="preserve"> And, if given a choice, which of the following is your preferred payment method for most transactions?</v>
      </c>
      <c r="E23" s="14" t="str">
        <f>HYPERLINK("#'Full Results'!A229", "229")</f>
        <v>229</v>
      </c>
      <c r="F23" t="s">
        <v>12</v>
      </c>
    </row>
    <row r="24" spans="3:6" x14ac:dyDescent="0.35">
      <c r="C24">
        <v>27</v>
      </c>
      <c r="D24" s="8" t="str">
        <f>HYPERLINK("#'Table 27'!A1", " And if your preferred payment method wasn't available, which method would you choose to use instead?")</f>
        <v xml:space="preserve"> And if your preferred payment method wasn't available, which method would you choose to use instead?</v>
      </c>
      <c r="E24" s="14" t="str">
        <f>HYPERLINK("#'Full Results'!A234", "234")</f>
        <v>234</v>
      </c>
      <c r="F24" t="s">
        <v>14</v>
      </c>
    </row>
    <row r="25" spans="3:6" x14ac:dyDescent="0.35">
      <c r="C25">
        <v>28</v>
      </c>
      <c r="D25" s="8" t="str">
        <f>HYPERLINK("#'Table 28'!A1", "When choosing which way to pay for something, which of the following are the two most important factors?")</f>
        <v>When choosing which way to pay for something, which of the following are the two most important factors?</v>
      </c>
      <c r="E25" s="14" t="str">
        <f>HYPERLINK("#'Full Results'!A238", "238")</f>
        <v>238</v>
      </c>
      <c r="F25" t="s">
        <v>12</v>
      </c>
    </row>
    <row r="26" spans="3:6" x14ac:dyDescent="0.35">
      <c r="C26">
        <v>29</v>
      </c>
      <c r="D26" s="8" t="str">
        <f>HYPERLINK("#'Table 29'!A1", "Grid Summary: When using each of the following payment methods, how confident, or not, are you in the payment process? By this we mean that the seller will receive your money and that everything is processed quickly and securely?  ")</f>
        <v>Grid Summary: When using each of the following payment methods, how confident, or not, are you in the payment process? By this we mean that the seller will receive your money and that everything is processed quickly and securely?  </v>
      </c>
      <c r="E26" s="7"/>
      <c r="F26" t="s">
        <v>14</v>
      </c>
    </row>
    <row r="27" spans="3:6" x14ac:dyDescent="0.35">
      <c r="C27">
        <v>30</v>
      </c>
      <c r="D27" s="8" t="str">
        <f>HYPERLINK("#'Table 30'!A1", "When using each of the following payment methods, how confident, or not, are you in the payment process? By this we mean that the seller will receive your money and that everything is processed quickly and securely?  : Cash")</f>
        <v>When using each of the following payment methods, how confident, or not, are you in the payment process? By this we mean that the seller will receive your money and that everything is processed quickly and securely?  : Cash</v>
      </c>
      <c r="E27" s="14" t="str">
        <f>HYPERLINK("#'Full Results'!A250", "250")</f>
        <v>250</v>
      </c>
      <c r="F27" t="s">
        <v>14</v>
      </c>
    </row>
    <row r="28" spans="3:6" x14ac:dyDescent="0.35">
      <c r="C28">
        <v>31</v>
      </c>
      <c r="D28" s="8" t="str">
        <f>HYPERLINK("#'Table 31'!A1", "When using each of the following payment methods, how confident, or not, are you in the payment process? By this we mean that the seller will receive your money and that everything is processed quickly and securely?  : Debit/credit card (chip &amp; P...")</f>
        <v>When using each of the following payment methods, how confident, or not, are you in the payment process? By this we mean that the seller will receive your money and that everything is processed quickly and securely?  : Debit/credit card (chip &amp; P...</v>
      </c>
      <c r="E28" s="14" t="str">
        <f>HYPERLINK("#'Full Results'!A265", "265")</f>
        <v>265</v>
      </c>
      <c r="F28" t="s">
        <v>14</v>
      </c>
    </row>
    <row r="29" spans="3:6" x14ac:dyDescent="0.35">
      <c r="C29">
        <v>32</v>
      </c>
      <c r="D29" s="8" t="str">
        <f>HYPERLINK("#'Table 32'!A1", "When using each of the following payment methods, how confident, or not, are you in the payment process? By this we mean that the seller will receive your money and that everything is processed quickly and securely?  : Online payment using a debi...")</f>
        <v>When using each of the following payment methods, how confident, or not, are you in the payment process? By this we mean that the seller will receive your money and that everything is processed quickly and securely?  : Online payment using a debi...</v>
      </c>
      <c r="E29" s="14" t="str">
        <f>HYPERLINK("#'Full Results'!A280", "280")</f>
        <v>280</v>
      </c>
      <c r="F29" t="s">
        <v>14</v>
      </c>
    </row>
    <row r="30" spans="3:6" x14ac:dyDescent="0.35">
      <c r="C30">
        <v>33</v>
      </c>
      <c r="D30" s="8" t="str">
        <f>HYPERLINK("#'Table 33'!A1", "When using each of the following payment methods, how confident, or not, are you in the payment process? By this we mean that the seller will receive your money and that everything is processed quickly and securely?  : Mobile wallet (Apple Pay, G...")</f>
        <v>When using each of the following payment methods, how confident, or not, are you in the payment process? By this we mean that the seller will receive your money and that everything is processed quickly and securely?  : Mobile wallet (Apple Pay, G...</v>
      </c>
      <c r="E30" s="14" t="str">
        <f>HYPERLINK("#'Full Results'!A295", "295")</f>
        <v>295</v>
      </c>
      <c r="F30" t="s">
        <v>14</v>
      </c>
    </row>
    <row r="31" spans="3:6" x14ac:dyDescent="0.35">
      <c r="C31">
        <v>34</v>
      </c>
      <c r="D31" s="8" t="str">
        <f>HYPERLINK("#'Table 34'!A1", "When using each of the following payment methods, how confident, or not, are you in the payment process? By this we mean that the seller will receive your money and that everything is processed quickly and securely?  : Prepaid or gift cards")</f>
        <v>When using each of the following payment methods, how confident, or not, are you in the payment process? By this we mean that the seller will receive your money and that everything is processed quickly and securely?  : Prepaid or gift cards</v>
      </c>
      <c r="E31" s="14" t="str">
        <f>HYPERLINK("#'Full Results'!A310", "310")</f>
        <v>310</v>
      </c>
      <c r="F31" t="s">
        <v>14</v>
      </c>
    </row>
    <row r="32" spans="3:6" x14ac:dyDescent="0.35">
      <c r="C32">
        <v>35</v>
      </c>
      <c r="D32" s="8" t="str">
        <f>HYPERLINK("#'Table 35'!A1", "When using each of the following payment methods, how confident, or not, are you in the payment process? By this we mean that the seller will receive your money and that everything is processed quickly and securely?  : Buy Now, Pay Later services...")</f>
        <v>When using each of the following payment methods, how confident, or not, are you in the payment process? By this we mean that the seller will receive your money and that everything is processed quickly and securely?  : Buy Now, Pay Later services...</v>
      </c>
      <c r="E32" s="14" t="str">
        <f>HYPERLINK("#'Full Results'!A325", "325")</f>
        <v>325</v>
      </c>
      <c r="F32" t="s">
        <v>14</v>
      </c>
    </row>
    <row r="33" spans="3:6" x14ac:dyDescent="0.35">
      <c r="C33">
        <v>36</v>
      </c>
      <c r="D33" s="8" t="str">
        <f>HYPERLINK("#'Table 36'!A1", "When using each of the following payment methods, how confident, or not, are you in the payment process? By this we mean that the seller will receive your money and that everything is processed quickly and securely?  : PayPal or other online paym...")</f>
        <v>When using each of the following payment methods, how confident, or not, are you in the payment process? By this we mean that the seller will receive your money and that everything is processed quickly and securely?  : PayPal or other online paym...</v>
      </c>
      <c r="E33" s="14" t="str">
        <f>HYPERLINK("#'Full Results'!A340", "340")</f>
        <v>340</v>
      </c>
      <c r="F33" t="s">
        <v>14</v>
      </c>
    </row>
    <row r="34" spans="3:6" x14ac:dyDescent="0.35">
      <c r="C34">
        <v>37</v>
      </c>
      <c r="D34" s="8" t="str">
        <f>HYPERLINK("#'Table 37'!A1", "When using each of the following payment methods, how confident, or not, are you in the payment process? By this we mean that the seller will receive your money and that everything is processed quickly and securely?  : Direct bank transfer / Open...")</f>
        <v>When using each of the following payment methods, how confident, or not, are you in the payment process? By this we mean that the seller will receive your money and that everything is processed quickly and securely?  : Direct bank transfer / Open...</v>
      </c>
      <c r="E34" s="14" t="str">
        <f>HYPERLINK("#'Full Results'!A355", "355")</f>
        <v>355</v>
      </c>
      <c r="F34" t="s">
        <v>14</v>
      </c>
    </row>
    <row r="35" spans="3:6" x14ac:dyDescent="0.35">
      <c r="C35">
        <v>38</v>
      </c>
      <c r="D35" s="8" t="str">
        <f>HYPERLINK("#'Table 38'!A1", "When using each of the following payment methods, how confident, or not, are you in the payment process? By this we mean that the seller will receive your money and that everything is processed quickly and securely?  : QR code payments (e.g., sca...")</f>
        <v>When using each of the following payment methods, how confident, or not, are you in the payment process? By this we mean that the seller will receive your money and that everything is processed quickly and securely?  : QR code payments (e.g., sca...</v>
      </c>
      <c r="E35" s="14" t="str">
        <f>HYPERLINK("#'Full Results'!A370", "370")</f>
        <v>370</v>
      </c>
      <c r="F35" t="s">
        <v>14</v>
      </c>
    </row>
    <row r="36" spans="3:6" x14ac:dyDescent="0.35">
      <c r="C36">
        <v>39</v>
      </c>
      <c r="D36" s="8" t="str">
        <f>HYPERLINK("#'Table 39'!A1", "When using each of the following payment methods, how confident, or not, are you in the payment process? By this we mean that the seller will receive your money and that everything is processed quickly and securely?  : Cheques")</f>
        <v>When using each of the following payment methods, how confident, or not, are you in the payment process? By this we mean that the seller will receive your money and that everything is processed quickly and securely?  : Cheques</v>
      </c>
      <c r="E36" s="14" t="str">
        <f>HYPERLINK("#'Full Results'!A385", "385")</f>
        <v>385</v>
      </c>
      <c r="F36" t="s">
        <v>14</v>
      </c>
    </row>
    <row r="37" spans="3:6" x14ac:dyDescent="0.35">
      <c r="C37">
        <v>40</v>
      </c>
      <c r="D37" s="8" t="str">
        <f>HYPERLINK("#'Table 40'!A1", " Imagine you had to choose between the following options, would you prefer to go without the ability to make contactless payments or pay a monthly fee of £0.50.")</f>
        <v xml:space="preserve"> Imagine you had to choose between the following options, would you prefer to go without the ability to make contactless payments or pay a monthly fee of £0.50.</v>
      </c>
      <c r="E37" s="14" t="str">
        <f>HYPERLINK("#'Full Results'!A400", "400")</f>
        <v>400</v>
      </c>
      <c r="F37" t="s">
        <v>14</v>
      </c>
    </row>
    <row r="38" spans="3:6" x14ac:dyDescent="0.35">
      <c r="C38">
        <v>41</v>
      </c>
      <c r="D38" s="8" t="str">
        <f>HYPERLINK("#'Table 41'!A1", " Imagine you had to choose between the following options, would you prefer to go without the ability to make contactless payments or pay a monthly fee of £1.")</f>
        <v xml:space="preserve"> Imagine you had to choose between the following options, would you prefer to go without the ability to make contactless payments or pay a monthly fee of £1.</v>
      </c>
      <c r="E38" s="14" t="str">
        <f>HYPERLINK("#'Full Results'!A406", "406")</f>
        <v>406</v>
      </c>
      <c r="F38" t="s">
        <v>14</v>
      </c>
    </row>
    <row r="39" spans="3:6" x14ac:dyDescent="0.35">
      <c r="C39">
        <v>42</v>
      </c>
      <c r="D39" s="8" t="str">
        <f>HYPERLINK("#'Table 42'!A1", " Imagine you had to choose between the following options, would you prefer to go without the ability to make contactless payments or pay a monthly fee of £2.50.")</f>
        <v xml:space="preserve"> Imagine you had to choose between the following options, would you prefer to go without the ability to make contactless payments or pay a monthly fee of £2.50.</v>
      </c>
      <c r="E39" s="14" t="str">
        <f>HYPERLINK("#'Full Results'!A412", "412")</f>
        <v>412</v>
      </c>
      <c r="F39" t="s">
        <v>14</v>
      </c>
    </row>
    <row r="40" spans="3:6" x14ac:dyDescent="0.35">
      <c r="C40">
        <v>43</v>
      </c>
      <c r="D40" s="8" t="str">
        <f>HYPERLINK("#'Table 43'!A1", " Imagine you had to choose between the following options, would you prefer to go without the ability to make contactless payments or pay a monthly fee of £5.")</f>
        <v xml:space="preserve"> Imagine you had to choose between the following options, would you prefer to go without the ability to make contactless payments or pay a monthly fee of £5.</v>
      </c>
      <c r="E40" s="14" t="str">
        <f>HYPERLINK("#'Full Results'!A418", "418")</f>
        <v>418</v>
      </c>
      <c r="F40" t="s">
        <v>14</v>
      </c>
    </row>
    <row r="41" spans="3:6" x14ac:dyDescent="0.35">
      <c r="C41">
        <v>44</v>
      </c>
      <c r="D41" s="8" t="str">
        <f>HYPERLINK("#'Table 44'!A1", " Imagine you had to choose between the following options, would you prefer to go without the ability to make contactless payments or pay a monthly fee of £10.")</f>
        <v xml:space="preserve"> Imagine you had to choose between the following options, would you prefer to go without the ability to make contactless payments or pay a monthly fee of £10.</v>
      </c>
      <c r="E41" s="14" t="str">
        <f>HYPERLINK("#'Full Results'!A424", "424")</f>
        <v>424</v>
      </c>
      <c r="F41" t="s">
        <v>14</v>
      </c>
    </row>
    <row r="42" spans="3:6" x14ac:dyDescent="0.35">
      <c r="C42">
        <v>45</v>
      </c>
      <c r="D42" s="8" t="str">
        <f>HYPERLINK("#'Table 45'!A1", " Imagine you had to choose between the following options, would you prefer to go without the ability to make contactless payments or pay a monthly fee of £20.")</f>
        <v xml:space="preserve"> Imagine you had to choose between the following options, would you prefer to go without the ability to make contactless payments or pay a monthly fee of £20.</v>
      </c>
      <c r="E42" s="14" t="str">
        <f>HYPERLINK("#'Full Results'!A430", "430")</f>
        <v>430</v>
      </c>
      <c r="F42" t="s">
        <v>14</v>
      </c>
    </row>
    <row r="43" spans="3:6" x14ac:dyDescent="0.35">
      <c r="C43">
        <v>46</v>
      </c>
      <c r="D43" s="8" t="str">
        <f>HYPERLINK("#'Table 46'!A1", " Imagine you had to choose between the following options, would you prefer to go without the ability to make contactless payments or pay a monthly fee of £50.")</f>
        <v xml:space="preserve"> Imagine you had to choose between the following options, would you prefer to go without the ability to make contactless payments or pay a monthly fee of £50.</v>
      </c>
      <c r="E43" s="14" t="str">
        <f>HYPERLINK("#'Full Results'!A436", "436")</f>
        <v>436</v>
      </c>
      <c r="F43" t="s">
        <v>14</v>
      </c>
    </row>
    <row r="44" spans="3:6" x14ac:dyDescent="0.35">
      <c r="C44">
        <v>47</v>
      </c>
      <c r="D44" s="8" t="str">
        <f>HYPERLINK("#'Table 47'!A1", " Imagine you had to choose between the following options, would you prefer to go without the ability to make contactless payments or pay a monthly fee of £100.")</f>
        <v xml:space="preserve"> Imagine you had to choose between the following options, would you prefer to go without the ability to make contactless payments or pay a monthly fee of £100.</v>
      </c>
      <c r="E44" s="14" t="str">
        <f>HYPERLINK("#'Full Results'!A442", "442")</f>
        <v>442</v>
      </c>
      <c r="F44" t="s">
        <v>14</v>
      </c>
    </row>
    <row r="45" spans="3:6" x14ac:dyDescent="0.35">
      <c r="C45">
        <v>48</v>
      </c>
      <c r="D45" s="8" t="str">
        <f>HYPERLINK("#'Table 48'!A1", " If you were forced to choose between losing access to secure payments for 1 month, and losing 10 minutes’ sleep per night for a month, which would you choose?  ")</f>
        <v xml:space="preserve"> If you were forced to choose between losing access to secure payments for 1 month, and losing 10 minutes’ sleep per night for a month, which would you choose?  </v>
      </c>
      <c r="E45" s="14" t="str">
        <f>HYPERLINK("#'Full Results'!A448", "448")</f>
        <v>448</v>
      </c>
      <c r="F45" t="s">
        <v>14</v>
      </c>
    </row>
    <row r="46" spans="3:6" x14ac:dyDescent="0.35">
      <c r="C46">
        <v>49</v>
      </c>
      <c r="D46" s="8" t="str">
        <f>HYPERLINK("#'Table 49'!A1", " If you were forced to choose between losing access to secure payments for 1 month, and losing 20 minutes’ sleep per night for a month, which would you choose?  ")</f>
        <v xml:space="preserve"> If you were forced to choose between losing access to secure payments for 1 month, and losing 20 minutes’ sleep per night for a month, which would you choose?  </v>
      </c>
      <c r="E46" s="14" t="str">
        <f>HYPERLINK("#'Full Results'!A454", "454")</f>
        <v>454</v>
      </c>
      <c r="F46" t="s">
        <v>14</v>
      </c>
    </row>
    <row r="47" spans="3:6" x14ac:dyDescent="0.35">
      <c r="C47">
        <v>50</v>
      </c>
      <c r="D47" s="8" t="str">
        <f>HYPERLINK("#'Table 50'!A1", " If you were forced to choose between losing access to secure payments for 1 month, and losing 30 minutes’ sleep per night for a month, which would you choose?  ")</f>
        <v xml:space="preserve"> If you were forced to choose between losing access to secure payments for 1 month, and losing 30 minutes’ sleep per night for a month, which would you choose?  </v>
      </c>
      <c r="E47" s="14" t="str">
        <f>HYPERLINK("#'Full Results'!A460", "460")</f>
        <v>460</v>
      </c>
      <c r="F47" t="s">
        <v>14</v>
      </c>
    </row>
    <row r="48" spans="3:6" x14ac:dyDescent="0.35">
      <c r="C48">
        <v>51</v>
      </c>
      <c r="D48" s="8" t="str">
        <f>HYPERLINK("#'Table 51'!A1", " If you were forced to choose between losing access to secure payments for 1 month, and losing 40 minutes’ sleep per night for a month, which would you choose?  ")</f>
        <v xml:space="preserve"> If you were forced to choose between losing access to secure payments for 1 month, and losing 40 minutes’ sleep per night for a month, which would you choose?  </v>
      </c>
      <c r="E48" s="14" t="str">
        <f>HYPERLINK("#'Full Results'!A466", "466")</f>
        <v>466</v>
      </c>
      <c r="F48" t="s">
        <v>14</v>
      </c>
    </row>
    <row r="49" spans="3:6" x14ac:dyDescent="0.35">
      <c r="C49">
        <v>52</v>
      </c>
      <c r="D49" s="8" t="str">
        <f>HYPERLINK("#'Table 52'!A1", " If you were forced to choose between losing access to secure payments for 1 month, and losing 50 minutes’ sleep per night for a month, which would you choose?  ")</f>
        <v xml:space="preserve"> If you were forced to choose between losing access to secure payments for 1 month, and losing 50 minutes’ sleep per night for a month, which would you choose?  </v>
      </c>
      <c r="E49" s="14" t="str">
        <f>HYPERLINK("#'Full Results'!A472", "472")</f>
        <v>472</v>
      </c>
      <c r="F49" t="s">
        <v>14</v>
      </c>
    </row>
    <row r="50" spans="3:6" x14ac:dyDescent="0.35">
      <c r="C50">
        <v>53</v>
      </c>
      <c r="D50" s="8" t="str">
        <f>HYPERLINK("#'Table 53'!A1", " If you were forced to choose between losing access to secure payments for 1 month, and losing 1 hour of sleep per night for a month, which would you choose?  ")</f>
        <v xml:space="preserve"> If you were forced to choose between losing access to secure payments for 1 month, and losing 1 hour of sleep per night for a month, which would you choose?  </v>
      </c>
      <c r="E50" s="14" t="str">
        <f>HYPERLINK("#'Full Results'!A478", "478")</f>
        <v>478</v>
      </c>
      <c r="F50" t="s">
        <v>14</v>
      </c>
    </row>
    <row r="51" spans="3:6" x14ac:dyDescent="0.35">
      <c r="C51">
        <v>54</v>
      </c>
      <c r="D51" s="8" t="str">
        <f>HYPERLINK("#'Table 54'!A1", " Imagine that you were making a payment of £5. If you were making the payment via a method that meant you had a 5% chance of losing that money, how likely would you be to go through with it?  ")</f>
        <v xml:space="preserve"> Imagine that you were making a payment of £5. If you were making the payment via a method that meant you had a 5% chance of losing that money, how likely would you be to go through with it?  </v>
      </c>
      <c r="E51" s="14" t="str">
        <f>HYPERLINK("#'Full Results'!A484", "484")</f>
        <v>484</v>
      </c>
      <c r="F51" t="s">
        <v>14</v>
      </c>
    </row>
    <row r="52" spans="3:6" x14ac:dyDescent="0.35">
      <c r="C52">
        <v>55</v>
      </c>
      <c r="D52" s="8" t="str">
        <f>HYPERLINK("#'Table 55'!A1", " Imagine that you were making a payment of £10. If you were making the payment via a method that meant you had a 5% chance of losing that money, how likely would you be to go through with it?  ")</f>
        <v xml:space="preserve"> Imagine that you were making a payment of £10. If you were making the payment via a method that meant you had a 5% chance of losing that money, how likely would you be to go through with it?  </v>
      </c>
      <c r="E52" s="14" t="str">
        <f>HYPERLINK("#'Full Results'!A495", "495")</f>
        <v>495</v>
      </c>
      <c r="F52" t="s">
        <v>14</v>
      </c>
    </row>
    <row r="53" spans="3:6" x14ac:dyDescent="0.35">
      <c r="C53">
        <v>56</v>
      </c>
      <c r="D53" s="8" t="str">
        <f>HYPERLINK("#'Table 56'!A1", " Imagine that you were making a payment of £25. If you were making the payment via a method that meant you had a 5% chance of losing that money, how likely would you be to go through with it?  ")</f>
        <v xml:space="preserve"> Imagine that you were making a payment of £25. If you were making the payment via a method that meant you had a 5% chance of losing that money, how likely would you be to go through with it?  </v>
      </c>
      <c r="E53" s="14" t="str">
        <f>HYPERLINK("#'Full Results'!A506", "506")</f>
        <v>506</v>
      </c>
      <c r="F53" t="s">
        <v>14</v>
      </c>
    </row>
    <row r="54" spans="3:6" x14ac:dyDescent="0.35">
      <c r="C54">
        <v>57</v>
      </c>
      <c r="D54" s="8" t="str">
        <f>HYPERLINK("#'Table 57'!A1", " Imagine that you were making a payment of £50. If you were making the payment via a method that meant you had a 5% chance of losing that money, how likely would you be to go through with it?  ")</f>
        <v xml:space="preserve"> Imagine that you were making a payment of £50. If you were making the payment via a method that meant you had a 5% chance of losing that money, how likely would you be to go through with it?  </v>
      </c>
      <c r="E54" s="14" t="str">
        <f>HYPERLINK("#'Full Results'!A517", "517")</f>
        <v>517</v>
      </c>
      <c r="F54" t="s">
        <v>14</v>
      </c>
    </row>
    <row r="55" spans="3:6" x14ac:dyDescent="0.35">
      <c r="C55">
        <v>58</v>
      </c>
      <c r="D55" s="8" t="str">
        <f>HYPERLINK("#'Table 58'!A1", " Imagine that you were making a payment of £100. If you were making the payment via a method that meant you had a 5% chance of losing that money, how likely would you be to go through with it?  ")</f>
        <v xml:space="preserve"> Imagine that you were making a payment of £100. If you were making the payment via a method that meant you had a 5% chance of losing that money, how likely would you be to go through with it?  </v>
      </c>
      <c r="E55" s="14" t="str">
        <f>HYPERLINK("#'Full Results'!A528", "528")</f>
        <v>528</v>
      </c>
      <c r="F55" t="s">
        <v>14</v>
      </c>
    </row>
    <row r="56" spans="3:6" x14ac:dyDescent="0.35">
      <c r="C56">
        <v>59</v>
      </c>
      <c r="D56" s="8" t="str">
        <f>HYPERLINK("#'Table 59'!A1", " Imagine that you were making a payment of £250. If you were making the payment via a method that meant you had a 5% chance of losing that money, how likely would you be to go through with it?  ")</f>
        <v xml:space="preserve"> Imagine that you were making a payment of £250. If you were making the payment via a method that meant you had a 5% chance of losing that money, how likely would you be to go through with it?  </v>
      </c>
      <c r="E56" s="14" t="str">
        <f>HYPERLINK("#'Full Results'!A539", "539")</f>
        <v>539</v>
      </c>
      <c r="F56" t="s">
        <v>14</v>
      </c>
    </row>
    <row r="57" spans="3:6" x14ac:dyDescent="0.35">
      <c r="C57">
        <v>60</v>
      </c>
      <c r="D57" s="8" t="str">
        <f>HYPERLINK("#'Table 60'!A1", " Imagine that you were making a payment of £500. If you were making the payment via a method that meant you had a 5% chance of losing that money, how likely would you be to go through with it?  ")</f>
        <v xml:space="preserve"> Imagine that you were making a payment of £500. If you were making the payment via a method that meant you had a 5% chance of losing that money, how likely would you be to go through with it?  </v>
      </c>
      <c r="E57" s="14" t="str">
        <f>HYPERLINK("#'Full Results'!A550", "550")</f>
        <v>550</v>
      </c>
      <c r="F57" t="s">
        <v>14</v>
      </c>
    </row>
    <row r="58" spans="3:6" x14ac:dyDescent="0.35">
      <c r="C58">
        <v>61</v>
      </c>
      <c r="D58" s="8" t="str">
        <f>HYPERLINK("#'Table 61'!A1", " Imagine that you were making a payment of £1,000. If you were making the payment via a method that meant you had a 5% chance of losing that money, how likely would you be to go through with it?  ")</f>
        <v xml:space="preserve"> Imagine that you were making a payment of £1,000. If you were making the payment via a method that meant you had a 5% chance of losing that money, how likely would you be to go through with it?  </v>
      </c>
      <c r="E58" s="14" t="str">
        <f>HYPERLINK("#'Full Results'!A561", "561")</f>
        <v>561</v>
      </c>
      <c r="F58" t="s">
        <v>14</v>
      </c>
    </row>
    <row r="59" spans="3:6" x14ac:dyDescent="0.35">
      <c r="C59">
        <v>62</v>
      </c>
      <c r="D59" s="8" t="str">
        <f>HYPERLINK("#'Table 62'!A1", " Imagine that you were making a payment via a method that meant you had a 5% chance of losing that money, how likely would you be to go through with it?  ")</f>
        <v xml:space="preserve"> Imagine that you were making a payment via a method that meant you had a 5% chance of losing that money, how likely would you be to go through with it?  </v>
      </c>
      <c r="E59" s="14" t="str">
        <f>HYPERLINK("#'Full Results'!A572", "572")</f>
        <v>572</v>
      </c>
      <c r="F59" t="s">
        <v>14</v>
      </c>
    </row>
    <row r="60" spans="3:6" x14ac:dyDescent="0.35">
      <c r="C60">
        <v>63</v>
      </c>
      <c r="D60" s="8" t="str">
        <f>HYPERLINK("#'Table 63'!A1", " Imagine that you were making a payment via a method that meant you had a 10% chance of losing that money, how likely would you be to go through with it?  ")</f>
        <v xml:space="preserve"> Imagine that you were making a payment via a method that meant you had a 10% chance of losing that money, how likely would you be to go through with it?  </v>
      </c>
      <c r="E60" s="14" t="str">
        <f>HYPERLINK("#'Full Results'!A583", "583")</f>
        <v>583</v>
      </c>
      <c r="F60" t="s">
        <v>14</v>
      </c>
    </row>
    <row r="61" spans="3:6" x14ac:dyDescent="0.35">
      <c r="C61">
        <v>64</v>
      </c>
      <c r="D61" s="8" t="str">
        <f>HYPERLINK("#'Table 64'!A1", " Imagine that you were making a payment via a method that meant you had a 15% chance of losing that money, how likely would you be to go through with it?  ")</f>
        <v xml:space="preserve"> Imagine that you were making a payment via a method that meant you had a 15% chance of losing that money, how likely would you be to go through with it?  </v>
      </c>
      <c r="E61" s="14" t="str">
        <f>HYPERLINK("#'Full Results'!A594", "594")</f>
        <v>594</v>
      </c>
      <c r="F61" t="s">
        <v>14</v>
      </c>
    </row>
    <row r="62" spans="3:6" x14ac:dyDescent="0.35">
      <c r="C62">
        <v>65</v>
      </c>
      <c r="D62" s="8" t="str">
        <f>HYPERLINK("#'Table 65'!A1", " Imagine that you were making a payment via a method that meant you had a 20% chance of losing that money, how likely would you be to go through with it?  ")</f>
        <v xml:space="preserve"> Imagine that you were making a payment via a method that meant you had a 20% chance of losing that money, how likely would you be to go through with it?  </v>
      </c>
      <c r="E62" s="14" t="str">
        <f>HYPERLINK("#'Full Results'!A605", "605")</f>
        <v>605</v>
      </c>
      <c r="F62" t="s">
        <v>14</v>
      </c>
    </row>
    <row r="63" spans="3:6" x14ac:dyDescent="0.35">
      <c r="C63">
        <v>66</v>
      </c>
      <c r="D63" s="8" t="str">
        <f>HYPERLINK("#'Table 66'!A1", " Imagine that you were making a payment via a method that meant you had a 25% chance of losing that money, how likely would you be to go through with it?  ")</f>
        <v xml:space="preserve"> Imagine that you were making a payment via a method that meant you had a 25% chance of losing that money, how likely would you be to go through with it?  </v>
      </c>
      <c r="E63" s="14" t="str">
        <f>HYPERLINK("#'Full Results'!A616", "616")</f>
        <v>616</v>
      </c>
      <c r="F63" t="s">
        <v>14</v>
      </c>
    </row>
    <row r="64" spans="3:6" x14ac:dyDescent="0.35">
      <c r="C64">
        <v>67</v>
      </c>
      <c r="D64" s="8" t="str">
        <f>HYPERLINK("#'Table 67'!A1", " Imagine that you were making a payment via a method that meant you had a 30% chance of losing that money, how likely would you be to go through with it?  ")</f>
        <v xml:space="preserve"> Imagine that you were making a payment via a method that meant you had a 30% chance of losing that money, how likely would you be to go through with it?  </v>
      </c>
      <c r="E64" s="14" t="str">
        <f>HYPERLINK("#'Full Results'!A627", "627")</f>
        <v>627</v>
      </c>
      <c r="F64" t="s">
        <v>14</v>
      </c>
    </row>
    <row r="65" spans="3:6" x14ac:dyDescent="0.35">
      <c r="C65">
        <v>68</v>
      </c>
      <c r="D65" s="8" t="str">
        <f>HYPERLINK("#'Table 68'!A1", " Imagine that you were making a payment via a method that meant you had a 40% chance of losing that money, how likely would you be to go through with it?  ")</f>
        <v xml:space="preserve"> Imagine that you were making a payment via a method that meant you had a 40% chance of losing that money, how likely would you be to go through with it?  </v>
      </c>
      <c r="E65" s="14" t="str">
        <f>HYPERLINK("#'Full Results'!A638", "638")</f>
        <v>638</v>
      </c>
      <c r="F65" t="s">
        <v>14</v>
      </c>
    </row>
    <row r="66" spans="3:6" x14ac:dyDescent="0.35">
      <c r="C66">
        <v>69</v>
      </c>
      <c r="D66" s="8" t="str">
        <f>HYPERLINK("#'Table 69'!A1", " Imagine that you were making a payment via a method that meant you had a 50% chance of losing that money, how likely would you be to go through with it?")</f>
        <v xml:space="preserve"> Imagine that you were making a payment via a method that meant you had a 50% chance of losing that money, how likely would you be to go through with it?</v>
      </c>
      <c r="E66" s="14" t="str">
        <f>HYPERLINK("#'Full Results'!A649", "649")</f>
        <v>649</v>
      </c>
      <c r="F66" t="s">
        <v>14</v>
      </c>
    </row>
    <row r="67" spans="3:6" x14ac:dyDescent="0.35">
      <c r="C67">
        <v>70</v>
      </c>
      <c r="D67" s="8" t="str">
        <f>HYPERLINK("#'Table 70'!A1", " Imagine you were about to make a payment for a product or service and you discovered that the payment options weren’t secure. What do you think you would do?  ")</f>
        <v xml:space="preserve"> Imagine you were about to make a payment for a product or service and you discovered that the payment options weren’t secure. What do you think you would do?  </v>
      </c>
      <c r="E67" s="14" t="str">
        <f>HYPERLINK("#'Full Results'!A660", "660")</f>
        <v>660</v>
      </c>
      <c r="F67" t="s">
        <v>12</v>
      </c>
    </row>
    <row r="68" spans="3:6" x14ac:dyDescent="0.35">
      <c r="C68">
        <v>71</v>
      </c>
      <c r="D68" s="8" t="str">
        <f>HYPERLINK("#'Table 71'!A1", " How long do you think you would spend trying to find another provider for this product or service?")</f>
        <v xml:space="preserve"> How long do you think you would spend trying to find another provider for this product or service?</v>
      </c>
      <c r="E68" s="14" t="str">
        <f>HYPERLINK("#'Full Results'!A667", "667")</f>
        <v>667</v>
      </c>
      <c r="F68" t="s">
        <v>15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J663"/>
  <sheetViews>
    <sheetView showGridLines="0" workbookViewId="0">
      <pane xSplit="2" ySplit="8" topLeftCell="C24" activePane="bottomRight" state="frozen"/>
      <selection pane="topRight"/>
      <selection pane="bottomLeft"/>
      <selection pane="bottomRight"/>
    </sheetView>
  </sheetViews>
  <sheetFormatPr defaultColWidth="11.453125" defaultRowHeight="14.5" x14ac:dyDescent="0.35"/>
  <cols>
    <col min="2" max="2" width="48.269531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5" t="s">
        <v>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3"/>
      <c r="C5" s="13"/>
      <c r="D5" s="28" t="s">
        <v>17</v>
      </c>
      <c r="E5" s="28"/>
      <c r="F5" s="13"/>
      <c r="G5" s="28" t="s">
        <v>18</v>
      </c>
      <c r="H5" s="28"/>
      <c r="I5" s="28"/>
      <c r="J5" s="28"/>
      <c r="K5" s="28"/>
      <c r="L5" s="28"/>
      <c r="M5" s="13"/>
      <c r="N5" s="28" t="s">
        <v>19</v>
      </c>
      <c r="O5" s="28"/>
      <c r="P5" s="28"/>
      <c r="Q5" s="28"/>
      <c r="R5" s="28"/>
      <c r="S5" s="28"/>
      <c r="T5" s="28"/>
      <c r="U5" s="28"/>
      <c r="V5" s="28"/>
      <c r="W5" s="28"/>
      <c r="X5" s="28"/>
      <c r="Y5" s="28"/>
      <c r="Z5" s="13"/>
      <c r="AA5" s="28" t="s">
        <v>20</v>
      </c>
      <c r="AB5" s="28"/>
      <c r="AC5" s="28"/>
      <c r="AD5" s="28"/>
      <c r="AE5" s="13"/>
      <c r="AF5" s="28" t="s">
        <v>21</v>
      </c>
      <c r="AG5" s="28"/>
      <c r="AH5" s="28"/>
      <c r="AI5" s="28"/>
      <c r="AJ5" s="28"/>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20.149999999999999"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20.149999999999999"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11" spans="2:36" x14ac:dyDescent="0.35">
      <c r="B11" s="6" t="s">
        <v>55</v>
      </c>
    </row>
    <row r="12" spans="2:36" x14ac:dyDescent="0.35">
      <c r="B12" s="23" t="s">
        <v>12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row>
    <row r="13" spans="2:36" x14ac:dyDescent="0.35">
      <c r="B13" t="s">
        <v>56</v>
      </c>
      <c r="C13" s="17">
        <v>0.47814841437672401</v>
      </c>
      <c r="D13" s="17">
        <v>0.48215033844676097</v>
      </c>
      <c r="E13" s="17">
        <v>0.47454803773994902</v>
      </c>
      <c r="F13" s="17"/>
      <c r="G13" s="17">
        <v>0.446094562158246</v>
      </c>
      <c r="H13" s="17">
        <v>0.383475591643688</v>
      </c>
      <c r="I13" s="17">
        <v>0.48157256797126002</v>
      </c>
      <c r="J13" s="17">
        <v>0.54920590207126796</v>
      </c>
      <c r="K13" s="17">
        <v>0.50976706211837497</v>
      </c>
      <c r="L13" s="17">
        <v>0.49453706178360102</v>
      </c>
      <c r="M13" s="17"/>
      <c r="N13" s="17">
        <v>0.39241634701981998</v>
      </c>
      <c r="O13" s="17">
        <v>0.52609159937303696</v>
      </c>
      <c r="P13" s="17">
        <v>0.55130446408381595</v>
      </c>
      <c r="Q13" s="17">
        <v>0.45117792437542098</v>
      </c>
      <c r="R13" s="17">
        <v>0.54157259674264802</v>
      </c>
      <c r="S13" s="17">
        <v>0.36763700271420102</v>
      </c>
      <c r="T13" s="17">
        <v>0.52295986711134201</v>
      </c>
      <c r="U13" s="17">
        <v>0.407697399507918</v>
      </c>
      <c r="V13" s="17">
        <v>0.45958595398015201</v>
      </c>
      <c r="W13" s="17">
        <v>0.52155192165314501</v>
      </c>
      <c r="X13" s="17">
        <v>0.52776563659161302</v>
      </c>
      <c r="Y13" s="17">
        <v>0.56929175150302702</v>
      </c>
      <c r="Z13" s="17"/>
      <c r="AA13" s="17">
        <v>0.403931597711923</v>
      </c>
      <c r="AB13" s="17">
        <v>0.51005877731506999</v>
      </c>
      <c r="AC13" s="17">
        <v>0.51963717807965004</v>
      </c>
      <c r="AD13" s="17">
        <v>0.48820138696519999</v>
      </c>
      <c r="AE13" s="17"/>
      <c r="AF13" s="17">
        <v>0.50958757406557098</v>
      </c>
      <c r="AG13" s="17">
        <v>0.50613008613473998</v>
      </c>
      <c r="AH13" s="17">
        <v>0.452944265208365</v>
      </c>
      <c r="AI13" s="17">
        <v>0.42941218984644403</v>
      </c>
      <c r="AJ13" s="17">
        <v>0.27802757569014702</v>
      </c>
    </row>
    <row r="14" spans="2:36" x14ac:dyDescent="0.35">
      <c r="B14" t="s">
        <v>57</v>
      </c>
      <c r="C14" s="17">
        <v>0.259806715244293</v>
      </c>
      <c r="D14" s="17">
        <v>0.27240803422856902</v>
      </c>
      <c r="E14" s="17">
        <v>0.24696170549245999</v>
      </c>
      <c r="F14" s="17"/>
      <c r="G14" s="17">
        <v>0.21574374335628399</v>
      </c>
      <c r="H14" s="17">
        <v>0.220188690949051</v>
      </c>
      <c r="I14" s="17">
        <v>0.27814789381894101</v>
      </c>
      <c r="J14" s="17">
        <v>0.28264014733971199</v>
      </c>
      <c r="K14" s="17">
        <v>0.28600225409706798</v>
      </c>
      <c r="L14" s="17">
        <v>0.27018547844690199</v>
      </c>
      <c r="M14" s="17"/>
      <c r="N14" s="17">
        <v>0.25835820562015999</v>
      </c>
      <c r="O14" s="17">
        <v>0.32943266495837098</v>
      </c>
      <c r="P14" s="17">
        <v>0.29052792567241098</v>
      </c>
      <c r="Q14" s="17">
        <v>0.28027593647919402</v>
      </c>
      <c r="R14" s="17">
        <v>0.28660484225041399</v>
      </c>
      <c r="S14" s="17">
        <v>0.22791474920887</v>
      </c>
      <c r="T14" s="17">
        <v>0.22712362092976399</v>
      </c>
      <c r="U14" s="17">
        <v>0.20435673074435301</v>
      </c>
      <c r="V14" s="17">
        <v>0.26214357098428998</v>
      </c>
      <c r="W14" s="17">
        <v>0.18257573413068201</v>
      </c>
      <c r="X14" s="17">
        <v>0.238200682633747</v>
      </c>
      <c r="Y14" s="17">
        <v>0.27487344877946002</v>
      </c>
      <c r="Z14" s="17"/>
      <c r="AA14" s="17">
        <v>0.29279661969731302</v>
      </c>
      <c r="AB14" s="17">
        <v>0.26524858290216702</v>
      </c>
      <c r="AC14" s="17">
        <v>0.24679170833252501</v>
      </c>
      <c r="AD14" s="17">
        <v>0.22992511498520601</v>
      </c>
      <c r="AE14" s="17"/>
      <c r="AF14" s="17">
        <v>0.28862817037687599</v>
      </c>
      <c r="AG14" s="17">
        <v>0.239957120225542</v>
      </c>
      <c r="AH14" s="17">
        <v>0.26388338383809601</v>
      </c>
      <c r="AI14" s="17">
        <v>0.25561447774686402</v>
      </c>
      <c r="AJ14" s="17">
        <v>0.32910201305629999</v>
      </c>
    </row>
    <row r="15" spans="2:36" x14ac:dyDescent="0.35">
      <c r="B15" t="s">
        <v>58</v>
      </c>
      <c r="C15" s="17">
        <v>0.21405067383322901</v>
      </c>
      <c r="D15" s="17">
        <v>0.19900254875742501</v>
      </c>
      <c r="E15" s="17">
        <v>0.22887374351154599</v>
      </c>
      <c r="F15" s="17"/>
      <c r="G15" s="17">
        <v>0.32254046852254098</v>
      </c>
      <c r="H15" s="17">
        <v>0.273139825110715</v>
      </c>
      <c r="I15" s="17">
        <v>0.218933857571396</v>
      </c>
      <c r="J15" s="17">
        <v>0.18505495562299301</v>
      </c>
      <c r="K15" s="17">
        <v>0.14073085448706801</v>
      </c>
      <c r="L15" s="17">
        <v>0.162801283178927</v>
      </c>
      <c r="M15" s="17"/>
      <c r="N15" s="17">
        <v>0.247346325239201</v>
      </c>
      <c r="O15" s="17">
        <v>0.21025612941945601</v>
      </c>
      <c r="P15" s="17">
        <v>0.24475046384242499</v>
      </c>
      <c r="Q15" s="17">
        <v>0.189903532217853</v>
      </c>
      <c r="R15" s="17">
        <v>0.17582493418397399</v>
      </c>
      <c r="S15" s="17">
        <v>0.28986452339916802</v>
      </c>
      <c r="T15" s="17">
        <v>0.144350781637687</v>
      </c>
      <c r="U15" s="17">
        <v>0.192482392755668</v>
      </c>
      <c r="V15" s="17">
        <v>0.20217877652222399</v>
      </c>
      <c r="W15" s="17">
        <v>0.22256273068598201</v>
      </c>
      <c r="X15" s="17">
        <v>0.21117639301115801</v>
      </c>
      <c r="Y15" s="17">
        <v>0.16495119391688601</v>
      </c>
      <c r="Z15" s="17"/>
      <c r="AA15" s="17">
        <v>0.236046480617186</v>
      </c>
      <c r="AB15" s="17">
        <v>0.191683274267857</v>
      </c>
      <c r="AC15" s="17">
        <v>0.23753541313616799</v>
      </c>
      <c r="AD15" s="17">
        <v>0.19449918919852699</v>
      </c>
      <c r="AE15" s="17"/>
      <c r="AF15" s="17">
        <v>0.177865210821092</v>
      </c>
      <c r="AG15" s="17">
        <v>0.246879709131826</v>
      </c>
      <c r="AH15" s="17">
        <v>0.22241496178606701</v>
      </c>
      <c r="AI15" s="17">
        <v>0.23831942598304401</v>
      </c>
      <c r="AJ15" s="17">
        <v>0.36116284047537001</v>
      </c>
    </row>
    <row r="16" spans="2:36" x14ac:dyDescent="0.35">
      <c r="B16" t="s">
        <v>59</v>
      </c>
      <c r="C16" s="17">
        <v>0.20632998357066701</v>
      </c>
      <c r="D16" s="17">
        <v>0.22693846007404</v>
      </c>
      <c r="E16" s="17">
        <v>0.18540141567572799</v>
      </c>
      <c r="F16" s="17"/>
      <c r="G16" s="17">
        <v>0.271259124411738</v>
      </c>
      <c r="H16" s="17">
        <v>0.29726175462203203</v>
      </c>
      <c r="I16" s="17">
        <v>0.194810454531022</v>
      </c>
      <c r="J16" s="17">
        <v>0.216123405869658</v>
      </c>
      <c r="K16" s="17">
        <v>0.13231692556532301</v>
      </c>
      <c r="L16" s="17">
        <v>0.14027812291886599</v>
      </c>
      <c r="M16" s="17"/>
      <c r="N16" s="17">
        <v>0.31952406450437998</v>
      </c>
      <c r="O16" s="17">
        <v>0.16169311457938601</v>
      </c>
      <c r="P16" s="17">
        <v>0.18722047990656501</v>
      </c>
      <c r="Q16" s="17">
        <v>0.15827599466652301</v>
      </c>
      <c r="R16" s="17">
        <v>0.19421781836075699</v>
      </c>
      <c r="S16" s="17">
        <v>0.23692406137688499</v>
      </c>
      <c r="T16" s="17">
        <v>0.177260399575427</v>
      </c>
      <c r="U16" s="17">
        <v>0.20869386721851799</v>
      </c>
      <c r="V16" s="17">
        <v>0.200255887490182</v>
      </c>
      <c r="W16" s="17">
        <v>0.175360786850663</v>
      </c>
      <c r="X16" s="17">
        <v>0.19824421928409</v>
      </c>
      <c r="Y16" s="17">
        <v>0.20689545817837399</v>
      </c>
      <c r="Z16" s="17"/>
      <c r="AA16" s="17">
        <v>0.24467008681536401</v>
      </c>
      <c r="AB16" s="17">
        <v>0.184539462281296</v>
      </c>
      <c r="AC16" s="17">
        <v>0.208196080788879</v>
      </c>
      <c r="AD16" s="17">
        <v>0.18749471035057499</v>
      </c>
      <c r="AE16" s="17"/>
      <c r="AF16" s="17">
        <v>0.15014683350723601</v>
      </c>
      <c r="AG16" s="17">
        <v>0.20316485361331499</v>
      </c>
      <c r="AH16" s="17">
        <v>0.257632934424605</v>
      </c>
      <c r="AI16" s="17">
        <v>0.24558696566237401</v>
      </c>
      <c r="AJ16" s="17">
        <v>0.22139592411857301</v>
      </c>
    </row>
    <row r="17" spans="2:36" x14ac:dyDescent="0.35">
      <c r="B17" t="s">
        <v>60</v>
      </c>
      <c r="C17" s="17">
        <v>0.18684825927420201</v>
      </c>
      <c r="D17" s="17">
        <v>0.171688956183737</v>
      </c>
      <c r="E17" s="17">
        <v>0.20163346482649799</v>
      </c>
      <c r="F17" s="17"/>
      <c r="G17" s="17">
        <v>0.19134561391631</v>
      </c>
      <c r="H17" s="17">
        <v>0.186934461081321</v>
      </c>
      <c r="I17" s="17">
        <v>0.21325780135794301</v>
      </c>
      <c r="J17" s="17">
        <v>0.205685595605895</v>
      </c>
      <c r="K17" s="17">
        <v>0.16780510314014699</v>
      </c>
      <c r="L17" s="17">
        <v>0.159728207611635</v>
      </c>
      <c r="M17" s="17"/>
      <c r="N17" s="17">
        <v>0.26002602976756001</v>
      </c>
      <c r="O17" s="17">
        <v>0.14276720273913401</v>
      </c>
      <c r="P17" s="17">
        <v>0.14350404311262699</v>
      </c>
      <c r="Q17" s="17">
        <v>0.18617752703681001</v>
      </c>
      <c r="R17" s="17">
        <v>0.209661890347664</v>
      </c>
      <c r="S17" s="17">
        <v>0.20599754523967201</v>
      </c>
      <c r="T17" s="17">
        <v>0.18138039115746299</v>
      </c>
      <c r="U17" s="17">
        <v>0.22738698205281199</v>
      </c>
      <c r="V17" s="17">
        <v>0.176695310404484</v>
      </c>
      <c r="W17" s="17">
        <v>0.18228217819606199</v>
      </c>
      <c r="X17" s="17">
        <v>0.112392415242313</v>
      </c>
      <c r="Y17" s="17">
        <v>0.179162810213054</v>
      </c>
      <c r="Z17" s="17"/>
      <c r="AA17" s="17">
        <v>0.21074846329281299</v>
      </c>
      <c r="AB17" s="17">
        <v>0.211297409576016</v>
      </c>
      <c r="AC17" s="17">
        <v>0.20140927174318601</v>
      </c>
      <c r="AD17" s="17">
        <v>0.124150430345862</v>
      </c>
      <c r="AE17" s="17"/>
      <c r="AF17" s="17">
        <v>0.15789048023258301</v>
      </c>
      <c r="AG17" s="17">
        <v>0.186624669321104</v>
      </c>
      <c r="AH17" s="17">
        <v>0.19080515579093199</v>
      </c>
      <c r="AI17" s="17">
        <v>0.23758289591327</v>
      </c>
      <c r="AJ17" s="17">
        <v>0.16357795102631301</v>
      </c>
    </row>
    <row r="18" spans="2:36" x14ac:dyDescent="0.35">
      <c r="B18" t="s">
        <v>61</v>
      </c>
      <c r="C18" s="17">
        <v>0.164229542111339</v>
      </c>
      <c r="D18" s="17">
        <v>0.18085395234256599</v>
      </c>
      <c r="E18" s="17">
        <v>0.148756442168684</v>
      </c>
      <c r="F18" s="17"/>
      <c r="G18" s="17">
        <v>0.162861566099408</v>
      </c>
      <c r="H18" s="17">
        <v>0.22262827368295501</v>
      </c>
      <c r="I18" s="17">
        <v>0.16617433930960501</v>
      </c>
      <c r="J18" s="17">
        <v>0.14218841219700501</v>
      </c>
      <c r="K18" s="17">
        <v>0.15678249095332</v>
      </c>
      <c r="L18" s="17">
        <v>0.13898359738343999</v>
      </c>
      <c r="M18" s="17"/>
      <c r="N18" s="17">
        <v>0.26096317649902701</v>
      </c>
      <c r="O18" s="17">
        <v>0.14627971600976</v>
      </c>
      <c r="P18" s="17">
        <v>0.14533368310154801</v>
      </c>
      <c r="Q18" s="17">
        <v>0.14108192847325901</v>
      </c>
      <c r="R18" s="17">
        <v>0.12671377406012499</v>
      </c>
      <c r="S18" s="17">
        <v>0.16229840830408299</v>
      </c>
      <c r="T18" s="17">
        <v>0.165764385260184</v>
      </c>
      <c r="U18" s="17">
        <v>0.19375988836727401</v>
      </c>
      <c r="V18" s="17">
        <v>0.168699198503171</v>
      </c>
      <c r="W18" s="17">
        <v>0.11490263730078</v>
      </c>
      <c r="X18" s="17">
        <v>8.2744835478798004E-2</v>
      </c>
      <c r="Y18" s="17">
        <v>0.228013777838877</v>
      </c>
      <c r="Z18" s="17"/>
      <c r="AA18" s="17">
        <v>0.20840722183875701</v>
      </c>
      <c r="AB18" s="17">
        <v>0.135400869301361</v>
      </c>
      <c r="AC18" s="17">
        <v>0.16420147451959</v>
      </c>
      <c r="AD18" s="17">
        <v>0.14776787832978799</v>
      </c>
      <c r="AE18" s="17"/>
      <c r="AF18" s="17">
        <v>0.120122050440419</v>
      </c>
      <c r="AG18" s="17">
        <v>0.15028395477141401</v>
      </c>
      <c r="AH18" s="17">
        <v>0.17932178253775999</v>
      </c>
      <c r="AI18" s="17">
        <v>0.21485003157753199</v>
      </c>
      <c r="AJ18" s="17">
        <v>0.3326583930923</v>
      </c>
    </row>
    <row r="19" spans="2:36" x14ac:dyDescent="0.35">
      <c r="B19" t="s">
        <v>62</v>
      </c>
      <c r="C19" s="17">
        <v>0.141032820168281</v>
      </c>
      <c r="D19" s="17">
        <v>0.15758672463724799</v>
      </c>
      <c r="E19" s="17">
        <v>0.12462217084539801</v>
      </c>
      <c r="F19" s="17"/>
      <c r="G19" s="17">
        <v>0.21526082439113201</v>
      </c>
      <c r="H19" s="17">
        <v>0.18817290011428001</v>
      </c>
      <c r="I19" s="17">
        <v>0.14999271767616501</v>
      </c>
      <c r="J19" s="17">
        <v>0.115928537016792</v>
      </c>
      <c r="K19" s="17">
        <v>0.12134704687596901</v>
      </c>
      <c r="L19" s="17">
        <v>7.9722996294744497E-2</v>
      </c>
      <c r="M19" s="17"/>
      <c r="N19" s="17">
        <v>0.23126511209756601</v>
      </c>
      <c r="O19" s="17">
        <v>0.100371855603927</v>
      </c>
      <c r="P19" s="17">
        <v>0.102067126833312</v>
      </c>
      <c r="Q19" s="17">
        <v>0.14591859297198001</v>
      </c>
      <c r="R19" s="17">
        <v>0.123316141488234</v>
      </c>
      <c r="S19" s="17">
        <v>0.132534274759953</v>
      </c>
      <c r="T19" s="17">
        <v>0.13663884471905599</v>
      </c>
      <c r="U19" s="17">
        <v>8.4242698004939207E-2</v>
      </c>
      <c r="V19" s="17">
        <v>0.13601178045253001</v>
      </c>
      <c r="W19" s="17">
        <v>0.15531954119420999</v>
      </c>
      <c r="X19" s="17">
        <v>0.101024665819215</v>
      </c>
      <c r="Y19" s="17">
        <v>0.182848941856075</v>
      </c>
      <c r="Z19" s="17"/>
      <c r="AA19" s="17">
        <v>0.140278127721471</v>
      </c>
      <c r="AB19" s="17">
        <v>0.12104080315312001</v>
      </c>
      <c r="AC19" s="17">
        <v>0.15463787958178701</v>
      </c>
      <c r="AD19" s="17">
        <v>0.15173920149279099</v>
      </c>
      <c r="AE19" s="17"/>
      <c r="AF19" s="17">
        <v>0.11791183047494901</v>
      </c>
      <c r="AG19" s="17">
        <v>0.14176048757339399</v>
      </c>
      <c r="AH19" s="17">
        <v>0.143278146472787</v>
      </c>
      <c r="AI19" s="17">
        <v>0.19738497152956699</v>
      </c>
      <c r="AJ19" s="17">
        <v>9.0982794739353001E-2</v>
      </c>
    </row>
    <row r="20" spans="2:36" x14ac:dyDescent="0.35">
      <c r="B20" t="s">
        <v>63</v>
      </c>
      <c r="C20" s="17">
        <v>0.14020053505386201</v>
      </c>
      <c r="D20" s="17">
        <v>0.14475124330139799</v>
      </c>
      <c r="E20" s="17">
        <v>0.134518412491162</v>
      </c>
      <c r="F20" s="17"/>
      <c r="G20" s="17">
        <v>0.15889742571461599</v>
      </c>
      <c r="H20" s="17">
        <v>0.16609858344828701</v>
      </c>
      <c r="I20" s="17">
        <v>0.16339578835919999</v>
      </c>
      <c r="J20" s="17">
        <v>0.13604274826712201</v>
      </c>
      <c r="K20" s="17">
        <v>0.119489327709181</v>
      </c>
      <c r="L20" s="17">
        <v>0.105117730903316</v>
      </c>
      <c r="M20" s="17"/>
      <c r="N20" s="17">
        <v>0.17574819788315901</v>
      </c>
      <c r="O20" s="17">
        <v>0.156190611534338</v>
      </c>
      <c r="P20" s="17">
        <v>0.15200936583479099</v>
      </c>
      <c r="Q20" s="17">
        <v>9.7883861058162297E-2</v>
      </c>
      <c r="R20" s="17">
        <v>0.123795217803107</v>
      </c>
      <c r="S20" s="17">
        <v>9.7223654587053399E-2</v>
      </c>
      <c r="T20" s="17">
        <v>0.13527961701042601</v>
      </c>
      <c r="U20" s="17">
        <v>0.115430668153644</v>
      </c>
      <c r="V20" s="17">
        <v>0.141928679870646</v>
      </c>
      <c r="W20" s="17">
        <v>0.16871326377666801</v>
      </c>
      <c r="X20" s="17">
        <v>0.129578131733667</v>
      </c>
      <c r="Y20" s="17">
        <v>0.13968570275171699</v>
      </c>
      <c r="Z20" s="17"/>
      <c r="AA20" s="17">
        <v>0.14970904158895701</v>
      </c>
      <c r="AB20" s="17">
        <v>0.14174688461628099</v>
      </c>
      <c r="AC20" s="17">
        <v>0.14315960594895899</v>
      </c>
      <c r="AD20" s="17">
        <v>0.125148042566918</v>
      </c>
      <c r="AE20" s="17"/>
      <c r="AF20" s="17">
        <v>0.12834349958970701</v>
      </c>
      <c r="AG20" s="17">
        <v>0.14388885718915301</v>
      </c>
      <c r="AH20" s="17">
        <v>0.16850235258580401</v>
      </c>
      <c r="AI20" s="17">
        <v>0.12567439813195799</v>
      </c>
      <c r="AJ20" s="17">
        <v>0.15806506088822</v>
      </c>
    </row>
    <row r="21" spans="2:36" x14ac:dyDescent="0.35">
      <c r="B21" t="s">
        <v>64</v>
      </c>
      <c r="C21" s="17">
        <v>0.109818250434983</v>
      </c>
      <c r="D21" s="17">
        <v>0.112888118263616</v>
      </c>
      <c r="E21" s="17">
        <v>0.106349601003157</v>
      </c>
      <c r="F21" s="17"/>
      <c r="G21" s="17">
        <v>4.3719638353973397E-2</v>
      </c>
      <c r="H21" s="17">
        <v>5.6872317210290201E-2</v>
      </c>
      <c r="I21" s="17">
        <v>0.10364999156848</v>
      </c>
      <c r="J21" s="17">
        <v>8.8171819444454305E-2</v>
      </c>
      <c r="K21" s="17">
        <v>0.15899794037671799</v>
      </c>
      <c r="L21" s="17">
        <v>0.18648305850889399</v>
      </c>
      <c r="M21" s="17"/>
      <c r="N21" s="17">
        <v>6.4126340844101098E-2</v>
      </c>
      <c r="O21" s="17">
        <v>0.10565576263861801</v>
      </c>
      <c r="P21" s="17">
        <v>9.8634653962901206E-2</v>
      </c>
      <c r="Q21" s="17">
        <v>0.14032554612164799</v>
      </c>
      <c r="R21" s="17">
        <v>8.7027884846599804E-2</v>
      </c>
      <c r="S21" s="17">
        <v>0.12535737662569801</v>
      </c>
      <c r="T21" s="17">
        <v>9.8611775499962098E-2</v>
      </c>
      <c r="U21" s="17">
        <v>0.15884157855528699</v>
      </c>
      <c r="V21" s="17">
        <v>0.121573919147583</v>
      </c>
      <c r="W21" s="17">
        <v>0.134547244501381</v>
      </c>
      <c r="X21" s="17">
        <v>0.14823481250533099</v>
      </c>
      <c r="Y21" s="17">
        <v>6.8881747209126695E-2</v>
      </c>
      <c r="Z21" s="17"/>
      <c r="AA21" s="17">
        <v>0.106628072317713</v>
      </c>
      <c r="AB21" s="17">
        <v>9.8282699341338597E-2</v>
      </c>
      <c r="AC21" s="17">
        <v>8.5245373587864604E-2</v>
      </c>
      <c r="AD21" s="17">
        <v>0.14582114043021899</v>
      </c>
      <c r="AE21" s="17"/>
      <c r="AF21" s="17">
        <v>0.144026969179471</v>
      </c>
      <c r="AG21" s="17">
        <v>9.8157927654930394E-2</v>
      </c>
      <c r="AH21" s="17">
        <v>8.52318806571052E-2</v>
      </c>
      <c r="AI21" s="17">
        <v>8.5835737797749695E-2</v>
      </c>
      <c r="AJ21" s="17">
        <v>9.5091537250884497E-2</v>
      </c>
    </row>
    <row r="22" spans="2:36" x14ac:dyDescent="0.35">
      <c r="B22" t="s">
        <v>65</v>
      </c>
      <c r="C22" s="17">
        <v>0.108294482386687</v>
      </c>
      <c r="D22" s="17">
        <v>0.1086988465315</v>
      </c>
      <c r="E22" s="17">
        <v>0.108400649495908</v>
      </c>
      <c r="F22" s="17"/>
      <c r="G22" s="17">
        <v>0.125089643801712</v>
      </c>
      <c r="H22" s="17">
        <v>0.15398421353584099</v>
      </c>
      <c r="I22" s="17">
        <v>0.146605144231234</v>
      </c>
      <c r="J22" s="17">
        <v>7.3861471890369998E-2</v>
      </c>
      <c r="K22" s="17">
        <v>8.7857884306941594E-2</v>
      </c>
      <c r="L22" s="17">
        <v>7.0565736916350305E-2</v>
      </c>
      <c r="M22" s="17"/>
      <c r="N22" s="17">
        <v>0.13625501827293299</v>
      </c>
      <c r="O22" s="17">
        <v>9.7725730313432499E-2</v>
      </c>
      <c r="P22" s="17">
        <v>8.0045632353430304E-2</v>
      </c>
      <c r="Q22" s="17">
        <v>0.12890938591339199</v>
      </c>
      <c r="R22" s="17">
        <v>0.12065864315892599</v>
      </c>
      <c r="S22" s="17">
        <v>0.13856077718212501</v>
      </c>
      <c r="T22" s="17">
        <v>9.6094777258507499E-2</v>
      </c>
      <c r="U22" s="17">
        <v>5.7883676619105699E-2</v>
      </c>
      <c r="V22" s="17">
        <v>8.9957491894308905E-2</v>
      </c>
      <c r="W22" s="17">
        <v>0.114238262962694</v>
      </c>
      <c r="X22" s="17">
        <v>8.3330838592533693E-2</v>
      </c>
      <c r="Y22" s="17">
        <v>0.108724719673552</v>
      </c>
      <c r="Z22" s="17"/>
      <c r="AA22" s="17">
        <v>0.12960303019903499</v>
      </c>
      <c r="AB22" s="17">
        <v>0.10857511713788701</v>
      </c>
      <c r="AC22" s="17">
        <v>0.100206000288471</v>
      </c>
      <c r="AD22" s="17">
        <v>9.2911676416316494E-2</v>
      </c>
      <c r="AE22" s="17"/>
      <c r="AF22" s="17">
        <v>8.78224869371E-2</v>
      </c>
      <c r="AG22" s="17">
        <v>8.3246927581835398E-2</v>
      </c>
      <c r="AH22" s="17">
        <v>0.12830247151764201</v>
      </c>
      <c r="AI22" s="17">
        <v>0.14991414064817199</v>
      </c>
      <c r="AJ22" s="17">
        <v>0.21082341364405999</v>
      </c>
    </row>
    <row r="23" spans="2:36" x14ac:dyDescent="0.35">
      <c r="B23" t="s">
        <v>66</v>
      </c>
      <c r="C23" s="17">
        <v>6.8300326971678796E-3</v>
      </c>
      <c r="D23" s="17">
        <v>6.6900300681493798E-3</v>
      </c>
      <c r="E23" s="17">
        <v>6.9983361813572504E-3</v>
      </c>
      <c r="F23" s="17"/>
      <c r="G23" s="17">
        <v>6.44250614637552E-3</v>
      </c>
      <c r="H23" s="17">
        <v>0</v>
      </c>
      <c r="I23" s="17">
        <v>5.8775862159087004E-3</v>
      </c>
      <c r="J23" s="17">
        <v>0</v>
      </c>
      <c r="K23" s="17">
        <v>6.37391666334685E-3</v>
      </c>
      <c r="L23" s="17">
        <v>1.9304766160115401E-2</v>
      </c>
      <c r="M23" s="17"/>
      <c r="N23" s="17">
        <v>0</v>
      </c>
      <c r="O23" s="17">
        <v>7.27635440548217E-3</v>
      </c>
      <c r="P23" s="17">
        <v>1.11973574573925E-2</v>
      </c>
      <c r="Q23" s="17">
        <v>1.5748325190854399E-2</v>
      </c>
      <c r="R23" s="17">
        <v>1.7853438575700702E-2</v>
      </c>
      <c r="S23" s="17">
        <v>4.83359460934511E-3</v>
      </c>
      <c r="T23" s="17">
        <v>0</v>
      </c>
      <c r="U23" s="17">
        <v>0</v>
      </c>
      <c r="V23" s="17">
        <v>8.0052321006049108E-3</v>
      </c>
      <c r="W23" s="17">
        <v>5.8313503419609404E-3</v>
      </c>
      <c r="X23" s="17">
        <v>9.6230645137129703E-3</v>
      </c>
      <c r="Y23" s="17">
        <v>0</v>
      </c>
      <c r="Z23" s="17"/>
      <c r="AA23" s="17">
        <v>3.3626731602979798E-3</v>
      </c>
      <c r="AB23" s="17">
        <v>9.1244395546976904E-3</v>
      </c>
      <c r="AC23" s="17">
        <v>6.5381026670390096E-3</v>
      </c>
      <c r="AD23" s="17">
        <v>8.4953941320203199E-3</v>
      </c>
      <c r="AE23" s="17"/>
      <c r="AF23" s="17">
        <v>2.0071249293541001E-3</v>
      </c>
      <c r="AG23" s="17">
        <v>9.1984854322031007E-3</v>
      </c>
      <c r="AH23" s="17">
        <v>3.3816978039492799E-3</v>
      </c>
      <c r="AI23" s="17">
        <v>5.3841470599270396E-3</v>
      </c>
      <c r="AJ23" s="17">
        <v>0</v>
      </c>
    </row>
    <row r="24" spans="2:36" x14ac:dyDescent="0.35">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row>
    <row r="25" spans="2:36" x14ac:dyDescent="0.35">
      <c r="B25" s="6" t="s">
        <v>67</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row>
    <row r="26" spans="2:36" x14ac:dyDescent="0.35">
      <c r="B26" s="23" t="s">
        <v>12</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row>
    <row r="27" spans="2:36" x14ac:dyDescent="0.35">
      <c r="B27" t="s">
        <v>56</v>
      </c>
      <c r="C27" s="17">
        <v>0.437939688865146</v>
      </c>
      <c r="D27" s="17">
        <v>0.466167044469183</v>
      </c>
      <c r="E27" s="17">
        <v>0.40867591771362299</v>
      </c>
      <c r="F27" s="17"/>
      <c r="G27" s="17">
        <v>0.47873901936465402</v>
      </c>
      <c r="H27" s="17">
        <v>0.48761745089800401</v>
      </c>
      <c r="I27" s="17">
        <v>0.42944351833871303</v>
      </c>
      <c r="J27" s="17">
        <v>0.45414252008506101</v>
      </c>
      <c r="K27" s="17">
        <v>0.412718201317745</v>
      </c>
      <c r="L27" s="17">
        <v>0.38101987948308302</v>
      </c>
      <c r="M27" s="17"/>
      <c r="N27" s="17">
        <v>0.43384288323220199</v>
      </c>
      <c r="O27" s="17">
        <v>0.42691985006683902</v>
      </c>
      <c r="P27" s="17">
        <v>0.46701583333490998</v>
      </c>
      <c r="Q27" s="17">
        <v>0.423882374813633</v>
      </c>
      <c r="R27" s="17">
        <v>0.40632768064708602</v>
      </c>
      <c r="S27" s="17">
        <v>0.45097065211354598</v>
      </c>
      <c r="T27" s="17">
        <v>0.460411677983256</v>
      </c>
      <c r="U27" s="17">
        <v>0.45594732408488398</v>
      </c>
      <c r="V27" s="17">
        <v>0.44097166979344998</v>
      </c>
      <c r="W27" s="17">
        <v>0.438398509755827</v>
      </c>
      <c r="X27" s="17">
        <v>0.40543104052127799</v>
      </c>
      <c r="Y27" s="17">
        <v>0.46142595649217899</v>
      </c>
      <c r="Z27" s="17"/>
      <c r="AA27" s="17">
        <v>0.41296813285404999</v>
      </c>
      <c r="AB27" s="17">
        <v>0.39013540375091699</v>
      </c>
      <c r="AC27" s="17">
        <v>0.46963746406436502</v>
      </c>
      <c r="AD27" s="17">
        <v>0.48808171993788702</v>
      </c>
      <c r="AE27" s="17"/>
      <c r="AF27" s="17">
        <v>0.48312026809492298</v>
      </c>
      <c r="AG27" s="17">
        <v>0.42948797682541401</v>
      </c>
      <c r="AH27" s="17">
        <v>0.44632038850306499</v>
      </c>
      <c r="AI27" s="17">
        <v>0.36605600248897802</v>
      </c>
      <c r="AJ27" s="17">
        <v>0.38894663347678998</v>
      </c>
    </row>
    <row r="28" spans="2:36" x14ac:dyDescent="0.35">
      <c r="B28" t="s">
        <v>61</v>
      </c>
      <c r="C28" s="17">
        <v>0.29748058534494198</v>
      </c>
      <c r="D28" s="17">
        <v>0.30933114193577799</v>
      </c>
      <c r="E28" s="17">
        <v>0.286403873511128</v>
      </c>
      <c r="F28" s="17"/>
      <c r="G28" s="17">
        <v>0.28814021614221402</v>
      </c>
      <c r="H28" s="17">
        <v>0.29674081768886501</v>
      </c>
      <c r="I28" s="17">
        <v>0.28561925726540299</v>
      </c>
      <c r="J28" s="17">
        <v>0.25793661423133302</v>
      </c>
      <c r="K28" s="17">
        <v>0.34186643346387602</v>
      </c>
      <c r="L28" s="17">
        <v>0.31635602549699998</v>
      </c>
      <c r="M28" s="17"/>
      <c r="N28" s="17">
        <v>0.31359117733818098</v>
      </c>
      <c r="O28" s="17">
        <v>0.33754282742611602</v>
      </c>
      <c r="P28" s="17">
        <v>0.32792556195674599</v>
      </c>
      <c r="Q28" s="17">
        <v>0.25025925763955198</v>
      </c>
      <c r="R28" s="17">
        <v>0.36024302407789899</v>
      </c>
      <c r="S28" s="17">
        <v>0.33254879207490601</v>
      </c>
      <c r="T28" s="17">
        <v>0.229284658765949</v>
      </c>
      <c r="U28" s="17">
        <v>0.284748975835101</v>
      </c>
      <c r="V28" s="17">
        <v>0.28473245776253298</v>
      </c>
      <c r="W28" s="17">
        <v>0.30593710272316799</v>
      </c>
      <c r="X28" s="17">
        <v>0.22751819011623001</v>
      </c>
      <c r="Y28" s="17">
        <v>0.19386480640922499</v>
      </c>
      <c r="Z28" s="17"/>
      <c r="AA28" s="17">
        <v>0.35853683600110098</v>
      </c>
      <c r="AB28" s="17">
        <v>0.27963133419800601</v>
      </c>
      <c r="AC28" s="17">
        <v>0.30407316117088401</v>
      </c>
      <c r="AD28" s="17">
        <v>0.24652047158222201</v>
      </c>
      <c r="AE28" s="17"/>
      <c r="AF28" s="17">
        <v>0.25692834935780201</v>
      </c>
      <c r="AG28" s="17">
        <v>0.29936701042527197</v>
      </c>
      <c r="AH28" s="17">
        <v>0.28609174790202302</v>
      </c>
      <c r="AI28" s="17">
        <v>0.33235449427289199</v>
      </c>
      <c r="AJ28" s="17">
        <v>0.48847960237083698</v>
      </c>
    </row>
    <row r="29" spans="2:36" x14ac:dyDescent="0.35">
      <c r="B29" t="s">
        <v>59</v>
      </c>
      <c r="C29" s="17">
        <v>0.26336374554223402</v>
      </c>
      <c r="D29" s="17">
        <v>0.27076934239330402</v>
      </c>
      <c r="E29" s="17">
        <v>0.25646947227708899</v>
      </c>
      <c r="F29" s="17"/>
      <c r="G29" s="17">
        <v>0.28707153555842901</v>
      </c>
      <c r="H29" s="17">
        <v>0.29125437380704999</v>
      </c>
      <c r="I29" s="17">
        <v>0.28961518017538501</v>
      </c>
      <c r="J29" s="17">
        <v>0.28495196090823499</v>
      </c>
      <c r="K29" s="17">
        <v>0.24729944490615699</v>
      </c>
      <c r="L29" s="17">
        <v>0.19670883905894801</v>
      </c>
      <c r="M29" s="17"/>
      <c r="N29" s="17">
        <v>0.34424668420224402</v>
      </c>
      <c r="O29" s="17">
        <v>0.20970485268828401</v>
      </c>
      <c r="P29" s="17">
        <v>0.288687518388341</v>
      </c>
      <c r="Q29" s="17">
        <v>0.27542215538165699</v>
      </c>
      <c r="R29" s="17">
        <v>0.19799953217389199</v>
      </c>
      <c r="S29" s="17">
        <v>0.267694602121681</v>
      </c>
      <c r="T29" s="17">
        <v>0.33269886576928198</v>
      </c>
      <c r="U29" s="17">
        <v>0.18103290124743601</v>
      </c>
      <c r="V29" s="17">
        <v>0.221869021864117</v>
      </c>
      <c r="W29" s="17">
        <v>0.226477836032658</v>
      </c>
      <c r="X29" s="17">
        <v>0.30382402308414702</v>
      </c>
      <c r="Y29" s="17">
        <v>0.27469433265786097</v>
      </c>
      <c r="Z29" s="17"/>
      <c r="AA29" s="17">
        <v>0.30320606395354499</v>
      </c>
      <c r="AB29" s="17">
        <v>0.28536953378872798</v>
      </c>
      <c r="AC29" s="17">
        <v>0.24175002994976799</v>
      </c>
      <c r="AD29" s="17">
        <v>0.21840567251641199</v>
      </c>
      <c r="AE29" s="17"/>
      <c r="AF29" s="17">
        <v>0.22038855829226101</v>
      </c>
      <c r="AG29" s="17">
        <v>0.263095102585229</v>
      </c>
      <c r="AH29" s="17">
        <v>0.30046194949466298</v>
      </c>
      <c r="AI29" s="17">
        <v>0.31785989268817499</v>
      </c>
      <c r="AJ29" s="17">
        <v>0.212718263180699</v>
      </c>
    </row>
    <row r="30" spans="2:36" x14ac:dyDescent="0.35">
      <c r="B30" t="s">
        <v>62</v>
      </c>
      <c r="C30" s="17">
        <v>0.25549977444418498</v>
      </c>
      <c r="D30" s="17">
        <v>0.27450608321733999</v>
      </c>
      <c r="E30" s="17">
        <v>0.23812312071980199</v>
      </c>
      <c r="F30" s="17"/>
      <c r="G30" s="17">
        <v>0.290327623981955</v>
      </c>
      <c r="H30" s="17">
        <v>0.26999835244152798</v>
      </c>
      <c r="I30" s="17">
        <v>0.27254094798040801</v>
      </c>
      <c r="J30" s="17">
        <v>0.27301742219321801</v>
      </c>
      <c r="K30" s="17">
        <v>0.24188565697373199</v>
      </c>
      <c r="L30" s="17">
        <v>0.20153102613985199</v>
      </c>
      <c r="M30" s="17"/>
      <c r="N30" s="17">
        <v>0.264677915036236</v>
      </c>
      <c r="O30" s="17">
        <v>0.19275808187552501</v>
      </c>
      <c r="P30" s="17">
        <v>0.25591754719311699</v>
      </c>
      <c r="Q30" s="17">
        <v>0.27436454843263702</v>
      </c>
      <c r="R30" s="17">
        <v>0.27106268210004503</v>
      </c>
      <c r="S30" s="17">
        <v>0.27290297266889701</v>
      </c>
      <c r="T30" s="17">
        <v>0.22048697160710901</v>
      </c>
      <c r="U30" s="17">
        <v>0.31592063274619703</v>
      </c>
      <c r="V30" s="17">
        <v>0.255436469208214</v>
      </c>
      <c r="W30" s="17">
        <v>0.28574649860096801</v>
      </c>
      <c r="X30" s="17">
        <v>0.256912108727264</v>
      </c>
      <c r="Y30" s="17">
        <v>0.258615013422278</v>
      </c>
      <c r="Z30" s="17"/>
      <c r="AA30" s="17">
        <v>0.26372944680270199</v>
      </c>
      <c r="AB30" s="17">
        <v>0.23680298317618201</v>
      </c>
      <c r="AC30" s="17">
        <v>0.27489394088900998</v>
      </c>
      <c r="AD30" s="17">
        <v>0.248935368125621</v>
      </c>
      <c r="AE30" s="17"/>
      <c r="AF30" s="17">
        <v>0.23578022672623</v>
      </c>
      <c r="AG30" s="17">
        <v>0.24197864471011801</v>
      </c>
      <c r="AH30" s="17">
        <v>0.28728781793430602</v>
      </c>
      <c r="AI30" s="17">
        <v>0.27042837107817802</v>
      </c>
      <c r="AJ30" s="17">
        <v>0.288888383529538</v>
      </c>
    </row>
    <row r="31" spans="2:36" x14ac:dyDescent="0.35">
      <c r="B31" t="s">
        <v>60</v>
      </c>
      <c r="C31" s="17">
        <v>0.18693061458315799</v>
      </c>
      <c r="D31" s="17">
        <v>0.16732536371839499</v>
      </c>
      <c r="E31" s="17">
        <v>0.206938941327137</v>
      </c>
      <c r="F31" s="17"/>
      <c r="G31" s="17">
        <v>0.158245977364947</v>
      </c>
      <c r="H31" s="17">
        <v>0.18053369583974099</v>
      </c>
      <c r="I31" s="17">
        <v>0.171553990892165</v>
      </c>
      <c r="J31" s="17">
        <v>0.19905994819321701</v>
      </c>
      <c r="K31" s="17">
        <v>0.19783729861757199</v>
      </c>
      <c r="L31" s="17">
        <v>0.20649595129807999</v>
      </c>
      <c r="M31" s="17"/>
      <c r="N31" s="17">
        <v>0.23731008710141099</v>
      </c>
      <c r="O31" s="17">
        <v>0.20087980851731199</v>
      </c>
      <c r="P31" s="17">
        <v>0.12136037904903101</v>
      </c>
      <c r="Q31" s="17">
        <v>0.18770591215202101</v>
      </c>
      <c r="R31" s="17">
        <v>0.16685438068803701</v>
      </c>
      <c r="S31" s="17">
        <v>0.196863841714771</v>
      </c>
      <c r="T31" s="17">
        <v>0.170981954265294</v>
      </c>
      <c r="U31" s="17">
        <v>0.23559803726675499</v>
      </c>
      <c r="V31" s="17">
        <v>0.17003457243662101</v>
      </c>
      <c r="W31" s="17">
        <v>0.13517843213111899</v>
      </c>
      <c r="X31" s="17">
        <v>0.212842477308371</v>
      </c>
      <c r="Y31" s="17">
        <v>0.233421970315498</v>
      </c>
      <c r="Z31" s="17"/>
      <c r="AA31" s="17">
        <v>0.18366341044741699</v>
      </c>
      <c r="AB31" s="17">
        <v>0.19503469794806899</v>
      </c>
      <c r="AC31" s="17">
        <v>0.18257399184880899</v>
      </c>
      <c r="AD31" s="17">
        <v>0.185348155820899</v>
      </c>
      <c r="AE31" s="17"/>
      <c r="AF31" s="17">
        <v>0.19796721916559901</v>
      </c>
      <c r="AG31" s="17">
        <v>0.16213672486601699</v>
      </c>
      <c r="AH31" s="17">
        <v>0.20778782310999799</v>
      </c>
      <c r="AI31" s="17">
        <v>0.17441396771022299</v>
      </c>
      <c r="AJ31" s="17">
        <v>0.16760023580831901</v>
      </c>
    </row>
    <row r="32" spans="2:36" x14ac:dyDescent="0.35">
      <c r="B32" t="s">
        <v>58</v>
      </c>
      <c r="C32" s="17">
        <v>0.16144245540709201</v>
      </c>
      <c r="D32" s="17">
        <v>0.17001459779674899</v>
      </c>
      <c r="E32" s="17">
        <v>0.15381908748765999</v>
      </c>
      <c r="F32" s="17"/>
      <c r="G32" s="17">
        <v>0.20732388635948801</v>
      </c>
      <c r="H32" s="17">
        <v>0.19071799258188399</v>
      </c>
      <c r="I32" s="17">
        <v>0.17899184502900201</v>
      </c>
      <c r="J32" s="17">
        <v>0.13720078855307499</v>
      </c>
      <c r="K32" s="17">
        <v>0.115244902059305</v>
      </c>
      <c r="L32" s="17">
        <v>0.143661483578962</v>
      </c>
      <c r="M32" s="17"/>
      <c r="N32" s="17">
        <v>0.194369081414213</v>
      </c>
      <c r="O32" s="17">
        <v>0.16517447224906501</v>
      </c>
      <c r="P32" s="17">
        <v>0.166787334030885</v>
      </c>
      <c r="Q32" s="17">
        <v>0.109961106401348</v>
      </c>
      <c r="R32" s="17">
        <v>0.148059894060105</v>
      </c>
      <c r="S32" s="17">
        <v>0.15472665468570601</v>
      </c>
      <c r="T32" s="17">
        <v>0.150738954984034</v>
      </c>
      <c r="U32" s="17">
        <v>0.13500572256542701</v>
      </c>
      <c r="V32" s="17">
        <v>0.16880747274345001</v>
      </c>
      <c r="W32" s="17">
        <v>0.16686788280147399</v>
      </c>
      <c r="X32" s="17">
        <v>0.190794321728285</v>
      </c>
      <c r="Y32" s="17">
        <v>0.15500030567050799</v>
      </c>
      <c r="Z32" s="17"/>
      <c r="AA32" s="17">
        <v>0.14220922733140601</v>
      </c>
      <c r="AB32" s="17">
        <v>0.14512974310736201</v>
      </c>
      <c r="AC32" s="17">
        <v>0.20403953408973399</v>
      </c>
      <c r="AD32" s="17">
        <v>0.16291074015624901</v>
      </c>
      <c r="AE32" s="17"/>
      <c r="AF32" s="17">
        <v>0.15880712389697199</v>
      </c>
      <c r="AG32" s="17">
        <v>0.16715330583614699</v>
      </c>
      <c r="AH32" s="17">
        <v>0.13832611280162799</v>
      </c>
      <c r="AI32" s="17">
        <v>0.174560194801505</v>
      </c>
      <c r="AJ32" s="17">
        <v>0.25687477673337</v>
      </c>
    </row>
    <row r="33" spans="2:36" x14ac:dyDescent="0.35">
      <c r="B33" t="s">
        <v>64</v>
      </c>
      <c r="C33" s="17">
        <v>0.13324885235562001</v>
      </c>
      <c r="D33" s="17">
        <v>0.123032788701692</v>
      </c>
      <c r="E33" s="17">
        <v>0.14384076943366</v>
      </c>
      <c r="F33" s="17"/>
      <c r="G33" s="17">
        <v>4.4048086407873402E-2</v>
      </c>
      <c r="H33" s="17">
        <v>5.4337728212003299E-2</v>
      </c>
      <c r="I33" s="17">
        <v>0.138469375684042</v>
      </c>
      <c r="J33" s="17">
        <v>0.136800084301516</v>
      </c>
      <c r="K33" s="17">
        <v>0.182459052924617</v>
      </c>
      <c r="L33" s="17">
        <v>0.216568912474283</v>
      </c>
      <c r="M33" s="17"/>
      <c r="N33" s="17">
        <v>9.5269621502586305E-2</v>
      </c>
      <c r="O33" s="17">
        <v>0.136852956996598</v>
      </c>
      <c r="P33" s="17">
        <v>0.114647588270926</v>
      </c>
      <c r="Q33" s="17">
        <v>0.15866456859289799</v>
      </c>
      <c r="R33" s="17">
        <v>0.13887017004252999</v>
      </c>
      <c r="S33" s="17">
        <v>0.13403873128916099</v>
      </c>
      <c r="T33" s="17">
        <v>0.127711336530278</v>
      </c>
      <c r="U33" s="17">
        <v>0.15131237736813</v>
      </c>
      <c r="V33" s="17">
        <v>0.14987106243791701</v>
      </c>
      <c r="W33" s="17">
        <v>0.141283771234438</v>
      </c>
      <c r="X33" s="17">
        <v>0.17180560041519899</v>
      </c>
      <c r="Y33" s="17">
        <v>9.4002061722280594E-2</v>
      </c>
      <c r="Z33" s="17"/>
      <c r="AA33" s="17">
        <v>0.11646399481851399</v>
      </c>
      <c r="AB33" s="17">
        <v>0.150938661060322</v>
      </c>
      <c r="AC33" s="17">
        <v>0.116586939022316</v>
      </c>
      <c r="AD33" s="17">
        <v>0.14503693413751001</v>
      </c>
      <c r="AE33" s="17"/>
      <c r="AF33" s="17">
        <v>0.16730363772217199</v>
      </c>
      <c r="AG33" s="17">
        <v>0.117980305057932</v>
      </c>
      <c r="AH33" s="17">
        <v>0.117868949391122</v>
      </c>
      <c r="AI33" s="17">
        <v>9.7584166683616594E-2</v>
      </c>
      <c r="AJ33" s="17">
        <v>9.5091537250884497E-2</v>
      </c>
    </row>
    <row r="34" spans="2:36" x14ac:dyDescent="0.35">
      <c r="B34" t="s">
        <v>57</v>
      </c>
      <c r="C34" s="17">
        <v>9.6186464016996903E-2</v>
      </c>
      <c r="D34" s="17">
        <v>0.100989146218497</v>
      </c>
      <c r="E34" s="17">
        <v>9.1941883498570506E-2</v>
      </c>
      <c r="F34" s="17"/>
      <c r="G34" s="17">
        <v>0.15901399458259699</v>
      </c>
      <c r="H34" s="17">
        <v>0.102459686831086</v>
      </c>
      <c r="I34" s="17">
        <v>8.9889382925239E-2</v>
      </c>
      <c r="J34" s="17">
        <v>8.9553378995963495E-2</v>
      </c>
      <c r="K34" s="17">
        <v>8.8163529549494898E-2</v>
      </c>
      <c r="L34" s="17">
        <v>6.5246305954766701E-2</v>
      </c>
      <c r="M34" s="17"/>
      <c r="N34" s="17">
        <v>0.119907136063715</v>
      </c>
      <c r="O34" s="17">
        <v>9.2757469175764606E-2</v>
      </c>
      <c r="P34" s="17">
        <v>0.118889604976081</v>
      </c>
      <c r="Q34" s="17">
        <v>0.12005852585773499</v>
      </c>
      <c r="R34" s="17">
        <v>0.10213945039233401</v>
      </c>
      <c r="S34" s="17">
        <v>8.9487572636157406E-2</v>
      </c>
      <c r="T34" s="17">
        <v>7.2633269768946698E-2</v>
      </c>
      <c r="U34" s="17">
        <v>6.7768923977497106E-2</v>
      </c>
      <c r="V34" s="17">
        <v>8.9133936337083497E-2</v>
      </c>
      <c r="W34" s="17">
        <v>8.2100644685182897E-2</v>
      </c>
      <c r="X34" s="17">
        <v>6.5487290967477005E-2</v>
      </c>
      <c r="Y34" s="17">
        <v>9.4465426542348505E-2</v>
      </c>
      <c r="Z34" s="17"/>
      <c r="AA34" s="17">
        <v>0.102994237703276</v>
      </c>
      <c r="AB34" s="17">
        <v>9.9360185786678198E-2</v>
      </c>
      <c r="AC34" s="17">
        <v>8.7810593098050102E-2</v>
      </c>
      <c r="AD34" s="17">
        <v>9.3620342227296399E-2</v>
      </c>
      <c r="AE34" s="17"/>
      <c r="AF34" s="17">
        <v>9.5859004858422997E-2</v>
      </c>
      <c r="AG34" s="17">
        <v>9.5989765125852305E-2</v>
      </c>
      <c r="AH34" s="17">
        <v>9.3306483403192503E-2</v>
      </c>
      <c r="AI34" s="17">
        <v>0.124216492890822</v>
      </c>
      <c r="AJ34" s="17">
        <v>0.14447990921683901</v>
      </c>
    </row>
    <row r="35" spans="2:36" x14ac:dyDescent="0.35">
      <c r="B35" t="s">
        <v>65</v>
      </c>
      <c r="C35" s="17">
        <v>9.0745779633023896E-2</v>
      </c>
      <c r="D35" s="17">
        <v>8.1296061944273801E-2</v>
      </c>
      <c r="E35" s="17">
        <v>0.10039276523492099</v>
      </c>
      <c r="F35" s="17"/>
      <c r="G35" s="17">
        <v>9.4812710882152804E-2</v>
      </c>
      <c r="H35" s="17">
        <v>0.15404752538573399</v>
      </c>
      <c r="I35" s="17">
        <v>0.103222611921199</v>
      </c>
      <c r="J35" s="17">
        <v>8.0061180181313599E-2</v>
      </c>
      <c r="K35" s="17">
        <v>5.44894724231519E-2</v>
      </c>
      <c r="L35" s="17">
        <v>5.9431508373526502E-2</v>
      </c>
      <c r="M35" s="17"/>
      <c r="N35" s="17">
        <v>0.118355448752369</v>
      </c>
      <c r="O35" s="17">
        <v>8.2081674575569405E-2</v>
      </c>
      <c r="P35" s="17">
        <v>6.2895574451412903E-2</v>
      </c>
      <c r="Q35" s="17">
        <v>9.3615339549078705E-2</v>
      </c>
      <c r="R35" s="17">
        <v>9.8551779199014006E-2</v>
      </c>
      <c r="S35" s="17">
        <v>0.12555071209677099</v>
      </c>
      <c r="T35" s="17">
        <v>0.12244375664304601</v>
      </c>
      <c r="U35" s="17">
        <v>5.0937910983548697E-2</v>
      </c>
      <c r="V35" s="17">
        <v>8.5671634209182598E-2</v>
      </c>
      <c r="W35" s="17">
        <v>4.9926232907145901E-2</v>
      </c>
      <c r="X35" s="17">
        <v>4.75683126869079E-2</v>
      </c>
      <c r="Y35" s="17">
        <v>0.124294748899183</v>
      </c>
      <c r="Z35" s="17"/>
      <c r="AA35" s="17">
        <v>9.4090603127873901E-2</v>
      </c>
      <c r="AB35" s="17">
        <v>9.0692545162433594E-2</v>
      </c>
      <c r="AC35" s="17">
        <v>9.3413754786898506E-2</v>
      </c>
      <c r="AD35" s="17">
        <v>8.5517201018356095E-2</v>
      </c>
      <c r="AE35" s="17"/>
      <c r="AF35" s="17">
        <v>6.9467038482933896E-2</v>
      </c>
      <c r="AG35" s="17">
        <v>0.10287667980130299</v>
      </c>
      <c r="AH35" s="17">
        <v>8.1980606945621398E-2</v>
      </c>
      <c r="AI35" s="17">
        <v>0.141482559963066</v>
      </c>
      <c r="AJ35" s="17">
        <v>0.14874579301216501</v>
      </c>
    </row>
    <row r="36" spans="2:36" x14ac:dyDescent="0.35">
      <c r="B36" t="s">
        <v>63</v>
      </c>
      <c r="C36" s="17">
        <v>6.2048258913292201E-2</v>
      </c>
      <c r="D36" s="17">
        <v>5.4861558379231803E-2</v>
      </c>
      <c r="E36" s="17">
        <v>6.9352759762108807E-2</v>
      </c>
      <c r="F36" s="17"/>
      <c r="G36" s="17">
        <v>0.11729778308005</v>
      </c>
      <c r="H36" s="17">
        <v>8.4492652550959599E-2</v>
      </c>
      <c r="I36" s="17">
        <v>5.6561209475818303E-2</v>
      </c>
      <c r="J36" s="17">
        <v>5.5203752891913802E-2</v>
      </c>
      <c r="K36" s="17">
        <v>4.2380192801712499E-2</v>
      </c>
      <c r="L36" s="17">
        <v>3.0320631745171099E-2</v>
      </c>
      <c r="M36" s="17"/>
      <c r="N36" s="17">
        <v>9.5434325181895693E-2</v>
      </c>
      <c r="O36" s="17">
        <v>5.3418884269528399E-2</v>
      </c>
      <c r="P36" s="17">
        <v>6.2262374313071002E-2</v>
      </c>
      <c r="Q36" s="17">
        <v>7.3029545939562998E-2</v>
      </c>
      <c r="R36" s="17">
        <v>5.0763510600023903E-2</v>
      </c>
      <c r="S36" s="17">
        <v>5.0050529379169602E-2</v>
      </c>
      <c r="T36" s="17">
        <v>6.2222652825227598E-2</v>
      </c>
      <c r="U36" s="17">
        <v>5.67335489861749E-2</v>
      </c>
      <c r="V36" s="17">
        <v>5.5836059012438301E-2</v>
      </c>
      <c r="W36" s="17">
        <v>4.3377089704898099E-2</v>
      </c>
      <c r="X36" s="17">
        <v>6.2854665075800994E-2</v>
      </c>
      <c r="Y36" s="17">
        <v>5.6625888276829801E-2</v>
      </c>
      <c r="Z36" s="17"/>
      <c r="AA36" s="17">
        <v>7.7214242946379102E-2</v>
      </c>
      <c r="AB36" s="17">
        <v>5.4946627215408501E-2</v>
      </c>
      <c r="AC36" s="17">
        <v>6.5379698629872501E-2</v>
      </c>
      <c r="AD36" s="17">
        <v>5.0587987910938499E-2</v>
      </c>
      <c r="AE36" s="17"/>
      <c r="AF36" s="17">
        <v>5.1312620091206199E-2</v>
      </c>
      <c r="AG36" s="17">
        <v>5.85021376997584E-2</v>
      </c>
      <c r="AH36" s="17">
        <v>6.7294218638727005E-2</v>
      </c>
      <c r="AI36" s="17">
        <v>0.104017336682662</v>
      </c>
      <c r="AJ36" s="17">
        <v>0.128159342339423</v>
      </c>
    </row>
    <row r="37" spans="2:36" x14ac:dyDescent="0.35">
      <c r="B37" t="s">
        <v>66</v>
      </c>
      <c r="C37" s="17">
        <v>1.25748455436781E-2</v>
      </c>
      <c r="D37" s="17">
        <v>9.8246119455431893E-3</v>
      </c>
      <c r="E37" s="17">
        <v>1.4419404498368101E-2</v>
      </c>
      <c r="F37" s="17"/>
      <c r="G37" s="17">
        <v>3.2645276909803798E-3</v>
      </c>
      <c r="H37" s="17">
        <v>6.1081003748360597E-3</v>
      </c>
      <c r="I37" s="17">
        <v>1.24810686918468E-2</v>
      </c>
      <c r="J37" s="17">
        <v>8.5659410422385292E-3</v>
      </c>
      <c r="K37" s="17">
        <v>1.478795786119E-2</v>
      </c>
      <c r="L37" s="17">
        <v>2.58892414682463E-2</v>
      </c>
      <c r="M37" s="17"/>
      <c r="N37" s="17">
        <v>3.4415817722119402E-3</v>
      </c>
      <c r="O37" s="17">
        <v>2.0809312308036398E-2</v>
      </c>
      <c r="P37" s="17">
        <v>0</v>
      </c>
      <c r="Q37" s="17">
        <v>2.1288975780342698E-2</v>
      </c>
      <c r="R37" s="17">
        <v>2.3897825076150899E-2</v>
      </c>
      <c r="S37" s="17">
        <v>0</v>
      </c>
      <c r="T37" s="17">
        <v>1.9751052595385701E-2</v>
      </c>
      <c r="U37" s="17">
        <v>1.7575450166335101E-2</v>
      </c>
      <c r="V37" s="17">
        <v>8.4408560079631996E-3</v>
      </c>
      <c r="W37" s="17">
        <v>2.39774017057756E-2</v>
      </c>
      <c r="X37" s="17">
        <v>0</v>
      </c>
      <c r="Y37" s="17">
        <v>1.42768723517427E-2</v>
      </c>
      <c r="Z37" s="17"/>
      <c r="AA37" s="17">
        <v>1.08589939164195E-2</v>
      </c>
      <c r="AB37" s="17">
        <v>1.2981904402729399E-2</v>
      </c>
      <c r="AC37" s="17">
        <v>1.3386671468086199E-2</v>
      </c>
      <c r="AD37" s="17">
        <v>1.33841162499257E-2</v>
      </c>
      <c r="AE37" s="17"/>
      <c r="AF37" s="17">
        <v>1.4990944559490299E-3</v>
      </c>
      <c r="AG37" s="17">
        <v>1.65586993095483E-2</v>
      </c>
      <c r="AH37" s="17">
        <v>1.07622559049394E-2</v>
      </c>
      <c r="AI37" s="17">
        <v>2.1384816283397799E-2</v>
      </c>
      <c r="AJ37" s="17">
        <v>0</v>
      </c>
    </row>
    <row r="38" spans="2:36"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row>
    <row r="39" spans="2:36" x14ac:dyDescent="0.35">
      <c r="B39" s="6" t="s">
        <v>68</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row>
    <row r="40" spans="2:36" x14ac:dyDescent="0.35">
      <c r="B40" s="23" t="s">
        <v>12</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row>
    <row r="41" spans="2:36" x14ac:dyDescent="0.35">
      <c r="B41" t="s">
        <v>69</v>
      </c>
      <c r="C41" s="17">
        <v>0.80564222543674002</v>
      </c>
      <c r="D41" s="17">
        <v>0.79489006775691795</v>
      </c>
      <c r="E41" s="17">
        <v>0.81524198862922703</v>
      </c>
      <c r="F41" s="17"/>
      <c r="G41" s="17">
        <v>0.66138829700201596</v>
      </c>
      <c r="H41" s="17">
        <v>0.72016814285256103</v>
      </c>
      <c r="I41" s="17">
        <v>0.79479133512549704</v>
      </c>
      <c r="J41" s="17">
        <v>0.82127529815631795</v>
      </c>
      <c r="K41" s="17">
        <v>0.88675153124637596</v>
      </c>
      <c r="L41" s="17">
        <v>0.91267638455605804</v>
      </c>
      <c r="M41" s="17"/>
      <c r="N41" s="17">
        <v>0.69693437101033395</v>
      </c>
      <c r="O41" s="17">
        <v>0.868229676242944</v>
      </c>
      <c r="P41" s="17">
        <v>0.81470759701534501</v>
      </c>
      <c r="Q41" s="17">
        <v>0.84672142720298005</v>
      </c>
      <c r="R41" s="17">
        <v>0.82308503489042995</v>
      </c>
      <c r="S41" s="17">
        <v>0.82978011493828896</v>
      </c>
      <c r="T41" s="17">
        <v>0.81567964085983602</v>
      </c>
      <c r="U41" s="17">
        <v>0.77558270238846005</v>
      </c>
      <c r="V41" s="17">
        <v>0.79087256117062299</v>
      </c>
      <c r="W41" s="17">
        <v>0.80911192623509698</v>
      </c>
      <c r="X41" s="17">
        <v>0.83329133848714698</v>
      </c>
      <c r="Y41" s="17">
        <v>0.79168570272713101</v>
      </c>
      <c r="Z41" s="17"/>
      <c r="AA41" s="17">
        <v>0.81653873721724701</v>
      </c>
      <c r="AB41" s="17">
        <v>0.83301353559692504</v>
      </c>
      <c r="AC41" s="17">
        <v>0.79202001511894804</v>
      </c>
      <c r="AD41" s="17">
        <v>0.77789316691620103</v>
      </c>
      <c r="AE41" s="17"/>
      <c r="AF41" s="17">
        <v>0.82038003911273205</v>
      </c>
      <c r="AG41" s="17">
        <v>0.78581710578682695</v>
      </c>
      <c r="AH41" s="17">
        <v>0.82413210551226501</v>
      </c>
      <c r="AI41" s="17">
        <v>0.77914597473152603</v>
      </c>
      <c r="AJ41" s="17">
        <v>0.61331922128050398</v>
      </c>
    </row>
    <row r="42" spans="2:36" x14ac:dyDescent="0.35">
      <c r="B42" t="s">
        <v>70</v>
      </c>
      <c r="C42" s="17">
        <v>0.72289696777006396</v>
      </c>
      <c r="D42" s="17">
        <v>0.72321407308829899</v>
      </c>
      <c r="E42" s="17">
        <v>0.72329019985783705</v>
      </c>
      <c r="F42" s="17"/>
      <c r="G42" s="17">
        <v>0.63213877404522401</v>
      </c>
      <c r="H42" s="17">
        <v>0.65523094167803997</v>
      </c>
      <c r="I42" s="17">
        <v>0.74890078991918796</v>
      </c>
      <c r="J42" s="17">
        <v>0.71078670283513401</v>
      </c>
      <c r="K42" s="17">
        <v>0.76229387130676995</v>
      </c>
      <c r="L42" s="17">
        <v>0.80055140472771602</v>
      </c>
      <c r="M42" s="17"/>
      <c r="N42" s="17">
        <v>0.69363498642065302</v>
      </c>
      <c r="O42" s="17">
        <v>0.70499155344377495</v>
      </c>
      <c r="P42" s="17">
        <v>0.77266637266313398</v>
      </c>
      <c r="Q42" s="17">
        <v>0.71049302490814303</v>
      </c>
      <c r="R42" s="17">
        <v>0.76893347168099702</v>
      </c>
      <c r="S42" s="17">
        <v>0.72250399289821798</v>
      </c>
      <c r="T42" s="17">
        <v>0.72145007110472703</v>
      </c>
      <c r="U42" s="17">
        <v>0.78597531897884798</v>
      </c>
      <c r="V42" s="17">
        <v>0.71647244885620898</v>
      </c>
      <c r="W42" s="17">
        <v>0.73157290343940296</v>
      </c>
      <c r="X42" s="17">
        <v>0.66556132888123498</v>
      </c>
      <c r="Y42" s="17">
        <v>0.74761850405600805</v>
      </c>
      <c r="Z42" s="17"/>
      <c r="AA42" s="17">
        <v>0.71089685603118902</v>
      </c>
      <c r="AB42" s="17">
        <v>0.72963262071242596</v>
      </c>
      <c r="AC42" s="17">
        <v>0.76774805888206799</v>
      </c>
      <c r="AD42" s="17">
        <v>0.68729141609436395</v>
      </c>
      <c r="AE42" s="17"/>
      <c r="AF42" s="17">
        <v>0.71512067324331197</v>
      </c>
      <c r="AG42" s="17">
        <v>0.71472668911411996</v>
      </c>
      <c r="AH42" s="17">
        <v>0.73207206150315396</v>
      </c>
      <c r="AI42" s="17">
        <v>0.69544324431885596</v>
      </c>
      <c r="AJ42" s="17">
        <v>0.73731525923740504</v>
      </c>
    </row>
    <row r="43" spans="2:36" x14ac:dyDescent="0.35">
      <c r="B43" t="s">
        <v>71</v>
      </c>
      <c r="C43" s="17">
        <v>0.68462797903328998</v>
      </c>
      <c r="D43" s="17">
        <v>0.67025111334571097</v>
      </c>
      <c r="E43" s="17">
        <v>0.69818636803046397</v>
      </c>
      <c r="F43" s="17"/>
      <c r="G43" s="17">
        <v>0.54019716680648</v>
      </c>
      <c r="H43" s="17">
        <v>0.59117608286582402</v>
      </c>
      <c r="I43" s="17">
        <v>0.70771596264978498</v>
      </c>
      <c r="J43" s="17">
        <v>0.76875965894394505</v>
      </c>
      <c r="K43" s="17">
        <v>0.71251032640319201</v>
      </c>
      <c r="L43" s="17">
        <v>0.75056399457046796</v>
      </c>
      <c r="M43" s="17"/>
      <c r="N43" s="17">
        <v>0.65133306836663896</v>
      </c>
      <c r="O43" s="17">
        <v>0.70419915621338702</v>
      </c>
      <c r="P43" s="17">
        <v>0.66519223181026799</v>
      </c>
      <c r="Q43" s="17">
        <v>0.70251133496199103</v>
      </c>
      <c r="R43" s="17">
        <v>0.65570277468634597</v>
      </c>
      <c r="S43" s="17">
        <v>0.67088533670191897</v>
      </c>
      <c r="T43" s="17">
        <v>0.653983143149517</v>
      </c>
      <c r="U43" s="17">
        <v>0.69270160874401598</v>
      </c>
      <c r="V43" s="17">
        <v>0.723887971741628</v>
      </c>
      <c r="W43" s="17">
        <v>0.73076102659195696</v>
      </c>
      <c r="X43" s="17">
        <v>0.67326817843188302</v>
      </c>
      <c r="Y43" s="17">
        <v>0.66954855255300405</v>
      </c>
      <c r="Z43" s="17"/>
      <c r="AA43" s="17">
        <v>0.71844672744671101</v>
      </c>
      <c r="AB43" s="17">
        <v>0.71530400475262901</v>
      </c>
      <c r="AC43" s="17">
        <v>0.67823307633565699</v>
      </c>
      <c r="AD43" s="17">
        <v>0.61942560179607498</v>
      </c>
      <c r="AE43" s="17"/>
      <c r="AF43" s="17">
        <v>0.66139034160837695</v>
      </c>
      <c r="AG43" s="17">
        <v>0.63909163861943297</v>
      </c>
      <c r="AH43" s="17">
        <v>0.71057013652515399</v>
      </c>
      <c r="AI43" s="17">
        <v>0.75752035469979295</v>
      </c>
      <c r="AJ43" s="17">
        <v>0.76365393866525699</v>
      </c>
    </row>
    <row r="44" spans="2:36" x14ac:dyDescent="0.35">
      <c r="B44" t="s">
        <v>72</v>
      </c>
      <c r="C44" s="17">
        <v>0.53644534596094295</v>
      </c>
      <c r="D44" s="17">
        <v>0.54587698698436904</v>
      </c>
      <c r="E44" s="17">
        <v>0.526070406357665</v>
      </c>
      <c r="F44" s="17"/>
      <c r="G44" s="17">
        <v>0.394147367719554</v>
      </c>
      <c r="H44" s="17">
        <v>0.58125763213443804</v>
      </c>
      <c r="I44" s="17">
        <v>0.62133544453101497</v>
      </c>
      <c r="J44" s="17">
        <v>0.59469584350603899</v>
      </c>
      <c r="K44" s="17">
        <v>0.53562051156378199</v>
      </c>
      <c r="L44" s="17">
        <v>0.47846325054567002</v>
      </c>
      <c r="M44" s="17"/>
      <c r="N44" s="17">
        <v>0.54537488190889005</v>
      </c>
      <c r="O44" s="17">
        <v>0.48303298577277998</v>
      </c>
      <c r="P44" s="17">
        <v>0.48805370284024802</v>
      </c>
      <c r="Q44" s="17">
        <v>0.51152832419993299</v>
      </c>
      <c r="R44" s="17">
        <v>0.50797499377657396</v>
      </c>
      <c r="S44" s="17">
        <v>0.54970787359057005</v>
      </c>
      <c r="T44" s="17">
        <v>0.57423096663124895</v>
      </c>
      <c r="U44" s="17">
        <v>0.55252062651559397</v>
      </c>
      <c r="V44" s="17">
        <v>0.52393528454849503</v>
      </c>
      <c r="W44" s="17">
        <v>0.63152334083598205</v>
      </c>
      <c r="X44" s="17">
        <v>0.544920617229388</v>
      </c>
      <c r="Y44" s="17">
        <v>0.58146916027106199</v>
      </c>
      <c r="Z44" s="17"/>
      <c r="AA44" s="17">
        <v>0.61229876916539405</v>
      </c>
      <c r="AB44" s="17">
        <v>0.52040719814651704</v>
      </c>
      <c r="AC44" s="17">
        <v>0.52429849883665103</v>
      </c>
      <c r="AD44" s="17">
        <v>0.48230949578993398</v>
      </c>
      <c r="AE44" s="17"/>
      <c r="AF44" s="17">
        <v>0.48869729027497599</v>
      </c>
      <c r="AG44" s="17">
        <v>0.45379074492191102</v>
      </c>
      <c r="AH44" s="17">
        <v>0.59166937156963595</v>
      </c>
      <c r="AI44" s="17">
        <v>0.62095248601141695</v>
      </c>
      <c r="AJ44" s="17">
        <v>0.66660676990906997</v>
      </c>
    </row>
    <row r="45" spans="2:36" x14ac:dyDescent="0.35">
      <c r="B45" t="s">
        <v>73</v>
      </c>
      <c r="C45" s="17">
        <v>0.451595502303063</v>
      </c>
      <c r="D45" s="17">
        <v>0.45847670311350602</v>
      </c>
      <c r="E45" s="17">
        <v>0.44331839171905402</v>
      </c>
      <c r="F45" s="17"/>
      <c r="G45" s="17">
        <v>0.62767532074944499</v>
      </c>
      <c r="H45" s="17">
        <v>0.58962381857687995</v>
      </c>
      <c r="I45" s="17">
        <v>0.52611305045763201</v>
      </c>
      <c r="J45" s="17">
        <v>0.50084871207870596</v>
      </c>
      <c r="K45" s="17">
        <v>0.32085024016916602</v>
      </c>
      <c r="L45" s="17">
        <v>0.20921837972026799</v>
      </c>
      <c r="M45" s="17"/>
      <c r="N45" s="17">
        <v>0.53552979036466297</v>
      </c>
      <c r="O45" s="17">
        <v>0.47258369930473099</v>
      </c>
      <c r="P45" s="17">
        <v>0.465214330072657</v>
      </c>
      <c r="Q45" s="17">
        <v>0.47847455307572501</v>
      </c>
      <c r="R45" s="17">
        <v>0.412778347954049</v>
      </c>
      <c r="S45" s="17">
        <v>0.472342429053562</v>
      </c>
      <c r="T45" s="17">
        <v>0.401258088542636</v>
      </c>
      <c r="U45" s="17">
        <v>0.32629829632414997</v>
      </c>
      <c r="V45" s="17">
        <v>0.45678476347282398</v>
      </c>
      <c r="W45" s="17">
        <v>0.43826519686072002</v>
      </c>
      <c r="X45" s="17">
        <v>0.33956221920183</v>
      </c>
      <c r="Y45" s="17">
        <v>0.389321138874484</v>
      </c>
      <c r="Z45" s="17"/>
      <c r="AA45" s="17">
        <v>0.528926037259148</v>
      </c>
      <c r="AB45" s="17">
        <v>0.42812571992557602</v>
      </c>
      <c r="AC45" s="17">
        <v>0.44842041296191998</v>
      </c>
      <c r="AD45" s="17">
        <v>0.396675579630339</v>
      </c>
      <c r="AE45" s="17"/>
      <c r="AF45" s="17">
        <v>0.368891781354106</v>
      </c>
      <c r="AG45" s="17">
        <v>0.44125344797177302</v>
      </c>
      <c r="AH45" s="17">
        <v>0.51474388670279803</v>
      </c>
      <c r="AI45" s="17">
        <v>0.57079261170768203</v>
      </c>
      <c r="AJ45" s="17">
        <v>0.52582333170974305</v>
      </c>
    </row>
    <row r="46" spans="2:36" x14ac:dyDescent="0.35">
      <c r="B46" t="s">
        <v>74</v>
      </c>
      <c r="C46" s="17">
        <v>0.41887125582733598</v>
      </c>
      <c r="D46" s="17">
        <v>0.44162676579620902</v>
      </c>
      <c r="E46" s="17">
        <v>0.39585037128595202</v>
      </c>
      <c r="F46" s="17"/>
      <c r="G46" s="17">
        <v>0.37087529543282199</v>
      </c>
      <c r="H46" s="17">
        <v>0.48259436496313601</v>
      </c>
      <c r="I46" s="17">
        <v>0.43706821549386998</v>
      </c>
      <c r="J46" s="17">
        <v>0.41942026000454302</v>
      </c>
      <c r="K46" s="17">
        <v>0.37849783546813698</v>
      </c>
      <c r="L46" s="17">
        <v>0.41077071158225598</v>
      </c>
      <c r="M46" s="17"/>
      <c r="N46" s="17">
        <v>0.456358576949844</v>
      </c>
      <c r="O46" s="17">
        <v>0.42492153137732003</v>
      </c>
      <c r="P46" s="17">
        <v>0.36996472565699801</v>
      </c>
      <c r="Q46" s="17">
        <v>0.41809732837695601</v>
      </c>
      <c r="R46" s="17">
        <v>0.369286176720929</v>
      </c>
      <c r="S46" s="17">
        <v>0.45919284888781298</v>
      </c>
      <c r="T46" s="17">
        <v>0.408976618925733</v>
      </c>
      <c r="U46" s="17">
        <v>0.39993170144531498</v>
      </c>
      <c r="V46" s="17">
        <v>0.41655387232282098</v>
      </c>
      <c r="W46" s="17">
        <v>0.43286951503240501</v>
      </c>
      <c r="X46" s="17">
        <v>0.427555182380083</v>
      </c>
      <c r="Y46" s="17">
        <v>0.34895989717787501</v>
      </c>
      <c r="Z46" s="17"/>
      <c r="AA46" s="17">
        <v>0.52024996345222296</v>
      </c>
      <c r="AB46" s="17">
        <v>0.396615425994366</v>
      </c>
      <c r="AC46" s="17">
        <v>0.39858202163761502</v>
      </c>
      <c r="AD46" s="17">
        <v>0.348013210658903</v>
      </c>
      <c r="AE46" s="17"/>
      <c r="AF46" s="17">
        <v>0.34155121717384701</v>
      </c>
      <c r="AG46" s="17">
        <v>0.38142185760480002</v>
      </c>
      <c r="AH46" s="17">
        <v>0.48449813126897201</v>
      </c>
      <c r="AI46" s="17">
        <v>0.49422924622817799</v>
      </c>
      <c r="AJ46" s="17">
        <v>0.570248803126713</v>
      </c>
    </row>
    <row r="47" spans="2:36" x14ac:dyDescent="0.35">
      <c r="B47" t="s">
        <v>75</v>
      </c>
      <c r="C47" s="17">
        <v>0.250439150376915</v>
      </c>
      <c r="D47" s="17">
        <v>0.231835091782747</v>
      </c>
      <c r="E47" s="17">
        <v>0.268902752280892</v>
      </c>
      <c r="F47" s="17"/>
      <c r="G47" s="17">
        <v>0.18224224625021401</v>
      </c>
      <c r="H47" s="17">
        <v>0.23819221399502299</v>
      </c>
      <c r="I47" s="17">
        <v>0.28219350143072802</v>
      </c>
      <c r="J47" s="17">
        <v>0.28803662220873499</v>
      </c>
      <c r="K47" s="17">
        <v>0.244106223440959</v>
      </c>
      <c r="L47" s="17">
        <v>0.25348263500645601</v>
      </c>
      <c r="M47" s="17"/>
      <c r="N47" s="17">
        <v>0.27302314880677903</v>
      </c>
      <c r="O47" s="17">
        <v>0.30359903642696701</v>
      </c>
      <c r="P47" s="17">
        <v>0.241320287561099</v>
      </c>
      <c r="Q47" s="17">
        <v>0.23164778478803999</v>
      </c>
      <c r="R47" s="17">
        <v>0.25218460305632001</v>
      </c>
      <c r="S47" s="17">
        <v>0.244275385877672</v>
      </c>
      <c r="T47" s="17">
        <v>0.26404803421803702</v>
      </c>
      <c r="U47" s="17">
        <v>0.16824186552324</v>
      </c>
      <c r="V47" s="17">
        <v>0.24312416394976799</v>
      </c>
      <c r="W47" s="17">
        <v>0.26675485833059898</v>
      </c>
      <c r="X47" s="17">
        <v>0.117225314458252</v>
      </c>
      <c r="Y47" s="17">
        <v>0.28282620554017701</v>
      </c>
      <c r="Z47" s="17"/>
      <c r="AA47" s="17">
        <v>0.28379321925211298</v>
      </c>
      <c r="AB47" s="17">
        <v>0.28357832909555197</v>
      </c>
      <c r="AC47" s="17">
        <v>0.23158489410101199</v>
      </c>
      <c r="AD47" s="17">
        <v>0.19485266522832601</v>
      </c>
      <c r="AE47" s="17"/>
      <c r="AF47" s="17">
        <v>0.21973305643715299</v>
      </c>
      <c r="AG47" s="17">
        <v>0.23171990590852401</v>
      </c>
      <c r="AH47" s="17">
        <v>0.28457337112836101</v>
      </c>
      <c r="AI47" s="17">
        <v>0.30989756294722298</v>
      </c>
      <c r="AJ47" s="17">
        <v>0.30110224753563802</v>
      </c>
    </row>
    <row r="48" spans="2:36" x14ac:dyDescent="0.35">
      <c r="B48" t="s">
        <v>76</v>
      </c>
      <c r="C48" s="17">
        <v>0.233451345485997</v>
      </c>
      <c r="D48" s="17">
        <v>0.21285165407133999</v>
      </c>
      <c r="E48" s="17">
        <v>0.25277928328995503</v>
      </c>
      <c r="F48" s="17"/>
      <c r="G48" s="17">
        <v>0.22012802617140201</v>
      </c>
      <c r="H48" s="17">
        <v>0.38257526489912302</v>
      </c>
      <c r="I48" s="17">
        <v>0.35374067200826498</v>
      </c>
      <c r="J48" s="17">
        <v>0.242667480886927</v>
      </c>
      <c r="K48" s="17">
        <v>0.142456159911931</v>
      </c>
      <c r="L48" s="17">
        <v>7.6609162612538098E-2</v>
      </c>
      <c r="M48" s="17"/>
      <c r="N48" s="17">
        <v>0.26668423489999199</v>
      </c>
      <c r="O48" s="17">
        <v>0.206795197616126</v>
      </c>
      <c r="P48" s="17">
        <v>0.20319171253445201</v>
      </c>
      <c r="Q48" s="17">
        <v>0.231703937402539</v>
      </c>
      <c r="R48" s="17">
        <v>0.22264337375103499</v>
      </c>
      <c r="S48" s="17">
        <v>0.241643902906888</v>
      </c>
      <c r="T48" s="17">
        <v>0.23383663643804101</v>
      </c>
      <c r="U48" s="17">
        <v>0.23355095679766799</v>
      </c>
      <c r="V48" s="17">
        <v>0.23757379873516801</v>
      </c>
      <c r="W48" s="17">
        <v>0.23491770303559401</v>
      </c>
      <c r="X48" s="17">
        <v>0.184050394867662</v>
      </c>
      <c r="Y48" s="17">
        <v>0.34288210026244398</v>
      </c>
      <c r="Z48" s="17"/>
      <c r="AA48" s="17">
        <v>0.25996071787671299</v>
      </c>
      <c r="AB48" s="17">
        <v>0.21881672866468799</v>
      </c>
      <c r="AC48" s="17">
        <v>0.23964565091801901</v>
      </c>
      <c r="AD48" s="17">
        <v>0.21633985361888899</v>
      </c>
      <c r="AE48" s="17"/>
      <c r="AF48" s="17">
        <v>0.190117154311119</v>
      </c>
      <c r="AG48" s="17">
        <v>0.23118736904971801</v>
      </c>
      <c r="AH48" s="17">
        <v>0.27208660739852403</v>
      </c>
      <c r="AI48" s="17">
        <v>0.27889241960449201</v>
      </c>
      <c r="AJ48" s="17">
        <v>0.26915499117846797</v>
      </c>
    </row>
    <row r="49" spans="2:36" x14ac:dyDescent="0.35">
      <c r="B49" t="s">
        <v>77</v>
      </c>
      <c r="C49" s="17">
        <v>0.104481235121357</v>
      </c>
      <c r="D49" s="17">
        <v>9.7450482257540605E-2</v>
      </c>
      <c r="E49" s="17">
        <v>0.11096884621115199</v>
      </c>
      <c r="F49" s="17"/>
      <c r="G49" s="17">
        <v>0.135441924993525</v>
      </c>
      <c r="H49" s="17">
        <v>0.17616817614362501</v>
      </c>
      <c r="I49" s="17">
        <v>0.15191842578561601</v>
      </c>
      <c r="J49" s="17">
        <v>8.5092518985532994E-2</v>
      </c>
      <c r="K49" s="17">
        <v>6.0663540892544103E-2</v>
      </c>
      <c r="L49" s="17">
        <v>3.21848059937744E-2</v>
      </c>
      <c r="M49" s="17"/>
      <c r="N49" s="17">
        <v>0.192765901247371</v>
      </c>
      <c r="O49" s="17">
        <v>8.4688886377568995E-2</v>
      </c>
      <c r="P49" s="17">
        <v>6.2040667222767201E-2</v>
      </c>
      <c r="Q49" s="17">
        <v>9.9295171349445405E-2</v>
      </c>
      <c r="R49" s="17">
        <v>8.8535058042754994E-2</v>
      </c>
      <c r="S49" s="17">
        <v>0.104172415381488</v>
      </c>
      <c r="T49" s="17">
        <v>7.0327854532915707E-2</v>
      </c>
      <c r="U49" s="17">
        <v>7.8216990721296994E-2</v>
      </c>
      <c r="V49" s="17">
        <v>0.12776999973095601</v>
      </c>
      <c r="W49" s="17">
        <v>0.107196472762829</v>
      </c>
      <c r="X49" s="17">
        <v>7.2334156211476305E-2</v>
      </c>
      <c r="Y49" s="17">
        <v>3.16211637928107E-2</v>
      </c>
      <c r="Z49" s="17"/>
      <c r="AA49" s="17">
        <v>0.161574864629625</v>
      </c>
      <c r="AB49" s="17">
        <v>0.105941536863224</v>
      </c>
      <c r="AC49" s="17">
        <v>8.8770592036340495E-2</v>
      </c>
      <c r="AD49" s="17">
        <v>5.5890827471880997E-2</v>
      </c>
      <c r="AE49" s="17"/>
      <c r="AF49" s="17">
        <v>4.5616562998011499E-2</v>
      </c>
      <c r="AG49" s="17">
        <v>7.8602775596429406E-2</v>
      </c>
      <c r="AH49" s="17">
        <v>0.142732440293215</v>
      </c>
      <c r="AI49" s="17">
        <v>0.20511433111469199</v>
      </c>
      <c r="AJ49" s="17">
        <v>0.264494022954819</v>
      </c>
    </row>
    <row r="50" spans="2:36" x14ac:dyDescent="0.35">
      <c r="B50" t="s">
        <v>78</v>
      </c>
      <c r="C50" s="17">
        <v>8.9727131776604602E-2</v>
      </c>
      <c r="D50" s="17">
        <v>9.6958309887128405E-2</v>
      </c>
      <c r="E50" s="17">
        <v>8.3081366591649206E-2</v>
      </c>
      <c r="F50" s="17"/>
      <c r="G50" s="17">
        <v>3.40573853851543E-2</v>
      </c>
      <c r="H50" s="17">
        <v>7.2985725833433504E-2</v>
      </c>
      <c r="I50" s="17">
        <v>4.5131986882836102E-2</v>
      </c>
      <c r="J50" s="17">
        <v>5.8202165144519799E-2</v>
      </c>
      <c r="K50" s="17">
        <v>0.11275177331681099</v>
      </c>
      <c r="L50" s="17">
        <v>0.18690776544071</v>
      </c>
      <c r="M50" s="17"/>
      <c r="N50" s="17">
        <v>7.2560238547331998E-2</v>
      </c>
      <c r="O50" s="17">
        <v>0.113189292409775</v>
      </c>
      <c r="P50" s="17">
        <v>6.8469366525137396E-2</v>
      </c>
      <c r="Q50" s="17">
        <v>6.3522864530103307E-2</v>
      </c>
      <c r="R50" s="17">
        <v>8.5256009758650206E-2</v>
      </c>
      <c r="S50" s="17">
        <v>0.10637712588069199</v>
      </c>
      <c r="T50" s="17">
        <v>0.107461856956188</v>
      </c>
      <c r="U50" s="17">
        <v>0.114102387019518</v>
      </c>
      <c r="V50" s="17">
        <v>0.101820615494208</v>
      </c>
      <c r="W50" s="17">
        <v>8.6260937047235503E-2</v>
      </c>
      <c r="X50" s="17">
        <v>6.3197645409535694E-2</v>
      </c>
      <c r="Y50" s="17">
        <v>9.4133256584854497E-2</v>
      </c>
      <c r="Z50" s="17"/>
      <c r="AA50" s="17">
        <v>0.104006608930371</v>
      </c>
      <c r="AB50" s="17">
        <v>0.10822468962719101</v>
      </c>
      <c r="AC50" s="17">
        <v>8.51669442692565E-2</v>
      </c>
      <c r="AD50" s="17">
        <v>5.7819286104063797E-2</v>
      </c>
      <c r="AE50" s="17"/>
      <c r="AF50" s="17">
        <v>6.7941849222870096E-2</v>
      </c>
      <c r="AG50" s="17">
        <v>7.2965192121951905E-2</v>
      </c>
      <c r="AH50" s="17">
        <v>9.90384992363635E-2</v>
      </c>
      <c r="AI50" s="17">
        <v>0.118761906296321</v>
      </c>
      <c r="AJ50" s="17">
        <v>0.13963476825085999</v>
      </c>
    </row>
    <row r="51" spans="2:36" x14ac:dyDescent="0.35">
      <c r="B51" t="s">
        <v>79</v>
      </c>
      <c r="C51" s="17">
        <v>5.4434055831144197E-3</v>
      </c>
      <c r="D51" s="17">
        <v>4.1171565384726097E-3</v>
      </c>
      <c r="E51" s="17">
        <v>6.7636027580516801E-3</v>
      </c>
      <c r="F51" s="17"/>
      <c r="G51" s="17">
        <v>9.4502616364764702E-3</v>
      </c>
      <c r="H51" s="17">
        <v>5.9263748996692903E-3</v>
      </c>
      <c r="I51" s="17">
        <v>2.6786102239189599E-3</v>
      </c>
      <c r="J51" s="17">
        <v>1.32984061229085E-2</v>
      </c>
      <c r="K51" s="17">
        <v>2.8102347278688299E-3</v>
      </c>
      <c r="L51" s="17">
        <v>0</v>
      </c>
      <c r="M51" s="17"/>
      <c r="N51" s="17">
        <v>1.79917867123408E-2</v>
      </c>
      <c r="O51" s="17">
        <v>3.0388849817645398E-3</v>
      </c>
      <c r="P51" s="17">
        <v>5.14743623191406E-3</v>
      </c>
      <c r="Q51" s="17">
        <v>0</v>
      </c>
      <c r="R51" s="17">
        <v>6.11271869516923E-3</v>
      </c>
      <c r="S51" s="17">
        <v>4.7912816684416697E-3</v>
      </c>
      <c r="T51" s="17">
        <v>0</v>
      </c>
      <c r="U51" s="17">
        <v>8.7811070298827697E-3</v>
      </c>
      <c r="V51" s="17">
        <v>4.1093750701163599E-3</v>
      </c>
      <c r="W51" s="17">
        <v>0</v>
      </c>
      <c r="X51" s="17">
        <v>9.1425371684135705E-3</v>
      </c>
      <c r="Y51" s="17">
        <v>0</v>
      </c>
      <c r="Z51" s="17"/>
      <c r="AA51" s="17">
        <v>1.7346121936784101E-3</v>
      </c>
      <c r="AB51" s="17">
        <v>4.1464725292445501E-3</v>
      </c>
      <c r="AC51" s="17">
        <v>1.9465685917900901E-3</v>
      </c>
      <c r="AD51" s="17">
        <v>1.39197759295551E-2</v>
      </c>
      <c r="AE51" s="17"/>
      <c r="AF51" s="17">
        <v>1.79823447637171E-3</v>
      </c>
      <c r="AG51" s="17">
        <v>1.1080564244639299E-2</v>
      </c>
      <c r="AH51" s="17">
        <v>2.8131438877751699E-3</v>
      </c>
      <c r="AI51" s="17">
        <v>0</v>
      </c>
      <c r="AJ51" s="17">
        <v>0</v>
      </c>
    </row>
    <row r="52" spans="2:36"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row>
    <row r="53" spans="2:36" x14ac:dyDescent="0.35">
      <c r="B53" s="6" t="s">
        <v>80</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row>
    <row r="54" spans="2:36" x14ac:dyDescent="0.35">
      <c r="B54" s="23" t="s">
        <v>13</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row>
    <row r="55" spans="2:36" x14ac:dyDescent="0.35">
      <c r="B55" t="s">
        <v>81</v>
      </c>
      <c r="C55" s="17">
        <v>9.6574624993201394E-2</v>
      </c>
      <c r="D55" s="17">
        <v>0.121965934269747</v>
      </c>
      <c r="E55" s="17">
        <v>7.2136621776117002E-2</v>
      </c>
      <c r="F55" s="17"/>
      <c r="G55" s="17">
        <v>0.12450734489574899</v>
      </c>
      <c r="H55" s="17">
        <v>0.14563463535817101</v>
      </c>
      <c r="I55" s="17">
        <v>0.13783217086301799</v>
      </c>
      <c r="J55" s="17">
        <v>8.7552803296573001E-2</v>
      </c>
      <c r="K55" s="17">
        <v>6.4022148256489594E-2</v>
      </c>
      <c r="L55" s="17">
        <v>4.5170772458841102E-2</v>
      </c>
      <c r="M55" s="17"/>
      <c r="N55" s="17">
        <v>0.145726264256404</v>
      </c>
      <c r="O55" s="17">
        <v>5.8414383744353399E-2</v>
      </c>
      <c r="P55" s="17">
        <v>6.4573220728902203E-2</v>
      </c>
      <c r="Q55" s="17">
        <v>6.2793053440618293E-2</v>
      </c>
      <c r="R55" s="17">
        <v>6.0048344239102498E-2</v>
      </c>
      <c r="S55" s="17">
        <v>0.10784225971599901</v>
      </c>
      <c r="T55" s="17">
        <v>7.8654521119659995E-2</v>
      </c>
      <c r="U55" s="17">
        <v>3.6711989257241402E-2</v>
      </c>
      <c r="V55" s="17">
        <v>0.15259112395977001</v>
      </c>
      <c r="W55" s="17">
        <v>0.13920902008279101</v>
      </c>
      <c r="X55" s="17">
        <v>4.28090037439154E-2</v>
      </c>
      <c r="Y55" s="17">
        <v>0.16785571268608801</v>
      </c>
      <c r="Z55" s="17"/>
      <c r="AA55" s="17">
        <v>0.112027760304973</v>
      </c>
      <c r="AB55" s="17">
        <v>7.3809278865318295E-2</v>
      </c>
      <c r="AC55" s="17">
        <v>9.6740476647687798E-2</v>
      </c>
      <c r="AD55" s="17">
        <v>0.10300834816473101</v>
      </c>
      <c r="AE55" s="17"/>
      <c r="AF55" s="17">
        <v>8.9892234592393996E-2</v>
      </c>
      <c r="AG55" s="17">
        <v>7.8663859281196694E-2</v>
      </c>
      <c r="AH55" s="17">
        <v>9.8615578369328896E-2</v>
      </c>
      <c r="AI55" s="17">
        <v>0.11050355000503501</v>
      </c>
      <c r="AJ55" s="17">
        <v>0.37616248595660501</v>
      </c>
    </row>
    <row r="56" spans="2:36" x14ac:dyDescent="0.35">
      <c r="B56" t="s">
        <v>82</v>
      </c>
      <c r="C56" s="17">
        <v>7.1955409817865801E-2</v>
      </c>
      <c r="D56" s="17">
        <v>7.0012109077630599E-2</v>
      </c>
      <c r="E56" s="17">
        <v>7.4115529394089399E-2</v>
      </c>
      <c r="F56" s="17"/>
      <c r="G56" s="17">
        <v>0.10670093812998201</v>
      </c>
      <c r="H56" s="17">
        <v>7.9270875515473696E-2</v>
      </c>
      <c r="I56" s="17">
        <v>8.8696869130896E-2</v>
      </c>
      <c r="J56" s="17">
        <v>7.17295885407018E-2</v>
      </c>
      <c r="K56" s="17">
        <v>5.5900714712540198E-2</v>
      </c>
      <c r="L56" s="17">
        <v>4.6536258748850298E-2</v>
      </c>
      <c r="M56" s="17"/>
      <c r="N56" s="17">
        <v>0.13530153387229399</v>
      </c>
      <c r="O56" s="17">
        <v>3.0265193291532599E-2</v>
      </c>
      <c r="P56" s="17">
        <v>6.1185725854167899E-2</v>
      </c>
      <c r="Q56" s="17">
        <v>3.8819609947741897E-2</v>
      </c>
      <c r="R56" s="17">
        <v>7.2336522634180001E-2</v>
      </c>
      <c r="S56" s="17">
        <v>7.6590607074041098E-2</v>
      </c>
      <c r="T56" s="17">
        <v>7.4099152207392299E-2</v>
      </c>
      <c r="U56" s="17">
        <v>4.7697114409074703E-2</v>
      </c>
      <c r="V56" s="17">
        <v>4.9506247528142103E-2</v>
      </c>
      <c r="W56" s="17">
        <v>6.0438830918651099E-2</v>
      </c>
      <c r="X56" s="17">
        <v>9.5639285377860594E-2</v>
      </c>
      <c r="Y56" s="17">
        <v>0.185043186321876</v>
      </c>
      <c r="Z56" s="17"/>
      <c r="AA56" s="17">
        <v>7.2775562287595699E-2</v>
      </c>
      <c r="AB56" s="17">
        <v>5.7436262000385603E-2</v>
      </c>
      <c r="AC56" s="17">
        <v>7.9359637372438202E-2</v>
      </c>
      <c r="AD56" s="17">
        <v>8.0587545555159706E-2</v>
      </c>
      <c r="AE56" s="17"/>
      <c r="AF56" s="17">
        <v>7.4544994293908207E-2</v>
      </c>
      <c r="AG56" s="17">
        <v>7.8203883499439894E-2</v>
      </c>
      <c r="AH56" s="17">
        <v>7.1860882618469901E-2</v>
      </c>
      <c r="AI56" s="17">
        <v>0.11567477683800099</v>
      </c>
      <c r="AJ56" s="17">
        <v>5.8670363611522697E-2</v>
      </c>
    </row>
    <row r="57" spans="2:36" x14ac:dyDescent="0.35">
      <c r="B57" t="s">
        <v>83</v>
      </c>
      <c r="C57" s="17">
        <v>0.291275583594856</v>
      </c>
      <c r="D57" s="17">
        <v>0.32373592074013902</v>
      </c>
      <c r="E57" s="17">
        <v>0.26064682492642199</v>
      </c>
      <c r="F57" s="17"/>
      <c r="G57" s="17">
        <v>0.23746379662623901</v>
      </c>
      <c r="H57" s="17">
        <v>0.356466931576713</v>
      </c>
      <c r="I57" s="17">
        <v>0.29512360601219301</v>
      </c>
      <c r="J57" s="17">
        <v>0.28230464507877201</v>
      </c>
      <c r="K57" s="17">
        <v>0.25747770957451399</v>
      </c>
      <c r="L57" s="17">
        <v>0.30127893554505297</v>
      </c>
      <c r="M57" s="17"/>
      <c r="N57" s="17">
        <v>0.33190299265860901</v>
      </c>
      <c r="O57" s="17">
        <v>0.25382749356283801</v>
      </c>
      <c r="P57" s="17">
        <v>0.257749700862347</v>
      </c>
      <c r="Q57" s="17">
        <v>0.28345461626606</v>
      </c>
      <c r="R57" s="17">
        <v>0.27180451872490102</v>
      </c>
      <c r="S57" s="17">
        <v>0.33865840384262602</v>
      </c>
      <c r="T57" s="17">
        <v>0.232839877925369</v>
      </c>
      <c r="U57" s="17">
        <v>0.37143529145895199</v>
      </c>
      <c r="V57" s="17">
        <v>0.30910594121360502</v>
      </c>
      <c r="W57" s="17">
        <v>0.33498076105435698</v>
      </c>
      <c r="X57" s="17">
        <v>0.24067303441762999</v>
      </c>
      <c r="Y57" s="17">
        <v>0.214530041893185</v>
      </c>
      <c r="Z57" s="17"/>
      <c r="AA57" s="17">
        <v>0.28333305181693103</v>
      </c>
      <c r="AB57" s="17">
        <v>0.23447067817131501</v>
      </c>
      <c r="AC57" s="17">
        <v>0.33467198554398597</v>
      </c>
      <c r="AD57" s="17">
        <v>0.32055286817061601</v>
      </c>
      <c r="AE57" s="17"/>
      <c r="AF57" s="17">
        <v>0.36895011086805601</v>
      </c>
      <c r="AG57" s="17">
        <v>0.25600364527950098</v>
      </c>
      <c r="AH57" s="17">
        <v>0.24915488244011</v>
      </c>
      <c r="AI57" s="17">
        <v>0.28901430935196998</v>
      </c>
      <c r="AJ57" s="17">
        <v>0.344074547363664</v>
      </c>
    </row>
    <row r="58" spans="2:36" x14ac:dyDescent="0.35">
      <c r="B58" t="s">
        <v>84</v>
      </c>
      <c r="C58" s="17">
        <v>0.118544988754591</v>
      </c>
      <c r="D58" s="17">
        <v>0.119678632311722</v>
      </c>
      <c r="E58" s="17">
        <v>0.117871094672072</v>
      </c>
      <c r="F58" s="17"/>
      <c r="G58" s="17">
        <v>0.134550797938359</v>
      </c>
      <c r="H58" s="17">
        <v>4.7869376190891301E-2</v>
      </c>
      <c r="I58" s="17">
        <v>0.109201927429126</v>
      </c>
      <c r="J58" s="17">
        <v>0.12776291386621999</v>
      </c>
      <c r="K58" s="17">
        <v>0.150813642371873</v>
      </c>
      <c r="L58" s="17">
        <v>0.137027884962868</v>
      </c>
      <c r="M58" s="17"/>
      <c r="N58" s="17">
        <v>8.2206018426882799E-2</v>
      </c>
      <c r="O58" s="17">
        <v>0.114177099396188</v>
      </c>
      <c r="P58" s="17">
        <v>0.13672518082285101</v>
      </c>
      <c r="Q58" s="17">
        <v>0.15247062369849401</v>
      </c>
      <c r="R58" s="17">
        <v>0.121715844711576</v>
      </c>
      <c r="S58" s="17">
        <v>0.104062301157705</v>
      </c>
      <c r="T58" s="17">
        <v>0.135578837914552</v>
      </c>
      <c r="U58" s="17">
        <v>0.103475002778513</v>
      </c>
      <c r="V58" s="17">
        <v>0.153059646935092</v>
      </c>
      <c r="W58" s="17">
        <v>9.0741641862208997E-2</v>
      </c>
      <c r="X58" s="17">
        <v>0.151048680060069</v>
      </c>
      <c r="Y58" s="17">
        <v>7.0209981839930699E-2</v>
      </c>
      <c r="Z58" s="17"/>
      <c r="AA58" s="17">
        <v>0.105279256929281</v>
      </c>
      <c r="AB58" s="17">
        <v>0.13455277730793899</v>
      </c>
      <c r="AC58" s="17">
        <v>0.105236737039129</v>
      </c>
      <c r="AD58" s="17">
        <v>0.124395886705154</v>
      </c>
      <c r="AE58" s="17"/>
      <c r="AF58" s="17">
        <v>9.9762349365974501E-2</v>
      </c>
      <c r="AG58" s="17">
        <v>0.120780734579433</v>
      </c>
      <c r="AH58" s="17">
        <v>0.14004923986051901</v>
      </c>
      <c r="AI58" s="17">
        <v>8.4504097029568903E-2</v>
      </c>
      <c r="AJ58" s="17">
        <v>5.71333175624869E-2</v>
      </c>
    </row>
    <row r="59" spans="2:36" x14ac:dyDescent="0.35">
      <c r="B59" t="s">
        <v>85</v>
      </c>
      <c r="C59" s="17">
        <v>0.20187578966654199</v>
      </c>
      <c r="D59" s="17">
        <v>0.16983187731583799</v>
      </c>
      <c r="E59" s="17">
        <v>0.23389899509902801</v>
      </c>
      <c r="F59" s="17"/>
      <c r="G59" s="17">
        <v>0.12847941718788</v>
      </c>
      <c r="H59" s="17">
        <v>0.210161662600057</v>
      </c>
      <c r="I59" s="17">
        <v>0.16868144852888201</v>
      </c>
      <c r="J59" s="17">
        <v>0.22846585299109301</v>
      </c>
      <c r="K59" s="17">
        <v>0.23933707818338801</v>
      </c>
      <c r="L59" s="17">
        <v>0.21690645483059201</v>
      </c>
      <c r="M59" s="17"/>
      <c r="N59" s="17">
        <v>0.130157956313776</v>
      </c>
      <c r="O59" s="17">
        <v>0.21041954585531</v>
      </c>
      <c r="P59" s="17">
        <v>0.25235899414098201</v>
      </c>
      <c r="Q59" s="17">
        <v>0.22414349978862699</v>
      </c>
      <c r="R59" s="17">
        <v>0.27327137878149999</v>
      </c>
      <c r="S59" s="17">
        <v>0.16062212770180001</v>
      </c>
      <c r="T59" s="17">
        <v>0.20133299178883099</v>
      </c>
      <c r="U59" s="17">
        <v>0.23015989078771101</v>
      </c>
      <c r="V59" s="17">
        <v>0.18426744116725999</v>
      </c>
      <c r="W59" s="17">
        <v>0.21405998250032299</v>
      </c>
      <c r="X59" s="17">
        <v>0.23100636655224299</v>
      </c>
      <c r="Y59" s="17">
        <v>0.16718491962766099</v>
      </c>
      <c r="Z59" s="17"/>
      <c r="AA59" s="17">
        <v>0.213854208098677</v>
      </c>
      <c r="AB59" s="17">
        <v>0.21301060491259</v>
      </c>
      <c r="AC59" s="17">
        <v>0.17493968641610699</v>
      </c>
      <c r="AD59" s="17">
        <v>0.204869222835734</v>
      </c>
      <c r="AE59" s="17"/>
      <c r="AF59" s="17">
        <v>0.208656127931728</v>
      </c>
      <c r="AG59" s="17">
        <v>0.22321801771234301</v>
      </c>
      <c r="AH59" s="17">
        <v>0.18810148029828999</v>
      </c>
      <c r="AI59" s="17">
        <v>0.15267356246828401</v>
      </c>
      <c r="AJ59" s="17">
        <v>0.10453311635880499</v>
      </c>
    </row>
    <row r="60" spans="2:36" x14ac:dyDescent="0.35">
      <c r="B60" t="s">
        <v>86</v>
      </c>
      <c r="C60" s="17">
        <v>7.8237517481975105E-2</v>
      </c>
      <c r="D60" s="17">
        <v>6.7436434381162105E-2</v>
      </c>
      <c r="E60" s="17">
        <v>8.7825799178295694E-2</v>
      </c>
      <c r="F60" s="17"/>
      <c r="G60" s="17">
        <v>0.10081147127696299</v>
      </c>
      <c r="H60" s="17">
        <v>5.4387766178611102E-2</v>
      </c>
      <c r="I60" s="17">
        <v>6.8517728548453699E-2</v>
      </c>
      <c r="J60" s="17">
        <v>4.5110948090083001E-2</v>
      </c>
      <c r="K60" s="17">
        <v>6.9421339730637299E-2</v>
      </c>
      <c r="L60" s="17">
        <v>0.11933103551605199</v>
      </c>
      <c r="M60" s="17"/>
      <c r="N60" s="17">
        <v>6.3539675194033002E-2</v>
      </c>
      <c r="O60" s="17">
        <v>0.108123868992179</v>
      </c>
      <c r="P60" s="17">
        <v>3.6701757506251903E-2</v>
      </c>
      <c r="Q60" s="17">
        <v>0.10535839807797601</v>
      </c>
      <c r="R60" s="17">
        <v>8.1289613066353406E-2</v>
      </c>
      <c r="S60" s="17">
        <v>6.8576020542680097E-2</v>
      </c>
      <c r="T60" s="17">
        <v>0.122964499532005</v>
      </c>
      <c r="U60" s="17">
        <v>6.1803893138386197E-2</v>
      </c>
      <c r="V60" s="17">
        <v>7.5852679346938803E-2</v>
      </c>
      <c r="W60" s="17">
        <v>5.5808507724163597E-2</v>
      </c>
      <c r="X60" s="17">
        <v>9.2461706561923304E-2</v>
      </c>
      <c r="Y60" s="17">
        <v>3.8398515773320201E-2</v>
      </c>
      <c r="Z60" s="17"/>
      <c r="AA60" s="17">
        <v>8.6267434121889794E-2</v>
      </c>
      <c r="AB60" s="17">
        <v>0.104471005413117</v>
      </c>
      <c r="AC60" s="17">
        <v>6.1750877951986499E-2</v>
      </c>
      <c r="AD60" s="17">
        <v>5.7334013777035099E-2</v>
      </c>
      <c r="AE60" s="17"/>
      <c r="AF60" s="17">
        <v>5.6900628095873602E-2</v>
      </c>
      <c r="AG60" s="17">
        <v>8.9741850660242206E-2</v>
      </c>
      <c r="AH60" s="17">
        <v>7.7017773286858507E-2</v>
      </c>
      <c r="AI60" s="17">
        <v>0.106764753142629</v>
      </c>
      <c r="AJ60" s="17">
        <v>2.8111504920635001E-2</v>
      </c>
    </row>
    <row r="61" spans="2:36" x14ac:dyDescent="0.35">
      <c r="B61" t="s">
        <v>87</v>
      </c>
      <c r="C61" s="17">
        <v>8.0871750844810894E-2</v>
      </c>
      <c r="D61" s="17">
        <v>7.7322464266417895E-2</v>
      </c>
      <c r="E61" s="17">
        <v>8.3413694192959298E-2</v>
      </c>
      <c r="F61" s="17"/>
      <c r="G61" s="17">
        <v>8.6509029489441294E-2</v>
      </c>
      <c r="H61" s="17">
        <v>7.4548843411448004E-2</v>
      </c>
      <c r="I61" s="17">
        <v>7.4628208004721794E-2</v>
      </c>
      <c r="J61" s="17">
        <v>8.3720079788563995E-2</v>
      </c>
      <c r="K61" s="17">
        <v>9.3720037550440699E-2</v>
      </c>
      <c r="L61" s="17">
        <v>7.6590538783838605E-2</v>
      </c>
      <c r="M61" s="17"/>
      <c r="N61" s="17">
        <v>8.1652912047540896E-2</v>
      </c>
      <c r="O61" s="17">
        <v>0.124700536440131</v>
      </c>
      <c r="P61" s="17">
        <v>0.117519399147789</v>
      </c>
      <c r="Q61" s="17">
        <v>6.0416635706637203E-2</v>
      </c>
      <c r="R61" s="17">
        <v>6.3106990802288307E-2</v>
      </c>
      <c r="S61" s="17">
        <v>7.8481036245153804E-2</v>
      </c>
      <c r="T61" s="17">
        <v>9.4384416884161396E-2</v>
      </c>
      <c r="U61" s="17">
        <v>0.11230935689230601</v>
      </c>
      <c r="V61" s="17">
        <v>3.5539619088751299E-2</v>
      </c>
      <c r="W61" s="17">
        <v>3.8855484543008197E-2</v>
      </c>
      <c r="X61" s="17">
        <v>8.1130483775909507E-2</v>
      </c>
      <c r="Y61" s="17">
        <v>0.10826128010724299</v>
      </c>
      <c r="Z61" s="17"/>
      <c r="AA61" s="17">
        <v>5.17787168351364E-2</v>
      </c>
      <c r="AB61" s="17">
        <v>0.11305099852443599</v>
      </c>
      <c r="AC61" s="17">
        <v>8.90778791814726E-2</v>
      </c>
      <c r="AD61" s="17">
        <v>7.0625749375725799E-2</v>
      </c>
      <c r="AE61" s="17"/>
      <c r="AF61" s="17">
        <v>6.0778572190444698E-2</v>
      </c>
      <c r="AG61" s="17">
        <v>0.101311527465692</v>
      </c>
      <c r="AH61" s="17">
        <v>9.3237079025850905E-2</v>
      </c>
      <c r="AI61" s="17">
        <v>6.2960638536211394E-2</v>
      </c>
      <c r="AJ61" s="17">
        <v>3.1314664226281E-2</v>
      </c>
    </row>
    <row r="62" spans="2:36" x14ac:dyDescent="0.35">
      <c r="B62" t="s">
        <v>88</v>
      </c>
      <c r="C62" s="17">
        <v>7.6123241159503701E-3</v>
      </c>
      <c r="D62" s="17">
        <v>5.3084290751255403E-3</v>
      </c>
      <c r="E62" s="17">
        <v>9.8895232510471092E-3</v>
      </c>
      <c r="F62" s="17"/>
      <c r="G62" s="17">
        <v>5.0815797880288298E-3</v>
      </c>
      <c r="H62" s="17">
        <v>4.0470859939986201E-3</v>
      </c>
      <c r="I62" s="17">
        <v>1.20476880032311E-2</v>
      </c>
      <c r="J62" s="17">
        <v>7.31717635674403E-3</v>
      </c>
      <c r="K62" s="17">
        <v>8.0262118027433996E-3</v>
      </c>
      <c r="L62" s="17">
        <v>7.8881372095410095E-3</v>
      </c>
      <c r="M62" s="17"/>
      <c r="N62" s="17">
        <v>9.7738964250188003E-3</v>
      </c>
      <c r="O62" s="17">
        <v>9.8851140820451506E-3</v>
      </c>
      <c r="P62" s="17">
        <v>1.4167874197705601E-2</v>
      </c>
      <c r="Q62" s="17">
        <v>0</v>
      </c>
      <c r="R62" s="17">
        <v>1.6175407766053501E-2</v>
      </c>
      <c r="S62" s="17">
        <v>0</v>
      </c>
      <c r="T62" s="17">
        <v>8.8219038222301597E-3</v>
      </c>
      <c r="U62" s="17">
        <v>1.27691962387227E-2</v>
      </c>
      <c r="V62" s="17">
        <v>0</v>
      </c>
      <c r="W62" s="17">
        <v>8.4093410723054193E-3</v>
      </c>
      <c r="X62" s="17">
        <v>1.3087676204057199E-2</v>
      </c>
      <c r="Y62" s="17">
        <v>0</v>
      </c>
      <c r="Z62" s="17"/>
      <c r="AA62" s="17">
        <v>7.5987672571583001E-3</v>
      </c>
      <c r="AB62" s="17">
        <v>7.1512954309495497E-3</v>
      </c>
      <c r="AC62" s="17">
        <v>1.32914612923289E-2</v>
      </c>
      <c r="AD62" s="17">
        <v>2.63478758285035E-3</v>
      </c>
      <c r="AE62" s="17"/>
      <c r="AF62" s="17">
        <v>8.2173781820994805E-3</v>
      </c>
      <c r="AG62" s="17">
        <v>2.3563263953459502E-3</v>
      </c>
      <c r="AH62" s="17">
        <v>1.20210702170619E-2</v>
      </c>
      <c r="AI62" s="17">
        <v>8.1678107269733506E-3</v>
      </c>
      <c r="AJ62" s="17">
        <v>0</v>
      </c>
    </row>
    <row r="63" spans="2:36" x14ac:dyDescent="0.35">
      <c r="B63" t="s">
        <v>89</v>
      </c>
      <c r="C63" s="17">
        <v>4.0115519964530298E-2</v>
      </c>
      <c r="D63" s="17">
        <v>3.6900339476604101E-2</v>
      </c>
      <c r="E63" s="17">
        <v>4.2210863429070197E-2</v>
      </c>
      <c r="F63" s="17"/>
      <c r="G63" s="17">
        <v>5.5515762915036897E-2</v>
      </c>
      <c r="H63" s="17">
        <v>2.2395321782166199E-2</v>
      </c>
      <c r="I63" s="17">
        <v>2.71593599956098E-2</v>
      </c>
      <c r="J63" s="17">
        <v>5.3458392470738698E-2</v>
      </c>
      <c r="K63" s="17">
        <v>5.6635855305197103E-2</v>
      </c>
      <c r="L63" s="17">
        <v>3.3465762582452999E-2</v>
      </c>
      <c r="M63" s="17"/>
      <c r="N63" s="17">
        <v>1.46033509849828E-2</v>
      </c>
      <c r="O63" s="17">
        <v>8.4938449342841102E-2</v>
      </c>
      <c r="P63" s="17">
        <v>4.4985679395648299E-2</v>
      </c>
      <c r="Q63" s="17">
        <v>6.4708214178552798E-2</v>
      </c>
      <c r="R63" s="17">
        <v>2.4304704132948801E-2</v>
      </c>
      <c r="S63" s="17">
        <v>2.17174585131392E-2</v>
      </c>
      <c r="T63" s="17">
        <v>4.3595398297430997E-2</v>
      </c>
      <c r="U63" s="17">
        <v>1.2202500131357E-2</v>
      </c>
      <c r="V63" s="17">
        <v>4.0077300760439298E-2</v>
      </c>
      <c r="W63" s="17">
        <v>3.3665724773558899E-2</v>
      </c>
      <c r="X63" s="17">
        <v>2.3717707086865401E-2</v>
      </c>
      <c r="Y63" s="17">
        <v>4.8516361750696499E-2</v>
      </c>
      <c r="Z63" s="17"/>
      <c r="AA63" s="17">
        <v>5.6518046392894199E-2</v>
      </c>
      <c r="AB63" s="17">
        <v>4.3618438056788097E-2</v>
      </c>
      <c r="AC63" s="17">
        <v>3.4811412796682498E-2</v>
      </c>
      <c r="AD63" s="17">
        <v>2.3567017009990601E-2</v>
      </c>
      <c r="AE63" s="17"/>
      <c r="AF63" s="17">
        <v>2.1412182989645999E-2</v>
      </c>
      <c r="AG63" s="17">
        <v>4.4144036922007197E-2</v>
      </c>
      <c r="AH63" s="17">
        <v>4.8527009066818297E-2</v>
      </c>
      <c r="AI63" s="17">
        <v>5.4369496766056999E-2</v>
      </c>
      <c r="AJ63" s="17">
        <v>0</v>
      </c>
    </row>
    <row r="64" spans="2:36" x14ac:dyDescent="0.35">
      <c r="B64" t="s">
        <v>90</v>
      </c>
      <c r="C64" s="17">
        <v>2.55647375363224E-3</v>
      </c>
      <c r="D64" s="17">
        <v>0</v>
      </c>
      <c r="E64" s="17">
        <v>5.0618127740964802E-3</v>
      </c>
      <c r="F64" s="17"/>
      <c r="G64" s="17">
        <v>0</v>
      </c>
      <c r="H64" s="17">
        <v>0</v>
      </c>
      <c r="I64" s="17">
        <v>7.2131375451627002E-3</v>
      </c>
      <c r="J64" s="17">
        <v>3.96871181975749E-3</v>
      </c>
      <c r="K64" s="17">
        <v>0</v>
      </c>
      <c r="L64" s="17">
        <v>2.6704466901110399E-3</v>
      </c>
      <c r="M64" s="17"/>
      <c r="N64" s="17">
        <v>0</v>
      </c>
      <c r="O64" s="17">
        <v>5.2483152925823801E-3</v>
      </c>
      <c r="P64" s="17">
        <v>0</v>
      </c>
      <c r="Q64" s="17">
        <v>0</v>
      </c>
      <c r="R64" s="17">
        <v>0</v>
      </c>
      <c r="S64" s="17">
        <v>1.41460113989085E-2</v>
      </c>
      <c r="T64" s="17">
        <v>7.7284005083677297E-3</v>
      </c>
      <c r="U64" s="17">
        <v>0</v>
      </c>
      <c r="V64" s="17">
        <v>0</v>
      </c>
      <c r="W64" s="17">
        <v>0</v>
      </c>
      <c r="X64" s="17">
        <v>0</v>
      </c>
      <c r="Y64" s="17">
        <v>0</v>
      </c>
      <c r="Z64" s="17"/>
      <c r="AA64" s="17">
        <v>0</v>
      </c>
      <c r="AB64" s="17">
        <v>5.1010117568324898E-3</v>
      </c>
      <c r="AC64" s="17">
        <v>0</v>
      </c>
      <c r="AD64" s="17">
        <v>5.1428358599105899E-3</v>
      </c>
      <c r="AE64" s="17"/>
      <c r="AF64" s="17">
        <v>2.6472943568937599E-3</v>
      </c>
      <c r="AG64" s="17">
        <v>0</v>
      </c>
      <c r="AH64" s="17">
        <v>4.9697927287625796E-3</v>
      </c>
      <c r="AI64" s="17">
        <v>0</v>
      </c>
      <c r="AJ64" s="17">
        <v>0</v>
      </c>
    </row>
    <row r="65" spans="2:36" x14ac:dyDescent="0.35">
      <c r="B65" t="s">
        <v>91</v>
      </c>
      <c r="C65" s="17">
        <v>6.6015282698477099E-3</v>
      </c>
      <c r="D65" s="17">
        <v>5.2500906990163698E-3</v>
      </c>
      <c r="E65" s="17">
        <v>7.9451079877393398E-3</v>
      </c>
      <c r="F65" s="17"/>
      <c r="G65" s="17">
        <v>0</v>
      </c>
      <c r="H65" s="17">
        <v>5.2175013924703698E-3</v>
      </c>
      <c r="I65" s="17">
        <v>7.42819075727993E-3</v>
      </c>
      <c r="J65" s="17">
        <v>8.6088877007535394E-3</v>
      </c>
      <c r="K65" s="17">
        <v>0</v>
      </c>
      <c r="L65" s="17">
        <v>1.3133772671800201E-2</v>
      </c>
      <c r="M65" s="17"/>
      <c r="N65" s="17">
        <v>5.1353998204595403E-3</v>
      </c>
      <c r="O65" s="17">
        <v>0</v>
      </c>
      <c r="P65" s="17">
        <v>7.3555495065562096E-3</v>
      </c>
      <c r="Q65" s="17">
        <v>7.8353488952925595E-3</v>
      </c>
      <c r="R65" s="17">
        <v>0</v>
      </c>
      <c r="S65" s="17">
        <v>2.2613714435465299E-2</v>
      </c>
      <c r="T65" s="17">
        <v>0</v>
      </c>
      <c r="U65" s="17">
        <v>1.1435764907736099E-2</v>
      </c>
      <c r="V65" s="17">
        <v>0</v>
      </c>
      <c r="W65" s="17">
        <v>8.2515225464192005E-3</v>
      </c>
      <c r="X65" s="17">
        <v>2.8426056219526399E-2</v>
      </c>
      <c r="Y65" s="17">
        <v>0</v>
      </c>
      <c r="Z65" s="17"/>
      <c r="AA65" s="17">
        <v>1.0567195955463E-2</v>
      </c>
      <c r="AB65" s="17">
        <v>7.9154503417054097E-3</v>
      </c>
      <c r="AC65" s="17">
        <v>0</v>
      </c>
      <c r="AD65" s="17">
        <v>7.2817249630926202E-3</v>
      </c>
      <c r="AE65" s="17"/>
      <c r="AF65" s="17">
        <v>2.6750873824327799E-3</v>
      </c>
      <c r="AG65" s="17">
        <v>2.7163064989545898E-3</v>
      </c>
      <c r="AH65" s="17">
        <v>1.20431654495458E-2</v>
      </c>
      <c r="AI65" s="17">
        <v>1.53670051352709E-2</v>
      </c>
      <c r="AJ65" s="17">
        <v>0</v>
      </c>
    </row>
    <row r="66" spans="2:36" x14ac:dyDescent="0.35">
      <c r="B66" t="s">
        <v>92</v>
      </c>
      <c r="C66" s="17">
        <v>6.8901345144705805E-4</v>
      </c>
      <c r="D66" s="17">
        <v>1.39729705285336E-3</v>
      </c>
      <c r="E66" s="17">
        <v>0</v>
      </c>
      <c r="F66" s="17"/>
      <c r="G66" s="17">
        <v>0</v>
      </c>
      <c r="H66" s="17">
        <v>0</v>
      </c>
      <c r="I66" s="17">
        <v>0</v>
      </c>
      <c r="J66" s="17">
        <v>0</v>
      </c>
      <c r="K66" s="17">
        <v>4.6452625121763697E-3</v>
      </c>
      <c r="L66" s="17">
        <v>0</v>
      </c>
      <c r="M66" s="17"/>
      <c r="N66" s="17">
        <v>0</v>
      </c>
      <c r="O66" s="17">
        <v>0</v>
      </c>
      <c r="P66" s="17">
        <v>0</v>
      </c>
      <c r="Q66" s="17">
        <v>0</v>
      </c>
      <c r="R66" s="17">
        <v>0</v>
      </c>
      <c r="S66" s="17">
        <v>0</v>
      </c>
      <c r="T66" s="17">
        <v>0</v>
      </c>
      <c r="U66" s="17">
        <v>0</v>
      </c>
      <c r="V66" s="17">
        <v>0</v>
      </c>
      <c r="W66" s="17">
        <v>7.5673333403958E-3</v>
      </c>
      <c r="X66" s="17">
        <v>0</v>
      </c>
      <c r="Y66" s="17">
        <v>0</v>
      </c>
      <c r="Z66" s="17"/>
      <c r="AA66" s="17">
        <v>0</v>
      </c>
      <c r="AB66" s="17">
        <v>2.6288872655549698E-3</v>
      </c>
      <c r="AC66" s="17">
        <v>0</v>
      </c>
      <c r="AD66" s="17">
        <v>0</v>
      </c>
      <c r="AE66" s="17"/>
      <c r="AF66" s="17">
        <v>3.0345785343962998E-3</v>
      </c>
      <c r="AG66" s="17">
        <v>0</v>
      </c>
      <c r="AH66" s="17">
        <v>0</v>
      </c>
      <c r="AI66" s="17">
        <v>0</v>
      </c>
      <c r="AJ66" s="17">
        <v>0</v>
      </c>
    </row>
    <row r="67" spans="2:36" x14ac:dyDescent="0.35">
      <c r="B67" t="s">
        <v>79</v>
      </c>
      <c r="C67" s="17">
        <v>3.0894752907496001E-3</v>
      </c>
      <c r="D67" s="17">
        <v>1.16047133374367E-3</v>
      </c>
      <c r="E67" s="17">
        <v>4.9841333190630598E-3</v>
      </c>
      <c r="F67" s="17"/>
      <c r="G67" s="17">
        <v>2.0379861752321399E-2</v>
      </c>
      <c r="H67" s="17">
        <v>0</v>
      </c>
      <c r="I67" s="17">
        <v>3.4696651814255402E-3</v>
      </c>
      <c r="J67" s="17">
        <v>0</v>
      </c>
      <c r="K67" s="17">
        <v>0</v>
      </c>
      <c r="L67" s="17">
        <v>0</v>
      </c>
      <c r="M67" s="17"/>
      <c r="N67" s="17">
        <v>0</v>
      </c>
      <c r="O67" s="17">
        <v>0</v>
      </c>
      <c r="P67" s="17">
        <v>6.6769178367994102E-3</v>
      </c>
      <c r="Q67" s="17">
        <v>0</v>
      </c>
      <c r="R67" s="17">
        <v>1.5946675141096898E-2</v>
      </c>
      <c r="S67" s="17">
        <v>6.6900593724830001E-3</v>
      </c>
      <c r="T67" s="17">
        <v>0</v>
      </c>
      <c r="U67" s="17">
        <v>0</v>
      </c>
      <c r="V67" s="17">
        <v>0</v>
      </c>
      <c r="W67" s="17">
        <v>8.01184958181737E-3</v>
      </c>
      <c r="X67" s="17">
        <v>0</v>
      </c>
      <c r="Y67" s="17">
        <v>0</v>
      </c>
      <c r="Z67" s="17"/>
      <c r="AA67" s="17">
        <v>0</v>
      </c>
      <c r="AB67" s="17">
        <v>2.78331195306906E-3</v>
      </c>
      <c r="AC67" s="17">
        <v>1.01198457581814E-2</v>
      </c>
      <c r="AD67" s="17">
        <v>0</v>
      </c>
      <c r="AE67" s="17"/>
      <c r="AF67" s="17">
        <v>2.5284612161528301E-3</v>
      </c>
      <c r="AG67" s="17">
        <v>2.8598117058436399E-3</v>
      </c>
      <c r="AH67" s="17">
        <v>4.4020466383831603E-3</v>
      </c>
      <c r="AI67" s="17">
        <v>0</v>
      </c>
      <c r="AJ67" s="17">
        <v>0</v>
      </c>
    </row>
    <row r="68" spans="2:36" x14ac:dyDescent="0.3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row>
    <row r="69" spans="2:36" x14ac:dyDescent="0.35">
      <c r="B69" s="6" t="s">
        <v>93</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row>
    <row r="70" spans="2:36" x14ac:dyDescent="0.35">
      <c r="B70" s="23" t="s">
        <v>13</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row>
    <row r="71" spans="2:36" x14ac:dyDescent="0.35">
      <c r="B71" t="s">
        <v>81</v>
      </c>
      <c r="C71" s="17">
        <v>0.15520468309225399</v>
      </c>
      <c r="D71" s="17">
        <v>0.16850182126216001</v>
      </c>
      <c r="E71" s="17">
        <v>0.14342560379707001</v>
      </c>
      <c r="F71" s="17"/>
      <c r="G71" s="17">
        <v>0.14830399312760201</v>
      </c>
      <c r="H71" s="17">
        <v>0.233048314123668</v>
      </c>
      <c r="I71" s="17">
        <v>0.24406777668146701</v>
      </c>
      <c r="J71" s="17">
        <v>0.144830927934641</v>
      </c>
      <c r="K71" s="17">
        <v>0.119907787818318</v>
      </c>
      <c r="L71" s="17">
        <v>7.6183390856522898E-2</v>
      </c>
      <c r="M71" s="17"/>
      <c r="N71" s="17">
        <v>0.27425199509288101</v>
      </c>
      <c r="O71" s="17">
        <v>0.117060654120483</v>
      </c>
      <c r="P71" s="17">
        <v>0.14733096967228501</v>
      </c>
      <c r="Q71" s="17">
        <v>8.9829420304201602E-2</v>
      </c>
      <c r="R71" s="17">
        <v>0.147817709642521</v>
      </c>
      <c r="S71" s="17">
        <v>0.13675256969374999</v>
      </c>
      <c r="T71" s="17">
        <v>0.159670123456189</v>
      </c>
      <c r="U71" s="17">
        <v>5.9296717610983797E-2</v>
      </c>
      <c r="V71" s="17">
        <v>0.191956800888991</v>
      </c>
      <c r="W71" s="17">
        <v>0.16433844419548099</v>
      </c>
      <c r="X71" s="17">
        <v>6.6042328728680294E-2</v>
      </c>
      <c r="Y71" s="17">
        <v>0.26246173216448099</v>
      </c>
      <c r="Z71" s="17"/>
      <c r="AA71" s="17">
        <v>0.17331645714504401</v>
      </c>
      <c r="AB71" s="17">
        <v>0.1231460411709</v>
      </c>
      <c r="AC71" s="17">
        <v>0.17368597104047701</v>
      </c>
      <c r="AD71" s="17">
        <v>0.15493771272807699</v>
      </c>
      <c r="AE71" s="17"/>
      <c r="AF71" s="17">
        <v>0.13751199309395101</v>
      </c>
      <c r="AG71" s="17">
        <v>0.133471434333571</v>
      </c>
      <c r="AH71" s="17">
        <v>0.17017410767854499</v>
      </c>
      <c r="AI71" s="17">
        <v>0.18277620852811499</v>
      </c>
      <c r="AJ71" s="17">
        <v>0.31206891541902998</v>
      </c>
    </row>
    <row r="72" spans="2:36" x14ac:dyDescent="0.35">
      <c r="B72" t="s">
        <v>82</v>
      </c>
      <c r="C72" s="17">
        <v>0.131054403583621</v>
      </c>
      <c r="D72" s="17">
        <v>0.13720852108593801</v>
      </c>
      <c r="E72" s="17">
        <v>0.12364928428517701</v>
      </c>
      <c r="F72" s="17"/>
      <c r="G72" s="17">
        <v>0.17057168016306601</v>
      </c>
      <c r="H72" s="17">
        <v>0.178622937805963</v>
      </c>
      <c r="I72" s="17">
        <v>0.122550235314488</v>
      </c>
      <c r="J72" s="17">
        <v>0.14173370545960501</v>
      </c>
      <c r="K72" s="17">
        <v>0.111694205688235</v>
      </c>
      <c r="L72" s="17">
        <v>9.2288200597160294E-2</v>
      </c>
      <c r="M72" s="17"/>
      <c r="N72" s="17">
        <v>0.138079314838675</v>
      </c>
      <c r="O72" s="17">
        <v>0.14863333574451501</v>
      </c>
      <c r="P72" s="17">
        <v>0.156126673418056</v>
      </c>
      <c r="Q72" s="17">
        <v>0.15832888962108399</v>
      </c>
      <c r="R72" s="17">
        <v>0.13701081109815799</v>
      </c>
      <c r="S72" s="17">
        <v>0.112944294757163</v>
      </c>
      <c r="T72" s="17">
        <v>9.6315335984085995E-2</v>
      </c>
      <c r="U72" s="17">
        <v>7.6763604414210498E-2</v>
      </c>
      <c r="V72" s="17">
        <v>0.13074529692015299</v>
      </c>
      <c r="W72" s="17">
        <v>0.13606555793390801</v>
      </c>
      <c r="X72" s="17">
        <v>0.11766075937555399</v>
      </c>
      <c r="Y72" s="17">
        <v>8.0349676780661294E-2</v>
      </c>
      <c r="Z72" s="17"/>
      <c r="AA72" s="17">
        <v>0.144183968655302</v>
      </c>
      <c r="AB72" s="17">
        <v>0.105874720915842</v>
      </c>
      <c r="AC72" s="17">
        <v>0.16510540259686199</v>
      </c>
      <c r="AD72" s="17">
        <v>0.114641459030562</v>
      </c>
      <c r="AE72" s="17"/>
      <c r="AF72" s="17">
        <v>0.12849274747943901</v>
      </c>
      <c r="AG72" s="17">
        <v>0.114205709747222</v>
      </c>
      <c r="AH72" s="17">
        <v>0.14456000830065599</v>
      </c>
      <c r="AI72" s="17">
        <v>0.146307885319437</v>
      </c>
      <c r="AJ72" s="17">
        <v>0.115511274211047</v>
      </c>
    </row>
    <row r="73" spans="2:36" x14ac:dyDescent="0.35">
      <c r="B73" t="s">
        <v>83</v>
      </c>
      <c r="C73" s="17">
        <v>0.45649917933337503</v>
      </c>
      <c r="D73" s="17">
        <v>0.45563560650922302</v>
      </c>
      <c r="E73" s="17">
        <v>0.45652676023239602</v>
      </c>
      <c r="F73" s="17"/>
      <c r="G73" s="17">
        <v>0.39360371531498001</v>
      </c>
      <c r="H73" s="17">
        <v>0.396128722570807</v>
      </c>
      <c r="I73" s="17">
        <v>0.451318356421615</v>
      </c>
      <c r="J73" s="17">
        <v>0.45941763687984599</v>
      </c>
      <c r="K73" s="17">
        <v>0.48091392183679499</v>
      </c>
      <c r="L73" s="17">
        <v>0.51117112937806497</v>
      </c>
      <c r="M73" s="17"/>
      <c r="N73" s="17">
        <v>0.39658130110738898</v>
      </c>
      <c r="O73" s="17">
        <v>0.46402539085900302</v>
      </c>
      <c r="P73" s="17">
        <v>0.49065965155464297</v>
      </c>
      <c r="Q73" s="17">
        <v>0.42582379715761098</v>
      </c>
      <c r="R73" s="17">
        <v>0.45915687244537401</v>
      </c>
      <c r="S73" s="17">
        <v>0.49356175571173</v>
      </c>
      <c r="T73" s="17">
        <v>0.49506558446556598</v>
      </c>
      <c r="U73" s="17">
        <v>0.56784688877804101</v>
      </c>
      <c r="V73" s="17">
        <v>0.45731785000799702</v>
      </c>
      <c r="W73" s="17">
        <v>0.423882433937877</v>
      </c>
      <c r="X73" s="17">
        <v>0.46331990347770302</v>
      </c>
      <c r="Y73" s="17">
        <v>0.380778437277627</v>
      </c>
      <c r="Z73" s="17"/>
      <c r="AA73" s="17">
        <v>0.44035998916868702</v>
      </c>
      <c r="AB73" s="17">
        <v>0.48824086693562402</v>
      </c>
      <c r="AC73" s="17">
        <v>0.42477751772301198</v>
      </c>
      <c r="AD73" s="17">
        <v>0.46861976344284501</v>
      </c>
      <c r="AE73" s="17"/>
      <c r="AF73" s="17">
        <v>0.42518548005162399</v>
      </c>
      <c r="AG73" s="17">
        <v>0.49064154741174898</v>
      </c>
      <c r="AH73" s="17">
        <v>0.44724134442630198</v>
      </c>
      <c r="AI73" s="17">
        <v>0.43727466379638702</v>
      </c>
      <c r="AJ73" s="17">
        <v>0.46209065590287102</v>
      </c>
    </row>
    <row r="74" spans="2:36" x14ac:dyDescent="0.35">
      <c r="B74" t="s">
        <v>84</v>
      </c>
      <c r="C74" s="17">
        <v>9.9266225247939002E-2</v>
      </c>
      <c r="D74" s="17">
        <v>9.3827135938442496E-2</v>
      </c>
      <c r="E74" s="17">
        <v>0.105007949129738</v>
      </c>
      <c r="F74" s="17"/>
      <c r="G74" s="17">
        <v>6.2050094475437502E-2</v>
      </c>
      <c r="H74" s="17">
        <v>5.2011151289092797E-2</v>
      </c>
      <c r="I74" s="17">
        <v>6.2394044611613401E-2</v>
      </c>
      <c r="J74" s="17">
        <v>0.11772531978221901</v>
      </c>
      <c r="K74" s="17">
        <v>0.135528589570103</v>
      </c>
      <c r="L74" s="17">
        <v>0.13645555571965301</v>
      </c>
      <c r="M74" s="17"/>
      <c r="N74" s="17">
        <v>5.3090032337578197E-2</v>
      </c>
      <c r="O74" s="17">
        <v>0.10459202479271899</v>
      </c>
      <c r="P74" s="17">
        <v>7.3490555784366807E-2</v>
      </c>
      <c r="Q74" s="17">
        <v>0.17033578111276801</v>
      </c>
      <c r="R74" s="17">
        <v>0.13718586811307801</v>
      </c>
      <c r="S74" s="17">
        <v>0.102745495697609</v>
      </c>
      <c r="T74" s="17">
        <v>6.8825555197095295E-2</v>
      </c>
      <c r="U74" s="17">
        <v>0.124204997412726</v>
      </c>
      <c r="V74" s="17">
        <v>8.4083903828975903E-2</v>
      </c>
      <c r="W74" s="17">
        <v>8.3870386987914894E-2</v>
      </c>
      <c r="X74" s="17">
        <v>0.13188410551848301</v>
      </c>
      <c r="Y74" s="17">
        <v>0.100493272908337</v>
      </c>
      <c r="Z74" s="17"/>
      <c r="AA74" s="17">
        <v>8.3663130296874694E-2</v>
      </c>
      <c r="AB74" s="17">
        <v>8.8820831455084404E-2</v>
      </c>
      <c r="AC74" s="17">
        <v>0.107582165735091</v>
      </c>
      <c r="AD74" s="17">
        <v>0.11931461018187001</v>
      </c>
      <c r="AE74" s="17"/>
      <c r="AF74" s="17">
        <v>0.137467788699486</v>
      </c>
      <c r="AG74" s="17">
        <v>8.5224909343715599E-2</v>
      </c>
      <c r="AH74" s="17">
        <v>9.6848181012424497E-2</v>
      </c>
      <c r="AI74" s="17">
        <v>5.32775534902672E-2</v>
      </c>
      <c r="AJ74" s="17">
        <v>0.11032915446705201</v>
      </c>
    </row>
    <row r="75" spans="2:36" x14ac:dyDescent="0.35">
      <c r="B75" t="s">
        <v>85</v>
      </c>
      <c r="C75" s="17">
        <v>9.3932496376956401E-2</v>
      </c>
      <c r="D75" s="17">
        <v>9.02493138793629E-2</v>
      </c>
      <c r="E75" s="17">
        <v>9.7972202057536706E-2</v>
      </c>
      <c r="F75" s="17"/>
      <c r="G75" s="17">
        <v>0.100601819114072</v>
      </c>
      <c r="H75" s="17">
        <v>9.6273120897786502E-2</v>
      </c>
      <c r="I75" s="17">
        <v>6.9986449710896195E-2</v>
      </c>
      <c r="J75" s="17">
        <v>5.9971198408269998E-2</v>
      </c>
      <c r="K75" s="17">
        <v>0.106220599028141</v>
      </c>
      <c r="L75" s="17">
        <v>0.123094215343434</v>
      </c>
      <c r="M75" s="17"/>
      <c r="N75" s="17">
        <v>7.0924206743752896E-2</v>
      </c>
      <c r="O75" s="17">
        <v>8.2446511033019906E-2</v>
      </c>
      <c r="P75" s="17">
        <v>9.2328003268185105E-2</v>
      </c>
      <c r="Q75" s="17">
        <v>0.12211395469997</v>
      </c>
      <c r="R75" s="17">
        <v>6.6505116565298006E-2</v>
      </c>
      <c r="S75" s="17">
        <v>9.2607141129151499E-2</v>
      </c>
      <c r="T75" s="17">
        <v>0.11909982596028799</v>
      </c>
      <c r="U75" s="17">
        <v>8.5418827746511106E-2</v>
      </c>
      <c r="V75" s="17">
        <v>7.3540992205603395E-2</v>
      </c>
      <c r="W75" s="17">
        <v>0.120938680431003</v>
      </c>
      <c r="X75" s="17">
        <v>0.13416557093078499</v>
      </c>
      <c r="Y75" s="17">
        <v>9.0977928766479504E-2</v>
      </c>
      <c r="Z75" s="17"/>
      <c r="AA75" s="17">
        <v>9.8328831548099405E-2</v>
      </c>
      <c r="AB75" s="17">
        <v>0.11692896928093301</v>
      </c>
      <c r="AC75" s="17">
        <v>6.8625444608192504E-2</v>
      </c>
      <c r="AD75" s="17">
        <v>8.6656153569415695E-2</v>
      </c>
      <c r="AE75" s="17"/>
      <c r="AF75" s="17">
        <v>0.112032369762763</v>
      </c>
      <c r="AG75" s="17">
        <v>0.10148300275545</v>
      </c>
      <c r="AH75" s="17">
        <v>8.6064400740992905E-2</v>
      </c>
      <c r="AI75" s="17">
        <v>9.9076901761439906E-2</v>
      </c>
      <c r="AJ75" s="17">
        <v>0</v>
      </c>
    </row>
    <row r="76" spans="2:36" x14ac:dyDescent="0.35">
      <c r="B76" t="s">
        <v>86</v>
      </c>
      <c r="C76" s="17">
        <v>1.9703855773541099E-2</v>
      </c>
      <c r="D76" s="17">
        <v>1.98223324432087E-2</v>
      </c>
      <c r="E76" s="17">
        <v>1.9702873158144701E-2</v>
      </c>
      <c r="F76" s="17"/>
      <c r="G76" s="17">
        <v>3.4750630554798601E-2</v>
      </c>
      <c r="H76" s="17">
        <v>1.80092507324363E-2</v>
      </c>
      <c r="I76" s="17">
        <v>9.8336126452942697E-3</v>
      </c>
      <c r="J76" s="17">
        <v>2.1071929066925298E-2</v>
      </c>
      <c r="K76" s="17">
        <v>2.1190608467882899E-2</v>
      </c>
      <c r="L76" s="17">
        <v>1.8566107836155501E-2</v>
      </c>
      <c r="M76" s="17"/>
      <c r="N76" s="17">
        <v>2.92271696216891E-2</v>
      </c>
      <c r="O76" s="17">
        <v>3.67544788442297E-2</v>
      </c>
      <c r="P76" s="17">
        <v>1.3668269390958601E-2</v>
      </c>
      <c r="Q76" s="17">
        <v>6.4267311725807299E-3</v>
      </c>
      <c r="R76" s="17">
        <v>7.6836031792192902E-3</v>
      </c>
      <c r="S76" s="17">
        <v>1.13170638471673E-2</v>
      </c>
      <c r="T76" s="17">
        <v>7.54517522433949E-3</v>
      </c>
      <c r="U76" s="17">
        <v>2.5107058407926298E-2</v>
      </c>
      <c r="V76" s="17">
        <v>1.5166442924636101E-2</v>
      </c>
      <c r="W76" s="17">
        <v>2.0311405938198399E-2</v>
      </c>
      <c r="X76" s="17">
        <v>2.11132188430221E-2</v>
      </c>
      <c r="Y76" s="17">
        <v>5.3111264734386598E-2</v>
      </c>
      <c r="Z76" s="17"/>
      <c r="AA76" s="17">
        <v>2.0597359297571598E-2</v>
      </c>
      <c r="AB76" s="17">
        <v>2.4167132792396601E-2</v>
      </c>
      <c r="AC76" s="17">
        <v>1.8022037959990699E-2</v>
      </c>
      <c r="AD76" s="17">
        <v>1.5361231331190901E-2</v>
      </c>
      <c r="AE76" s="17"/>
      <c r="AF76" s="17">
        <v>1.68591460794448E-2</v>
      </c>
      <c r="AG76" s="17">
        <v>2.4358520475900002E-2</v>
      </c>
      <c r="AH76" s="17">
        <v>1.9255864926996599E-2</v>
      </c>
      <c r="AI76" s="17">
        <v>2.36703242450883E-2</v>
      </c>
      <c r="AJ76" s="17">
        <v>0</v>
      </c>
    </row>
    <row r="77" spans="2:36" x14ac:dyDescent="0.35">
      <c r="B77" t="s">
        <v>87</v>
      </c>
      <c r="C77" s="17">
        <v>2.1305146747620799E-2</v>
      </c>
      <c r="D77" s="17">
        <v>1.1307700658353599E-2</v>
      </c>
      <c r="E77" s="17">
        <v>3.0944341229013801E-2</v>
      </c>
      <c r="F77" s="17"/>
      <c r="G77" s="17">
        <v>4.7230548329446599E-2</v>
      </c>
      <c r="H77" s="17">
        <v>1.19699064404031E-2</v>
      </c>
      <c r="I77" s="17">
        <v>1.89340981384255E-2</v>
      </c>
      <c r="J77" s="17">
        <v>2.4688049027813599E-2</v>
      </c>
      <c r="K77" s="17">
        <v>1.4264743340987001E-2</v>
      </c>
      <c r="L77" s="17">
        <v>1.8613847650159599E-2</v>
      </c>
      <c r="M77" s="17"/>
      <c r="N77" s="17">
        <v>4.7947382762834204E-3</v>
      </c>
      <c r="O77" s="17">
        <v>3.2802541962741599E-2</v>
      </c>
      <c r="P77" s="17">
        <v>1.31723836883913E-2</v>
      </c>
      <c r="Q77" s="17">
        <v>1.4278403136116001E-2</v>
      </c>
      <c r="R77" s="17">
        <v>0</v>
      </c>
      <c r="S77" s="17">
        <v>3.1886846272403603E-2</v>
      </c>
      <c r="T77" s="17">
        <v>2.8975487225796501E-2</v>
      </c>
      <c r="U77" s="17">
        <v>4.9772904297512098E-2</v>
      </c>
      <c r="V77" s="17">
        <v>3.0922233337082501E-2</v>
      </c>
      <c r="W77" s="17">
        <v>2.1844703735211898E-2</v>
      </c>
      <c r="X77" s="17">
        <v>2.2606126217949302E-2</v>
      </c>
      <c r="Y77" s="17">
        <v>0</v>
      </c>
      <c r="Z77" s="17"/>
      <c r="AA77" s="17">
        <v>1.98930468756497E-2</v>
      </c>
      <c r="AB77" s="17">
        <v>2.8904774674932899E-2</v>
      </c>
      <c r="AC77" s="17">
        <v>1.4709742048800101E-2</v>
      </c>
      <c r="AD77" s="17">
        <v>1.8422661799597E-2</v>
      </c>
      <c r="AE77" s="17"/>
      <c r="AF77" s="17">
        <v>1.9937219558147999E-2</v>
      </c>
      <c r="AG77" s="17">
        <v>2.85193395340845E-2</v>
      </c>
      <c r="AH77" s="17">
        <v>1.5267681627012799E-2</v>
      </c>
      <c r="AI77" s="17">
        <v>1.9699775742610001E-2</v>
      </c>
      <c r="AJ77" s="17">
        <v>0</v>
      </c>
    </row>
    <row r="78" spans="2:36" x14ac:dyDescent="0.35">
      <c r="B78" t="s">
        <v>88</v>
      </c>
      <c r="C78" s="17">
        <v>5.3454596637002201E-3</v>
      </c>
      <c r="D78" s="17">
        <v>6.0801155827375003E-3</v>
      </c>
      <c r="E78" s="17">
        <v>4.6763485936605004E-3</v>
      </c>
      <c r="F78" s="17"/>
      <c r="G78" s="17">
        <v>1.38686665230501E-2</v>
      </c>
      <c r="H78" s="17">
        <v>4.2168584061782E-3</v>
      </c>
      <c r="I78" s="17">
        <v>7.2099547211757703E-3</v>
      </c>
      <c r="J78" s="17">
        <v>3.6716272843530899E-3</v>
      </c>
      <c r="K78" s="17">
        <v>0</v>
      </c>
      <c r="L78" s="17">
        <v>5.3650875835205602E-3</v>
      </c>
      <c r="M78" s="17"/>
      <c r="N78" s="17">
        <v>5.0546497346119004E-3</v>
      </c>
      <c r="O78" s="17">
        <v>4.4107898273754104E-3</v>
      </c>
      <c r="P78" s="17">
        <v>0</v>
      </c>
      <c r="Q78" s="17">
        <v>0</v>
      </c>
      <c r="R78" s="17">
        <v>1.48453433146335E-2</v>
      </c>
      <c r="S78" s="17">
        <v>1.25623919551847E-2</v>
      </c>
      <c r="T78" s="17">
        <v>0</v>
      </c>
      <c r="U78" s="17">
        <v>0</v>
      </c>
      <c r="V78" s="17">
        <v>5.4874992146091896E-3</v>
      </c>
      <c r="W78" s="17">
        <v>1.4365061121239499E-2</v>
      </c>
      <c r="X78" s="17">
        <v>0</v>
      </c>
      <c r="Y78" s="17">
        <v>0</v>
      </c>
      <c r="Z78" s="17"/>
      <c r="AA78" s="17">
        <v>2.2395035875081501E-3</v>
      </c>
      <c r="AB78" s="17">
        <v>8.4601686113956708E-3</v>
      </c>
      <c r="AC78" s="17">
        <v>5.4741523839811901E-3</v>
      </c>
      <c r="AD78" s="17">
        <v>5.3176005850539597E-3</v>
      </c>
      <c r="AE78" s="17"/>
      <c r="AF78" s="17">
        <v>2.7322510040052499E-3</v>
      </c>
      <c r="AG78" s="17">
        <v>8.8409909276439304E-3</v>
      </c>
      <c r="AH78" s="17">
        <v>6.8831496993256398E-3</v>
      </c>
      <c r="AI78" s="17">
        <v>0</v>
      </c>
      <c r="AJ78" s="17">
        <v>0</v>
      </c>
    </row>
    <row r="79" spans="2:36" x14ac:dyDescent="0.35">
      <c r="B79" t="s">
        <v>89</v>
      </c>
      <c r="C79" s="17">
        <v>1.2463614756775101E-2</v>
      </c>
      <c r="D79" s="17">
        <v>1.1572861982296101E-2</v>
      </c>
      <c r="E79" s="17">
        <v>1.33824045306748E-2</v>
      </c>
      <c r="F79" s="17"/>
      <c r="G79" s="17">
        <v>1.42560689223649E-2</v>
      </c>
      <c r="H79" s="17">
        <v>4.8459399733136897E-3</v>
      </c>
      <c r="I79" s="17">
        <v>1.04361419570159E-2</v>
      </c>
      <c r="J79" s="17">
        <v>2.6889606156327499E-2</v>
      </c>
      <c r="K79" s="17">
        <v>3.6043586851808801E-3</v>
      </c>
      <c r="L79" s="17">
        <v>1.31320283906112E-2</v>
      </c>
      <c r="M79" s="17"/>
      <c r="N79" s="17">
        <v>1.9242035475556099E-2</v>
      </c>
      <c r="O79" s="17">
        <v>3.9807691274701996E-3</v>
      </c>
      <c r="P79" s="17">
        <v>1.3223493223115E-2</v>
      </c>
      <c r="Q79" s="17">
        <v>6.3837563746880002E-3</v>
      </c>
      <c r="R79" s="17">
        <v>2.2108029937570901E-2</v>
      </c>
      <c r="S79" s="17">
        <v>5.6224409358409102E-3</v>
      </c>
      <c r="T79" s="17">
        <v>1.68702752635615E-2</v>
      </c>
      <c r="U79" s="17">
        <v>1.15890013320889E-2</v>
      </c>
      <c r="V79" s="17">
        <v>1.07789806719515E-2</v>
      </c>
      <c r="W79" s="17">
        <v>7.4607605095732901E-3</v>
      </c>
      <c r="X79" s="17">
        <v>3.1659727530516102E-2</v>
      </c>
      <c r="Y79" s="17">
        <v>1.7475101774965002E-2</v>
      </c>
      <c r="Z79" s="17"/>
      <c r="AA79" s="17">
        <v>1.02756375613409E-2</v>
      </c>
      <c r="AB79" s="17">
        <v>1.31486716330638E-2</v>
      </c>
      <c r="AC79" s="17">
        <v>1.41116693956287E-2</v>
      </c>
      <c r="AD79" s="17">
        <v>1.27919227263201E-2</v>
      </c>
      <c r="AE79" s="17"/>
      <c r="AF79" s="17">
        <v>7.2569332958130799E-3</v>
      </c>
      <c r="AG79" s="17">
        <v>1.07688883498887E-2</v>
      </c>
      <c r="AH79" s="17">
        <v>7.5512806590649403E-3</v>
      </c>
      <c r="AI79" s="17">
        <v>3.7916687116655599E-2</v>
      </c>
      <c r="AJ79" s="17">
        <v>0</v>
      </c>
    </row>
    <row r="80" spans="2:36" x14ac:dyDescent="0.35">
      <c r="B80" t="s">
        <v>90</v>
      </c>
      <c r="C80" s="17">
        <v>7.4205376485288904E-4</v>
      </c>
      <c r="D80" s="17">
        <v>1.52588579734841E-3</v>
      </c>
      <c r="E80" s="17">
        <v>0</v>
      </c>
      <c r="F80" s="17"/>
      <c r="G80" s="17">
        <v>0</v>
      </c>
      <c r="H80" s="17">
        <v>4.8737977603516601E-3</v>
      </c>
      <c r="I80" s="17">
        <v>0</v>
      </c>
      <c r="J80" s="17">
        <v>0</v>
      </c>
      <c r="K80" s="17">
        <v>0</v>
      </c>
      <c r="L80" s="17">
        <v>0</v>
      </c>
      <c r="M80" s="17"/>
      <c r="N80" s="17">
        <v>0</v>
      </c>
      <c r="O80" s="17">
        <v>5.29350368844208E-3</v>
      </c>
      <c r="P80" s="17">
        <v>0</v>
      </c>
      <c r="Q80" s="17">
        <v>0</v>
      </c>
      <c r="R80" s="17">
        <v>0</v>
      </c>
      <c r="S80" s="17">
        <v>0</v>
      </c>
      <c r="T80" s="17">
        <v>0</v>
      </c>
      <c r="U80" s="17">
        <v>0</v>
      </c>
      <c r="V80" s="17">
        <v>0</v>
      </c>
      <c r="W80" s="17">
        <v>0</v>
      </c>
      <c r="X80" s="17">
        <v>0</v>
      </c>
      <c r="Y80" s="17">
        <v>0</v>
      </c>
      <c r="Z80" s="17"/>
      <c r="AA80" s="17">
        <v>2.7170664417978099E-3</v>
      </c>
      <c r="AB80" s="17">
        <v>0</v>
      </c>
      <c r="AC80" s="17">
        <v>0</v>
      </c>
      <c r="AD80" s="17">
        <v>0</v>
      </c>
      <c r="AE80" s="17"/>
      <c r="AF80" s="17">
        <v>3.17494436344023E-3</v>
      </c>
      <c r="AG80" s="17">
        <v>0</v>
      </c>
      <c r="AH80" s="17">
        <v>0</v>
      </c>
      <c r="AI80" s="17">
        <v>0</v>
      </c>
      <c r="AJ80" s="17">
        <v>0</v>
      </c>
    </row>
    <row r="81" spans="2:36" x14ac:dyDescent="0.35">
      <c r="B81" t="s">
        <v>91</v>
      </c>
      <c r="C81" s="17">
        <v>2.2489195171475E-3</v>
      </c>
      <c r="D81" s="17">
        <v>2.0904101761192E-3</v>
      </c>
      <c r="E81" s="17">
        <v>2.4125940763787099E-3</v>
      </c>
      <c r="F81" s="17"/>
      <c r="G81" s="17">
        <v>0</v>
      </c>
      <c r="H81" s="17">
        <v>0</v>
      </c>
      <c r="I81" s="17">
        <v>0</v>
      </c>
      <c r="J81" s="17">
        <v>0</v>
      </c>
      <c r="K81" s="17">
        <v>6.6751855643585999E-3</v>
      </c>
      <c r="L81" s="17">
        <v>5.1304366447171203E-3</v>
      </c>
      <c r="M81" s="17"/>
      <c r="N81" s="17">
        <v>0</v>
      </c>
      <c r="O81" s="17">
        <v>0</v>
      </c>
      <c r="P81" s="17">
        <v>0</v>
      </c>
      <c r="Q81" s="17">
        <v>6.4792664209806904E-3</v>
      </c>
      <c r="R81" s="17">
        <v>0</v>
      </c>
      <c r="S81" s="17">
        <v>0</v>
      </c>
      <c r="T81" s="17">
        <v>7.6326372230776998E-3</v>
      </c>
      <c r="U81" s="17">
        <v>0</v>
      </c>
      <c r="V81" s="17">
        <v>0</v>
      </c>
      <c r="W81" s="17">
        <v>0</v>
      </c>
      <c r="X81" s="17">
        <v>1.15482593773071E-2</v>
      </c>
      <c r="Y81" s="17">
        <v>1.43525855930623E-2</v>
      </c>
      <c r="Z81" s="17"/>
      <c r="AA81" s="17">
        <v>4.42500942212416E-3</v>
      </c>
      <c r="AB81" s="17">
        <v>2.30782252982757E-3</v>
      </c>
      <c r="AC81" s="17">
        <v>0</v>
      </c>
      <c r="AD81" s="17">
        <v>1.74719629723389E-3</v>
      </c>
      <c r="AE81" s="17"/>
      <c r="AF81" s="17">
        <v>7.0729508819157502E-3</v>
      </c>
      <c r="AG81" s="17">
        <v>0</v>
      </c>
      <c r="AH81" s="17">
        <v>2.1926111605722201E-3</v>
      </c>
      <c r="AI81" s="17">
        <v>0</v>
      </c>
      <c r="AJ81" s="17">
        <v>0</v>
      </c>
    </row>
    <row r="82" spans="2:36" x14ac:dyDescent="0.35">
      <c r="B82" t="s">
        <v>92</v>
      </c>
      <c r="C82" s="17">
        <v>5.3199192695802401E-4</v>
      </c>
      <c r="D82" s="17">
        <v>1.09393545872002E-3</v>
      </c>
      <c r="E82" s="17">
        <v>0</v>
      </c>
      <c r="F82" s="17"/>
      <c r="G82" s="17">
        <v>4.6613788441240301E-3</v>
      </c>
      <c r="H82" s="17">
        <v>0</v>
      </c>
      <c r="I82" s="17">
        <v>0</v>
      </c>
      <c r="J82" s="17">
        <v>0</v>
      </c>
      <c r="K82" s="17">
        <v>0</v>
      </c>
      <c r="L82" s="17">
        <v>0</v>
      </c>
      <c r="M82" s="17"/>
      <c r="N82" s="17">
        <v>4.3965218042327199E-3</v>
      </c>
      <c r="O82" s="17">
        <v>0</v>
      </c>
      <c r="P82" s="17">
        <v>0</v>
      </c>
      <c r="Q82" s="17">
        <v>0</v>
      </c>
      <c r="R82" s="17">
        <v>0</v>
      </c>
      <c r="S82" s="17">
        <v>0</v>
      </c>
      <c r="T82" s="17">
        <v>0</v>
      </c>
      <c r="U82" s="17">
        <v>0</v>
      </c>
      <c r="V82" s="17">
        <v>0</v>
      </c>
      <c r="W82" s="17">
        <v>0</v>
      </c>
      <c r="X82" s="17">
        <v>0</v>
      </c>
      <c r="Y82" s="17">
        <v>0</v>
      </c>
      <c r="Z82" s="17"/>
      <c r="AA82" s="17">
        <v>0</v>
      </c>
      <c r="AB82" s="17">
        <v>0</v>
      </c>
      <c r="AC82" s="17">
        <v>2.4644357201432498E-3</v>
      </c>
      <c r="AD82" s="17">
        <v>0</v>
      </c>
      <c r="AE82" s="17"/>
      <c r="AF82" s="17">
        <v>2.2761757299701001E-3</v>
      </c>
      <c r="AG82" s="17">
        <v>0</v>
      </c>
      <c r="AH82" s="17">
        <v>0</v>
      </c>
      <c r="AI82" s="17">
        <v>0</v>
      </c>
      <c r="AJ82" s="17">
        <v>0</v>
      </c>
    </row>
    <row r="83" spans="2:36" x14ac:dyDescent="0.35">
      <c r="B83" t="s">
        <v>79</v>
      </c>
      <c r="C83" s="17">
        <v>1.70197021525883E-3</v>
      </c>
      <c r="D83" s="17">
        <v>1.08435922609027E-3</v>
      </c>
      <c r="E83" s="17">
        <v>2.2996389102100702E-3</v>
      </c>
      <c r="F83" s="17"/>
      <c r="G83" s="17">
        <v>1.01014046310585E-2</v>
      </c>
      <c r="H83" s="17">
        <v>0</v>
      </c>
      <c r="I83" s="17">
        <v>3.2693297980084198E-3</v>
      </c>
      <c r="J83" s="17">
        <v>0</v>
      </c>
      <c r="K83" s="17">
        <v>0</v>
      </c>
      <c r="L83" s="17">
        <v>0</v>
      </c>
      <c r="M83" s="17"/>
      <c r="N83" s="17">
        <v>4.3580349673508004E-3</v>
      </c>
      <c r="O83" s="17">
        <v>0</v>
      </c>
      <c r="P83" s="17">
        <v>0</v>
      </c>
      <c r="Q83" s="17">
        <v>0</v>
      </c>
      <c r="R83" s="17">
        <v>7.68664570414734E-3</v>
      </c>
      <c r="S83" s="17">
        <v>0</v>
      </c>
      <c r="T83" s="17">
        <v>0</v>
      </c>
      <c r="U83" s="17">
        <v>0</v>
      </c>
      <c r="V83" s="17">
        <v>0</v>
      </c>
      <c r="W83" s="17">
        <v>6.9225652095931903E-3</v>
      </c>
      <c r="X83" s="17">
        <v>0</v>
      </c>
      <c r="Y83" s="17">
        <v>0</v>
      </c>
      <c r="Z83" s="17"/>
      <c r="AA83" s="17">
        <v>0</v>
      </c>
      <c r="AB83" s="17">
        <v>0</v>
      </c>
      <c r="AC83" s="17">
        <v>5.4414607878219999E-3</v>
      </c>
      <c r="AD83" s="17">
        <v>2.1896883078340399E-3</v>
      </c>
      <c r="AE83" s="17"/>
      <c r="AF83" s="17">
        <v>0</v>
      </c>
      <c r="AG83" s="17">
        <v>2.4856571207745402E-3</v>
      </c>
      <c r="AH83" s="17">
        <v>3.9613697681073002E-3</v>
      </c>
      <c r="AI83" s="17">
        <v>0</v>
      </c>
      <c r="AJ83" s="17">
        <v>0</v>
      </c>
    </row>
    <row r="84" spans="2:36" x14ac:dyDescent="0.3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row>
    <row r="85" spans="2:36" x14ac:dyDescent="0.35">
      <c r="B85" s="6" t="s">
        <v>94</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row>
    <row r="86" spans="2:36" x14ac:dyDescent="0.35">
      <c r="B86" s="23" t="s">
        <v>13</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row>
    <row r="87" spans="2:36" x14ac:dyDescent="0.35">
      <c r="B87" t="s">
        <v>81</v>
      </c>
      <c r="C87" s="17">
        <v>4.93523466727986E-2</v>
      </c>
      <c r="D87" s="17">
        <v>4.0474715784565199E-2</v>
      </c>
      <c r="E87" s="17">
        <v>5.7931866919922297E-2</v>
      </c>
      <c r="F87" s="17"/>
      <c r="G87" s="17">
        <v>7.3903017542804803E-2</v>
      </c>
      <c r="H87" s="17">
        <v>0.106435500407975</v>
      </c>
      <c r="I87" s="17">
        <v>8.6171075354948404E-2</v>
      </c>
      <c r="J87" s="17">
        <v>3.3816970719330701E-2</v>
      </c>
      <c r="K87" s="17">
        <v>1.68515026134167E-2</v>
      </c>
      <c r="L87" s="17">
        <v>6.45752166076719E-3</v>
      </c>
      <c r="M87" s="17"/>
      <c r="N87" s="17">
        <v>0.13578548900114701</v>
      </c>
      <c r="O87" s="17">
        <v>1.5893624861099801E-2</v>
      </c>
      <c r="P87" s="17">
        <v>1.7611648991482098E-2</v>
      </c>
      <c r="Q87" s="17">
        <v>4.6899530718634702E-2</v>
      </c>
      <c r="R87" s="17">
        <v>1.55796770970828E-2</v>
      </c>
      <c r="S87" s="17">
        <v>4.76432944808984E-2</v>
      </c>
      <c r="T87" s="17">
        <v>3.6963286647611997E-2</v>
      </c>
      <c r="U87" s="17">
        <v>0</v>
      </c>
      <c r="V87" s="17">
        <v>8.6534735136959501E-2</v>
      </c>
      <c r="W87" s="17">
        <v>1.5293517980512801E-2</v>
      </c>
      <c r="X87" s="17">
        <v>2.7991363828451001E-2</v>
      </c>
      <c r="Y87" s="17">
        <v>8.4656797220243801E-2</v>
      </c>
      <c r="Z87" s="17"/>
      <c r="AA87" s="17">
        <v>7.0116526241660704E-2</v>
      </c>
      <c r="AB87" s="17">
        <v>3.8895415349902401E-2</v>
      </c>
      <c r="AC87" s="17">
        <v>3.6347699203820201E-2</v>
      </c>
      <c r="AD87" s="17">
        <v>4.90368054252526E-2</v>
      </c>
      <c r="AE87" s="17"/>
      <c r="AF87" s="17">
        <v>3.8730090067954602E-2</v>
      </c>
      <c r="AG87" s="17">
        <v>3.9856553208798502E-2</v>
      </c>
      <c r="AH87" s="17">
        <v>5.7449579604469898E-2</v>
      </c>
      <c r="AI87" s="17">
        <v>7.99655042154305E-2</v>
      </c>
      <c r="AJ87" s="17">
        <v>0.154155976027464</v>
      </c>
    </row>
    <row r="88" spans="2:36" x14ac:dyDescent="0.35">
      <c r="B88" t="s">
        <v>82</v>
      </c>
      <c r="C88" s="17">
        <v>5.78178648180145E-2</v>
      </c>
      <c r="D88" s="17">
        <v>7.4025290118147402E-2</v>
      </c>
      <c r="E88" s="17">
        <v>4.16396484063229E-2</v>
      </c>
      <c r="F88" s="17"/>
      <c r="G88" s="17">
        <v>8.3776944163020298E-2</v>
      </c>
      <c r="H88" s="17">
        <v>7.6260835550854306E-2</v>
      </c>
      <c r="I88" s="17">
        <v>0.12922152242298199</v>
      </c>
      <c r="J88" s="17">
        <v>3.8794961164301797E-2</v>
      </c>
      <c r="K88" s="17">
        <v>2.0098155909903801E-2</v>
      </c>
      <c r="L88" s="17">
        <v>1.8734388162275999E-2</v>
      </c>
      <c r="M88" s="17"/>
      <c r="N88" s="17">
        <v>7.8782094811560996E-2</v>
      </c>
      <c r="O88" s="17">
        <v>4.1611725633335699E-2</v>
      </c>
      <c r="P88" s="17">
        <v>5.1396592509545702E-2</v>
      </c>
      <c r="Q88" s="17">
        <v>6.7793971237222903E-2</v>
      </c>
      <c r="R88" s="17">
        <v>6.3669083796920004E-2</v>
      </c>
      <c r="S88" s="17">
        <v>4.5866752150114598E-2</v>
      </c>
      <c r="T88" s="17">
        <v>4.9257084215484602E-2</v>
      </c>
      <c r="U88" s="17">
        <v>4.2332981364846797E-2</v>
      </c>
      <c r="V88" s="17">
        <v>5.18581954344235E-2</v>
      </c>
      <c r="W88" s="17">
        <v>7.5294722465717695E-2</v>
      </c>
      <c r="X88" s="17">
        <v>4.0315566215821802E-2</v>
      </c>
      <c r="Y88" s="17">
        <v>8.4447424964026699E-2</v>
      </c>
      <c r="Z88" s="17"/>
      <c r="AA88" s="17">
        <v>8.0532870512284596E-2</v>
      </c>
      <c r="AB88" s="17">
        <v>3.3820541794932199E-2</v>
      </c>
      <c r="AC88" s="17">
        <v>7.5145694883242603E-2</v>
      </c>
      <c r="AD88" s="17">
        <v>4.2200044981590801E-2</v>
      </c>
      <c r="AE88" s="17"/>
      <c r="AF88" s="17">
        <v>3.2449433613432298E-2</v>
      </c>
      <c r="AG88" s="17">
        <v>4.7256270501627798E-2</v>
      </c>
      <c r="AH88" s="17">
        <v>6.6040398535906097E-2</v>
      </c>
      <c r="AI88" s="17">
        <v>9.4872663687141007E-2</v>
      </c>
      <c r="AJ88" s="17">
        <v>0.125503868153855</v>
      </c>
    </row>
    <row r="89" spans="2:36" x14ac:dyDescent="0.35">
      <c r="B89" t="s">
        <v>83</v>
      </c>
      <c r="C89" s="17">
        <v>0.25593297503671503</v>
      </c>
      <c r="D89" s="17">
        <v>0.27071606491335698</v>
      </c>
      <c r="E89" s="17">
        <v>0.240709544564877</v>
      </c>
      <c r="F89" s="17"/>
      <c r="G89" s="17">
        <v>0.31929285752799103</v>
      </c>
      <c r="H89" s="17">
        <v>0.39667739111059702</v>
      </c>
      <c r="I89" s="17">
        <v>0.30544264642568197</v>
      </c>
      <c r="J89" s="17">
        <v>0.22057573937612501</v>
      </c>
      <c r="K89" s="17">
        <v>0.22056614379037101</v>
      </c>
      <c r="L89" s="17">
        <v>0.14945303765051501</v>
      </c>
      <c r="M89" s="17"/>
      <c r="N89" s="17">
        <v>0.30665900700742099</v>
      </c>
      <c r="O89" s="17">
        <v>0.25721886683138201</v>
      </c>
      <c r="P89" s="17">
        <v>0.24388229995461599</v>
      </c>
      <c r="Q89" s="17">
        <v>0.242504656111587</v>
      </c>
      <c r="R89" s="17">
        <v>0.26389554852540698</v>
      </c>
      <c r="S89" s="17">
        <v>0.291095436127142</v>
      </c>
      <c r="T89" s="17">
        <v>0.21223901412798299</v>
      </c>
      <c r="U89" s="17">
        <v>0.22942952764260999</v>
      </c>
      <c r="V89" s="17">
        <v>0.278106612423208</v>
      </c>
      <c r="W89" s="17">
        <v>0.197985932933265</v>
      </c>
      <c r="X89" s="17">
        <v>0.265043278904881</v>
      </c>
      <c r="Y89" s="17">
        <v>0.207349631401365</v>
      </c>
      <c r="Z89" s="17"/>
      <c r="AA89" s="17">
        <v>0.29131318684302099</v>
      </c>
      <c r="AB89" s="17">
        <v>0.24437509260201801</v>
      </c>
      <c r="AC89" s="17">
        <v>0.29749235488145098</v>
      </c>
      <c r="AD89" s="17">
        <v>0.182244425812641</v>
      </c>
      <c r="AE89" s="17"/>
      <c r="AF89" s="17">
        <v>0.223332966690174</v>
      </c>
      <c r="AG89" s="17">
        <v>0.248065725761901</v>
      </c>
      <c r="AH89" s="17">
        <v>0.29303520658176901</v>
      </c>
      <c r="AI89" s="17">
        <v>0.31427881858066897</v>
      </c>
      <c r="AJ89" s="17">
        <v>0.37433720404544701</v>
      </c>
    </row>
    <row r="90" spans="2:36" x14ac:dyDescent="0.35">
      <c r="B90" t="s">
        <v>84</v>
      </c>
      <c r="C90" s="17">
        <v>0.13919409663167101</v>
      </c>
      <c r="D90" s="17">
        <v>0.13785582152540399</v>
      </c>
      <c r="E90" s="17">
        <v>0.14117569542771199</v>
      </c>
      <c r="F90" s="17"/>
      <c r="G90" s="17">
        <v>0.12640754146302</v>
      </c>
      <c r="H90" s="17">
        <v>0.101891173153457</v>
      </c>
      <c r="I90" s="17">
        <v>0.10591589330585401</v>
      </c>
      <c r="J90" s="17">
        <v>0.16207853983467599</v>
      </c>
      <c r="K90" s="17">
        <v>0.15705817714065001</v>
      </c>
      <c r="L90" s="17">
        <v>0.16425829686780899</v>
      </c>
      <c r="M90" s="17"/>
      <c r="N90" s="17">
        <v>0.11118668095166399</v>
      </c>
      <c r="O90" s="17">
        <v>0.16959693295157399</v>
      </c>
      <c r="P90" s="17">
        <v>0.1648974838816</v>
      </c>
      <c r="Q90" s="17">
        <v>0.162210956998632</v>
      </c>
      <c r="R90" s="17">
        <v>0.20089946874581899</v>
      </c>
      <c r="S90" s="17">
        <v>9.9577066702046094E-2</v>
      </c>
      <c r="T90" s="17">
        <v>0.10294437500815901</v>
      </c>
      <c r="U90" s="17">
        <v>0.23698789076861901</v>
      </c>
      <c r="V90" s="17">
        <v>0.101685179894416</v>
      </c>
      <c r="W90" s="17">
        <v>0.133202855092833</v>
      </c>
      <c r="X90" s="17">
        <v>0.13781863054403501</v>
      </c>
      <c r="Y90" s="17">
        <v>9.4955902282258003E-2</v>
      </c>
      <c r="Z90" s="17"/>
      <c r="AA90" s="17">
        <v>0.172249170601986</v>
      </c>
      <c r="AB90" s="17">
        <v>0.11629564589871801</v>
      </c>
      <c r="AC90" s="17">
        <v>0.14587796681652701</v>
      </c>
      <c r="AD90" s="17">
        <v>0.11735215360546999</v>
      </c>
      <c r="AE90" s="17"/>
      <c r="AF90" s="17">
        <v>0.118524410714476</v>
      </c>
      <c r="AG90" s="17">
        <v>0.16097704261965501</v>
      </c>
      <c r="AH90" s="17">
        <v>0.15172111503455901</v>
      </c>
      <c r="AI90" s="17">
        <v>0.138411813220508</v>
      </c>
      <c r="AJ90" s="17">
        <v>8.7535201350261702E-2</v>
      </c>
    </row>
    <row r="91" spans="2:36" x14ac:dyDescent="0.35">
      <c r="B91" t="s">
        <v>85</v>
      </c>
      <c r="C91" s="17">
        <v>0.29644490833769699</v>
      </c>
      <c r="D91" s="17">
        <v>0.28498584963712698</v>
      </c>
      <c r="E91" s="17">
        <v>0.30750189014803803</v>
      </c>
      <c r="F91" s="17"/>
      <c r="G91" s="17">
        <v>0.23193194072801801</v>
      </c>
      <c r="H91" s="17">
        <v>0.220803271990754</v>
      </c>
      <c r="I91" s="17">
        <v>0.25619410722749902</v>
      </c>
      <c r="J91" s="17">
        <v>0.37273061558421</v>
      </c>
      <c r="K91" s="17">
        <v>0.35022335911021102</v>
      </c>
      <c r="L91" s="17">
        <v>0.308649427383279</v>
      </c>
      <c r="M91" s="17"/>
      <c r="N91" s="17">
        <v>0.25562533139451099</v>
      </c>
      <c r="O91" s="17">
        <v>0.29963302092322602</v>
      </c>
      <c r="P91" s="17">
        <v>0.32080926318271302</v>
      </c>
      <c r="Q91" s="17">
        <v>0.27156559239332601</v>
      </c>
      <c r="R91" s="17">
        <v>0.24111697438763199</v>
      </c>
      <c r="S91" s="17">
        <v>0.31136364193289101</v>
      </c>
      <c r="T91" s="17">
        <v>0.37129934867671999</v>
      </c>
      <c r="U91" s="17">
        <v>0.25927145888204201</v>
      </c>
      <c r="V91" s="17">
        <v>0.31686709031029697</v>
      </c>
      <c r="W91" s="17">
        <v>0.32396686888708198</v>
      </c>
      <c r="X91" s="17">
        <v>0.27161044208674201</v>
      </c>
      <c r="Y91" s="17">
        <v>0.28848591336442803</v>
      </c>
      <c r="Z91" s="17"/>
      <c r="AA91" s="17">
        <v>0.225436196834707</v>
      </c>
      <c r="AB91" s="17">
        <v>0.34241870009486902</v>
      </c>
      <c r="AC91" s="17">
        <v>0.28334896555084499</v>
      </c>
      <c r="AD91" s="17">
        <v>0.34374974341360998</v>
      </c>
      <c r="AE91" s="17"/>
      <c r="AF91" s="17">
        <v>0.35374937301537501</v>
      </c>
      <c r="AG91" s="17">
        <v>0.297311323123986</v>
      </c>
      <c r="AH91" s="17">
        <v>0.25738375717675599</v>
      </c>
      <c r="AI91" s="17">
        <v>0.23683490182901701</v>
      </c>
      <c r="AJ91" s="17">
        <v>0.166220561951679</v>
      </c>
    </row>
    <row r="92" spans="2:36" x14ac:dyDescent="0.35">
      <c r="B92" t="s">
        <v>86</v>
      </c>
      <c r="C92" s="17">
        <v>0.110180076341858</v>
      </c>
      <c r="D92" s="17">
        <v>0.11195634428696701</v>
      </c>
      <c r="E92" s="17">
        <v>0.109090601008394</v>
      </c>
      <c r="F92" s="17"/>
      <c r="G92" s="17">
        <v>5.9482304949979803E-2</v>
      </c>
      <c r="H92" s="17">
        <v>4.2754238822526498E-2</v>
      </c>
      <c r="I92" s="17">
        <v>6.1464415798061403E-2</v>
      </c>
      <c r="J92" s="17">
        <v>0.10716817621040001</v>
      </c>
      <c r="K92" s="17">
        <v>0.139334346121678</v>
      </c>
      <c r="L92" s="17">
        <v>0.19898738316321599</v>
      </c>
      <c r="M92" s="17"/>
      <c r="N92" s="17">
        <v>5.1804624535785E-2</v>
      </c>
      <c r="O92" s="17">
        <v>0.122352996506239</v>
      </c>
      <c r="P92" s="17">
        <v>0.13389271042293299</v>
      </c>
      <c r="Q92" s="17">
        <v>0.11372282536669</v>
      </c>
      <c r="R92" s="17">
        <v>0.13276007471476101</v>
      </c>
      <c r="S92" s="17">
        <v>0.13009402753226701</v>
      </c>
      <c r="T92" s="17">
        <v>0.105857096697115</v>
      </c>
      <c r="U92" s="17">
        <v>6.6320670231980502E-2</v>
      </c>
      <c r="V92" s="17">
        <v>9.0806220447359795E-2</v>
      </c>
      <c r="W92" s="17">
        <v>0.15147947848967899</v>
      </c>
      <c r="X92" s="17">
        <v>0.14946723294083</v>
      </c>
      <c r="Y92" s="17">
        <v>8.1644481412180905E-2</v>
      </c>
      <c r="Z92" s="17"/>
      <c r="AA92" s="17">
        <v>9.1863638127735306E-2</v>
      </c>
      <c r="AB92" s="17">
        <v>0.13229829914586699</v>
      </c>
      <c r="AC92" s="17">
        <v>7.7375678291809802E-2</v>
      </c>
      <c r="AD92" s="17">
        <v>0.13949182328035101</v>
      </c>
      <c r="AE92" s="17"/>
      <c r="AF92" s="17">
        <v>0.115065302155021</v>
      </c>
      <c r="AG92" s="17">
        <v>0.11125211269687101</v>
      </c>
      <c r="AH92" s="17">
        <v>9.7266083297634795E-2</v>
      </c>
      <c r="AI92" s="17">
        <v>9.6542776072918002E-2</v>
      </c>
      <c r="AJ92" s="17">
        <v>6.6717327157149203E-2</v>
      </c>
    </row>
    <row r="93" spans="2:36" x14ac:dyDescent="0.35">
      <c r="B93" t="s">
        <v>87</v>
      </c>
      <c r="C93" s="17">
        <v>6.7354374228907596E-2</v>
      </c>
      <c r="D93" s="17">
        <v>5.5224042096040399E-2</v>
      </c>
      <c r="E93" s="17">
        <v>7.9076950490391401E-2</v>
      </c>
      <c r="F93" s="17"/>
      <c r="G93" s="17">
        <v>7.7956833202008899E-2</v>
      </c>
      <c r="H93" s="17">
        <v>4.4946313651742099E-2</v>
      </c>
      <c r="I93" s="17">
        <v>4.7999146215027502E-2</v>
      </c>
      <c r="J93" s="17">
        <v>4.87475433943418E-2</v>
      </c>
      <c r="K93" s="17">
        <v>6.9224455159318396E-2</v>
      </c>
      <c r="L93" s="17">
        <v>0.105868404479315</v>
      </c>
      <c r="M93" s="17"/>
      <c r="N93" s="17">
        <v>4.56054480997274E-2</v>
      </c>
      <c r="O93" s="17">
        <v>8.2234119585228305E-2</v>
      </c>
      <c r="P93" s="17">
        <v>5.0519956156091797E-2</v>
      </c>
      <c r="Q93" s="17">
        <v>7.2792942025158694E-2</v>
      </c>
      <c r="R93" s="17">
        <v>4.6502010415858101E-2</v>
      </c>
      <c r="S93" s="17">
        <v>5.2692387394750899E-2</v>
      </c>
      <c r="T93" s="17">
        <v>7.3090850669608201E-2</v>
      </c>
      <c r="U93" s="17">
        <v>0.124960974832394</v>
      </c>
      <c r="V93" s="17">
        <v>6.3517120002317295E-2</v>
      </c>
      <c r="W93" s="17">
        <v>7.8005164717536907E-2</v>
      </c>
      <c r="X93" s="17">
        <v>6.6913233061479394E-2</v>
      </c>
      <c r="Y93" s="17">
        <v>0.10407972327447999</v>
      </c>
      <c r="Z93" s="17"/>
      <c r="AA93" s="17">
        <v>5.4032408095170098E-2</v>
      </c>
      <c r="AB93" s="17">
        <v>6.4912048633034694E-2</v>
      </c>
      <c r="AC93" s="17">
        <v>6.2331808640511903E-2</v>
      </c>
      <c r="AD93" s="17">
        <v>9.2638745351629706E-2</v>
      </c>
      <c r="AE93" s="17"/>
      <c r="AF93" s="17">
        <v>8.22338625786804E-2</v>
      </c>
      <c r="AG93" s="17">
        <v>7.55806017902836E-2</v>
      </c>
      <c r="AH93" s="17">
        <v>5.1668602623852498E-2</v>
      </c>
      <c r="AI93" s="17">
        <v>3.2198271104553901E-2</v>
      </c>
      <c r="AJ93" s="17">
        <v>2.5529861314144399E-2</v>
      </c>
    </row>
    <row r="94" spans="2:36" x14ac:dyDescent="0.35">
      <c r="B94" t="s">
        <v>88</v>
      </c>
      <c r="C94" s="17">
        <v>5.1332620022638501E-3</v>
      </c>
      <c r="D94" s="17">
        <v>5.4530059728287701E-3</v>
      </c>
      <c r="E94" s="17">
        <v>4.8603557696657602E-3</v>
      </c>
      <c r="F94" s="17"/>
      <c r="G94" s="17">
        <v>1.0289975375753799E-2</v>
      </c>
      <c r="H94" s="17">
        <v>4.9571492278952497E-3</v>
      </c>
      <c r="I94" s="17">
        <v>0</v>
      </c>
      <c r="J94" s="17">
        <v>0</v>
      </c>
      <c r="K94" s="17">
        <v>4.8852332912025101E-3</v>
      </c>
      <c r="L94" s="17">
        <v>1.1167358018213299E-2</v>
      </c>
      <c r="M94" s="17"/>
      <c r="N94" s="17">
        <v>0</v>
      </c>
      <c r="O94" s="17">
        <v>0</v>
      </c>
      <c r="P94" s="17">
        <v>0</v>
      </c>
      <c r="Q94" s="17">
        <v>7.74599742364563E-3</v>
      </c>
      <c r="R94" s="17">
        <v>7.8226791947290097E-3</v>
      </c>
      <c r="S94" s="17">
        <v>0</v>
      </c>
      <c r="T94" s="17">
        <v>2.8707767129735599E-2</v>
      </c>
      <c r="U94" s="17">
        <v>1.37243887950474E-2</v>
      </c>
      <c r="V94" s="17">
        <v>5.19925580863685E-3</v>
      </c>
      <c r="W94" s="17">
        <v>0</v>
      </c>
      <c r="X94" s="17">
        <v>0</v>
      </c>
      <c r="Y94" s="17">
        <v>1.82982650632567E-2</v>
      </c>
      <c r="Z94" s="17"/>
      <c r="AA94" s="17">
        <v>1.8526626284319199E-3</v>
      </c>
      <c r="AB94" s="17">
        <v>5.4179903442319998E-3</v>
      </c>
      <c r="AC94" s="17">
        <v>6.13209777152352E-3</v>
      </c>
      <c r="AD94" s="17">
        <v>8.0009275564327607E-3</v>
      </c>
      <c r="AE94" s="17"/>
      <c r="AF94" s="17">
        <v>8.1611931755223108E-3</v>
      </c>
      <c r="AG94" s="17">
        <v>2.9693962968065902E-3</v>
      </c>
      <c r="AH94" s="17">
        <v>4.1301666741444601E-3</v>
      </c>
      <c r="AI94" s="17">
        <v>0</v>
      </c>
      <c r="AJ94" s="17">
        <v>0</v>
      </c>
    </row>
    <row r="95" spans="2:36" x14ac:dyDescent="0.35">
      <c r="B95" t="s">
        <v>89</v>
      </c>
      <c r="C95" s="17">
        <v>1.13234746473059E-2</v>
      </c>
      <c r="D95" s="17">
        <v>1.25555438070262E-2</v>
      </c>
      <c r="E95" s="17">
        <v>1.02277098551758E-2</v>
      </c>
      <c r="F95" s="17"/>
      <c r="G95" s="17">
        <v>0</v>
      </c>
      <c r="H95" s="17">
        <v>0</v>
      </c>
      <c r="I95" s="17">
        <v>3.9196143506992596E-3</v>
      </c>
      <c r="J95" s="17">
        <v>1.2206888840179699E-2</v>
      </c>
      <c r="K95" s="17">
        <v>2.17586268632484E-2</v>
      </c>
      <c r="L95" s="17">
        <v>2.22875125333977E-2</v>
      </c>
      <c r="M95" s="17"/>
      <c r="N95" s="17">
        <v>5.1838410879241296E-3</v>
      </c>
      <c r="O95" s="17">
        <v>5.6611120318129197E-3</v>
      </c>
      <c r="P95" s="17">
        <v>1.6990044901017399E-2</v>
      </c>
      <c r="Q95" s="17">
        <v>1.4763527725104E-2</v>
      </c>
      <c r="R95" s="17">
        <v>8.9426996169885194E-3</v>
      </c>
      <c r="S95" s="17">
        <v>1.4394244032725399E-2</v>
      </c>
      <c r="T95" s="17">
        <v>9.9350586076290808E-3</v>
      </c>
      <c r="U95" s="17">
        <v>2.6972107482460199E-2</v>
      </c>
      <c r="V95" s="17">
        <v>0</v>
      </c>
      <c r="W95" s="17">
        <v>1.6965623816061301E-2</v>
      </c>
      <c r="X95" s="17">
        <v>2.8143540601602599E-2</v>
      </c>
      <c r="Y95" s="17">
        <v>1.5649984417811999E-2</v>
      </c>
      <c r="Z95" s="17"/>
      <c r="AA95" s="17">
        <v>9.9742520097093196E-3</v>
      </c>
      <c r="AB95" s="17">
        <v>1.71072351728376E-2</v>
      </c>
      <c r="AC95" s="17">
        <v>6.6531998109408503E-3</v>
      </c>
      <c r="AD95" s="17">
        <v>1.0699118940204399E-2</v>
      </c>
      <c r="AE95" s="17"/>
      <c r="AF95" s="17">
        <v>1.85851767152399E-2</v>
      </c>
      <c r="AG95" s="17">
        <v>9.04483139676171E-3</v>
      </c>
      <c r="AH95" s="17">
        <v>1.3991710446829999E-2</v>
      </c>
      <c r="AI95" s="17">
        <v>0</v>
      </c>
      <c r="AJ95" s="17">
        <v>0</v>
      </c>
    </row>
    <row r="96" spans="2:36" x14ac:dyDescent="0.35">
      <c r="B96" t="s">
        <v>90</v>
      </c>
      <c r="C96" s="17">
        <v>7.7569126847923896E-4</v>
      </c>
      <c r="D96" s="17">
        <v>1.6075241658505099E-3</v>
      </c>
      <c r="E96" s="17">
        <v>0</v>
      </c>
      <c r="F96" s="17"/>
      <c r="G96" s="17">
        <v>0</v>
      </c>
      <c r="H96" s="17">
        <v>5.2741260841987396E-3</v>
      </c>
      <c r="I96" s="17">
        <v>0</v>
      </c>
      <c r="J96" s="17">
        <v>0</v>
      </c>
      <c r="K96" s="17">
        <v>0</v>
      </c>
      <c r="L96" s="17">
        <v>0</v>
      </c>
      <c r="M96" s="17"/>
      <c r="N96" s="17">
        <v>0</v>
      </c>
      <c r="O96" s="17">
        <v>5.7976006761018802E-3</v>
      </c>
      <c r="P96" s="17">
        <v>0</v>
      </c>
      <c r="Q96" s="17">
        <v>0</v>
      </c>
      <c r="R96" s="17">
        <v>0</v>
      </c>
      <c r="S96" s="17">
        <v>0</v>
      </c>
      <c r="T96" s="17">
        <v>0</v>
      </c>
      <c r="U96" s="17">
        <v>0</v>
      </c>
      <c r="V96" s="17">
        <v>0</v>
      </c>
      <c r="W96" s="17">
        <v>0</v>
      </c>
      <c r="X96" s="17">
        <v>0</v>
      </c>
      <c r="Y96" s="17">
        <v>0</v>
      </c>
      <c r="Z96" s="17"/>
      <c r="AA96" s="17">
        <v>0</v>
      </c>
      <c r="AB96" s="17">
        <v>0</v>
      </c>
      <c r="AC96" s="17">
        <v>0</v>
      </c>
      <c r="AD96" s="17">
        <v>3.4373828799741601E-3</v>
      </c>
      <c r="AE96" s="17"/>
      <c r="AF96" s="17">
        <v>3.4983181950733501E-3</v>
      </c>
      <c r="AG96" s="17">
        <v>0</v>
      </c>
      <c r="AH96" s="17">
        <v>0</v>
      </c>
      <c r="AI96" s="17">
        <v>0</v>
      </c>
      <c r="AJ96" s="17">
        <v>0</v>
      </c>
    </row>
    <row r="97" spans="2:36" x14ac:dyDescent="0.35">
      <c r="B97" t="s">
        <v>91</v>
      </c>
      <c r="C97" s="17">
        <v>3.2349049907845801E-3</v>
      </c>
      <c r="D97" s="17">
        <v>1.29072798661933E-3</v>
      </c>
      <c r="E97" s="17">
        <v>5.0742358355597298E-3</v>
      </c>
      <c r="F97" s="17"/>
      <c r="G97" s="17">
        <v>0</v>
      </c>
      <c r="H97" s="17">
        <v>0</v>
      </c>
      <c r="I97" s="17">
        <v>0</v>
      </c>
      <c r="J97" s="17">
        <v>3.8805648764355699E-3</v>
      </c>
      <c r="K97" s="17">
        <v>0</v>
      </c>
      <c r="L97" s="17">
        <v>1.08670311770999E-2</v>
      </c>
      <c r="M97" s="17"/>
      <c r="N97" s="17">
        <v>0</v>
      </c>
      <c r="O97" s="17">
        <v>0</v>
      </c>
      <c r="P97" s="17">
        <v>0</v>
      </c>
      <c r="Q97" s="17">
        <v>0</v>
      </c>
      <c r="R97" s="17">
        <v>0</v>
      </c>
      <c r="S97" s="17">
        <v>7.2731496471644102E-3</v>
      </c>
      <c r="T97" s="17">
        <v>9.7061182199534007E-3</v>
      </c>
      <c r="U97" s="17">
        <v>0</v>
      </c>
      <c r="V97" s="17">
        <v>5.4255905423825201E-3</v>
      </c>
      <c r="W97" s="17">
        <v>0</v>
      </c>
      <c r="X97" s="17">
        <v>1.26967118161583E-2</v>
      </c>
      <c r="Y97" s="17">
        <v>2.0431876599948801E-2</v>
      </c>
      <c r="Z97" s="17"/>
      <c r="AA97" s="17">
        <v>2.62908810529433E-3</v>
      </c>
      <c r="AB97" s="17">
        <v>2.1972373488826401E-3</v>
      </c>
      <c r="AC97" s="17">
        <v>0</v>
      </c>
      <c r="AD97" s="17">
        <v>8.3989527913048596E-3</v>
      </c>
      <c r="AE97" s="17"/>
      <c r="AF97" s="17">
        <v>2.8465340961460902E-3</v>
      </c>
      <c r="AG97" s="17">
        <v>5.1381872915223503E-3</v>
      </c>
      <c r="AH97" s="17">
        <v>0</v>
      </c>
      <c r="AI97" s="17">
        <v>6.8952512897622904E-3</v>
      </c>
      <c r="AJ97" s="17">
        <v>0</v>
      </c>
    </row>
    <row r="98" spans="2:36" x14ac:dyDescent="0.35">
      <c r="B98" t="s">
        <v>92</v>
      </c>
      <c r="C98" s="17">
        <v>1.3756508401029E-3</v>
      </c>
      <c r="D98" s="17">
        <v>1.2973621581366E-3</v>
      </c>
      <c r="E98" s="17">
        <v>1.4562232393272E-3</v>
      </c>
      <c r="F98" s="17"/>
      <c r="G98" s="17">
        <v>5.7071410307874999E-3</v>
      </c>
      <c r="H98" s="17">
        <v>0</v>
      </c>
      <c r="I98" s="17">
        <v>0</v>
      </c>
      <c r="J98" s="17">
        <v>0</v>
      </c>
      <c r="K98" s="17">
        <v>0</v>
      </c>
      <c r="L98" s="17">
        <v>3.2696389041121702E-3</v>
      </c>
      <c r="M98" s="17"/>
      <c r="N98" s="17">
        <v>4.7043322488600596E-3</v>
      </c>
      <c r="O98" s="17">
        <v>0</v>
      </c>
      <c r="P98" s="17">
        <v>0</v>
      </c>
      <c r="Q98" s="17">
        <v>0</v>
      </c>
      <c r="R98" s="17">
        <v>0</v>
      </c>
      <c r="S98" s="17">
        <v>0</v>
      </c>
      <c r="T98" s="17">
        <v>0</v>
      </c>
      <c r="U98" s="17">
        <v>0</v>
      </c>
      <c r="V98" s="17">
        <v>0</v>
      </c>
      <c r="W98" s="17">
        <v>7.8058356173122297E-3</v>
      </c>
      <c r="X98" s="17">
        <v>0</v>
      </c>
      <c r="Y98" s="17">
        <v>0</v>
      </c>
      <c r="Z98" s="17"/>
      <c r="AA98" s="17">
        <v>0</v>
      </c>
      <c r="AB98" s="17">
        <v>0</v>
      </c>
      <c r="AC98" s="17">
        <v>6.3239770473570503E-3</v>
      </c>
      <c r="AD98" s="17">
        <v>0</v>
      </c>
      <c r="AE98" s="17"/>
      <c r="AF98" s="17">
        <v>2.82333898290581E-3</v>
      </c>
      <c r="AG98" s="17">
        <v>0</v>
      </c>
      <c r="AH98" s="17">
        <v>2.7189116670654598E-3</v>
      </c>
      <c r="AI98" s="17">
        <v>0</v>
      </c>
      <c r="AJ98" s="17">
        <v>0</v>
      </c>
    </row>
    <row r="99" spans="2:36" x14ac:dyDescent="0.35">
      <c r="B99" t="s">
        <v>79</v>
      </c>
      <c r="C99" s="17">
        <v>1.8803741834022901E-3</v>
      </c>
      <c r="D99" s="17">
        <v>2.5577075479306698E-3</v>
      </c>
      <c r="E99" s="17">
        <v>1.25527833461376E-3</v>
      </c>
      <c r="F99" s="17"/>
      <c r="G99" s="17">
        <v>1.1251444016615901E-2</v>
      </c>
      <c r="H99" s="17">
        <v>0</v>
      </c>
      <c r="I99" s="17">
        <v>3.67157889924623E-3</v>
      </c>
      <c r="J99" s="17">
        <v>0</v>
      </c>
      <c r="K99" s="17">
        <v>0</v>
      </c>
      <c r="L99" s="17">
        <v>0</v>
      </c>
      <c r="M99" s="17"/>
      <c r="N99" s="17">
        <v>4.6631508613991998E-3</v>
      </c>
      <c r="O99" s="17">
        <v>0</v>
      </c>
      <c r="P99" s="17">
        <v>0</v>
      </c>
      <c r="Q99" s="17">
        <v>0</v>
      </c>
      <c r="R99" s="17">
        <v>1.8811783504803E-2</v>
      </c>
      <c r="S99" s="17">
        <v>0</v>
      </c>
      <c r="T99" s="17">
        <v>0</v>
      </c>
      <c r="U99" s="17">
        <v>0</v>
      </c>
      <c r="V99" s="17">
        <v>0</v>
      </c>
      <c r="W99" s="17">
        <v>0</v>
      </c>
      <c r="X99" s="17">
        <v>0</v>
      </c>
      <c r="Y99" s="17">
        <v>0</v>
      </c>
      <c r="Z99" s="17"/>
      <c r="AA99" s="17">
        <v>0</v>
      </c>
      <c r="AB99" s="17">
        <v>2.2617936147054599E-3</v>
      </c>
      <c r="AC99" s="17">
        <v>2.9705571019717899E-3</v>
      </c>
      <c r="AD99" s="17">
        <v>2.7498759615382602E-3</v>
      </c>
      <c r="AE99" s="17"/>
      <c r="AF99" s="17">
        <v>0</v>
      </c>
      <c r="AG99" s="17">
        <v>2.5479553117870499E-3</v>
      </c>
      <c r="AH99" s="17">
        <v>4.5944683570125497E-3</v>
      </c>
      <c r="AI99" s="17">
        <v>0</v>
      </c>
      <c r="AJ99" s="17">
        <v>0</v>
      </c>
    </row>
    <row r="100" spans="2:36" x14ac:dyDescent="0.3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2:36" x14ac:dyDescent="0.35">
      <c r="B101" s="6" t="s">
        <v>95</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2:36" x14ac:dyDescent="0.35">
      <c r="B102" s="23" t="s">
        <v>13</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2:36" x14ac:dyDescent="0.35">
      <c r="B103" t="s">
        <v>81</v>
      </c>
      <c r="C103" s="17">
        <v>0.179659593535551</v>
      </c>
      <c r="D103" s="17">
        <v>0.16614359559554301</v>
      </c>
      <c r="E103" s="17">
        <v>0.19478660858475799</v>
      </c>
      <c r="F103" s="17"/>
      <c r="G103" s="17">
        <v>0.28578459262780598</v>
      </c>
      <c r="H103" s="17">
        <v>0.240564520830893</v>
      </c>
      <c r="I103" s="17">
        <v>0.187873007424538</v>
      </c>
      <c r="J103" s="17">
        <v>0.123104919914387</v>
      </c>
      <c r="K103" s="17">
        <v>7.1829912352928196E-2</v>
      </c>
      <c r="L103" s="17">
        <v>3.3077496174667299E-2</v>
      </c>
      <c r="M103" s="17"/>
      <c r="N103" s="17">
        <v>0.22570046518697001</v>
      </c>
      <c r="O103" s="17">
        <v>0.19117898998580399</v>
      </c>
      <c r="P103" s="17">
        <v>0.27789862293941803</v>
      </c>
      <c r="Q103" s="17">
        <v>9.4727240781584399E-2</v>
      </c>
      <c r="R103" s="17">
        <v>8.4251848738096796E-2</v>
      </c>
      <c r="S103" s="17">
        <v>0.18810768074599399</v>
      </c>
      <c r="T103" s="17">
        <v>0.16778152663328599</v>
      </c>
      <c r="U103" s="17">
        <v>0.11659689300492999</v>
      </c>
      <c r="V103" s="17">
        <v>0.21870674953295099</v>
      </c>
      <c r="W103" s="17">
        <v>0.13827101834007</v>
      </c>
      <c r="X103" s="17">
        <v>5.4137107094897899E-2</v>
      </c>
      <c r="Y103" s="17">
        <v>0.28575791386175198</v>
      </c>
      <c r="Z103" s="17"/>
      <c r="AA103" s="17">
        <v>0.16160632698378399</v>
      </c>
      <c r="AB103" s="17">
        <v>0.17251130498991299</v>
      </c>
      <c r="AC103" s="17">
        <v>0.19563005623926999</v>
      </c>
      <c r="AD103" s="17">
        <v>0.193708797361035</v>
      </c>
      <c r="AE103" s="17"/>
      <c r="AF103" s="17">
        <v>0.150219222279806</v>
      </c>
      <c r="AG103" s="17">
        <v>0.214834048772752</v>
      </c>
      <c r="AH103" s="17">
        <v>0.14499843681642299</v>
      </c>
      <c r="AI103" s="17">
        <v>0.21870630554632201</v>
      </c>
      <c r="AJ103" s="17">
        <v>0.27151915796825798</v>
      </c>
    </row>
    <row r="104" spans="2:36" x14ac:dyDescent="0.35">
      <c r="B104" t="s">
        <v>82</v>
      </c>
      <c r="C104" s="17">
        <v>0.14488539076118001</v>
      </c>
      <c r="D104" s="17">
        <v>0.15265568885977199</v>
      </c>
      <c r="E104" s="17">
        <v>0.13393399368542699</v>
      </c>
      <c r="F104" s="17"/>
      <c r="G104" s="17">
        <v>0.18423832111878</v>
      </c>
      <c r="H104" s="17">
        <v>0.16203597013708601</v>
      </c>
      <c r="I104" s="17">
        <v>0.15261943861572699</v>
      </c>
      <c r="J104" s="17">
        <v>0.111572894156655</v>
      </c>
      <c r="K104" s="17">
        <v>0.12558486061353</v>
      </c>
      <c r="L104" s="17">
        <v>9.6171559464504605E-2</v>
      </c>
      <c r="M104" s="17"/>
      <c r="N104" s="17">
        <v>0.151708594899958</v>
      </c>
      <c r="O104" s="17">
        <v>0.15423267013483899</v>
      </c>
      <c r="P104" s="17">
        <v>0.10966705107925501</v>
      </c>
      <c r="Q104" s="17">
        <v>0.20827162900032101</v>
      </c>
      <c r="R104" s="17">
        <v>0.20795901707922901</v>
      </c>
      <c r="S104" s="17">
        <v>0.15661337024701399</v>
      </c>
      <c r="T104" s="17">
        <v>9.66646267088066E-2</v>
      </c>
      <c r="U104" s="17">
        <v>6.0286384185685001E-2</v>
      </c>
      <c r="V104" s="17">
        <v>0.16226437192809101</v>
      </c>
      <c r="W104" s="17">
        <v>9.4361693662968094E-2</v>
      </c>
      <c r="X104" s="17">
        <v>0.10893043035356299</v>
      </c>
      <c r="Y104" s="17">
        <v>0.107524454418517</v>
      </c>
      <c r="Z104" s="17"/>
      <c r="AA104" s="17">
        <v>0.14169958686627099</v>
      </c>
      <c r="AB104" s="17">
        <v>0.115035533115543</v>
      </c>
      <c r="AC104" s="17">
        <v>0.15711309974217799</v>
      </c>
      <c r="AD104" s="17">
        <v>0.17157024159804701</v>
      </c>
      <c r="AE104" s="17"/>
      <c r="AF104" s="17">
        <v>0.13681397917990001</v>
      </c>
      <c r="AG104" s="17">
        <v>0.149571896109471</v>
      </c>
      <c r="AH104" s="17">
        <v>0.15596184521290901</v>
      </c>
      <c r="AI104" s="17">
        <v>0.116175326090553</v>
      </c>
      <c r="AJ104" s="17">
        <v>0.22817903595111699</v>
      </c>
    </row>
    <row r="105" spans="2:36" x14ac:dyDescent="0.35">
      <c r="B105" t="s">
        <v>83</v>
      </c>
      <c r="C105" s="17">
        <v>0.34599662297293798</v>
      </c>
      <c r="D105" s="17">
        <v>0.374303879574308</v>
      </c>
      <c r="E105" s="17">
        <v>0.32025746737509098</v>
      </c>
      <c r="F105" s="17"/>
      <c r="G105" s="17">
        <v>0.28347407530797503</v>
      </c>
      <c r="H105" s="17">
        <v>0.39594000889627101</v>
      </c>
      <c r="I105" s="17">
        <v>0.347551934563396</v>
      </c>
      <c r="J105" s="17">
        <v>0.34803330110802999</v>
      </c>
      <c r="K105" s="17">
        <v>0.35000780127047298</v>
      </c>
      <c r="L105" s="17">
        <v>0.34475368049558502</v>
      </c>
      <c r="M105" s="17"/>
      <c r="N105" s="17">
        <v>0.34588373554182</v>
      </c>
      <c r="O105" s="17">
        <v>0.33832558822047798</v>
      </c>
      <c r="P105" s="17">
        <v>0.35843278115754901</v>
      </c>
      <c r="Q105" s="17">
        <v>0.33431997964349403</v>
      </c>
      <c r="R105" s="17">
        <v>0.29668621840425102</v>
      </c>
      <c r="S105" s="17">
        <v>0.32368077262886602</v>
      </c>
      <c r="T105" s="17">
        <v>0.35940896836484498</v>
      </c>
      <c r="U105" s="17">
        <v>0.52074971399505099</v>
      </c>
      <c r="V105" s="17">
        <v>0.360934400788261</v>
      </c>
      <c r="W105" s="17">
        <v>0.31724251024852401</v>
      </c>
      <c r="X105" s="17">
        <v>0.42088211104944401</v>
      </c>
      <c r="Y105" s="17">
        <v>0.28469079649615697</v>
      </c>
      <c r="Z105" s="17"/>
      <c r="AA105" s="17">
        <v>0.35452753839161</v>
      </c>
      <c r="AB105" s="17">
        <v>0.38547180925975799</v>
      </c>
      <c r="AC105" s="17">
        <v>0.32946416258620997</v>
      </c>
      <c r="AD105" s="17">
        <v>0.30753126569188199</v>
      </c>
      <c r="AE105" s="17"/>
      <c r="AF105" s="17">
        <v>0.33689759005264303</v>
      </c>
      <c r="AG105" s="17">
        <v>0.334637114371026</v>
      </c>
      <c r="AH105" s="17">
        <v>0.35138579585530899</v>
      </c>
      <c r="AI105" s="17">
        <v>0.381103908109931</v>
      </c>
      <c r="AJ105" s="17">
        <v>0.25481682590100402</v>
      </c>
    </row>
    <row r="106" spans="2:36" x14ac:dyDescent="0.35">
      <c r="B106" t="s">
        <v>84</v>
      </c>
      <c r="C106" s="17">
        <v>0.102766887984709</v>
      </c>
      <c r="D106" s="17">
        <v>9.8976350328092003E-2</v>
      </c>
      <c r="E106" s="17">
        <v>0.105498179388685</v>
      </c>
      <c r="F106" s="17"/>
      <c r="G106" s="17">
        <v>7.4202618530046199E-2</v>
      </c>
      <c r="H106" s="17">
        <v>7.8046944532761495E-2</v>
      </c>
      <c r="I106" s="17">
        <v>0.12404739284935699</v>
      </c>
      <c r="J106" s="17">
        <v>0.13599228436121699</v>
      </c>
      <c r="K106" s="17">
        <v>8.5455441820996E-2</v>
      </c>
      <c r="L106" s="17">
        <v>0.125873707410457</v>
      </c>
      <c r="M106" s="17"/>
      <c r="N106" s="17">
        <v>7.1892770028468903E-2</v>
      </c>
      <c r="O106" s="17">
        <v>6.3126955340330498E-2</v>
      </c>
      <c r="P106" s="17">
        <v>8.6795567482291697E-2</v>
      </c>
      <c r="Q106" s="17">
        <v>0.14655633582424099</v>
      </c>
      <c r="R106" s="17">
        <v>0.17687102085732501</v>
      </c>
      <c r="S106" s="17">
        <v>0.11321689791721599</v>
      </c>
      <c r="T106" s="17">
        <v>0.14642316649953299</v>
      </c>
      <c r="U106" s="17">
        <v>0.14848943616151</v>
      </c>
      <c r="V106" s="17">
        <v>4.4812032957265401E-2</v>
      </c>
      <c r="W106" s="17">
        <v>0.122817537705551</v>
      </c>
      <c r="X106" s="17">
        <v>0.15971295336867899</v>
      </c>
      <c r="Y106" s="17">
        <v>0.10550620311990901</v>
      </c>
      <c r="Z106" s="17"/>
      <c r="AA106" s="17">
        <v>0.14097844655838801</v>
      </c>
      <c r="AB106" s="17">
        <v>7.9097591560636601E-2</v>
      </c>
      <c r="AC106" s="17">
        <v>7.9629251595622799E-2</v>
      </c>
      <c r="AD106" s="17">
        <v>9.7857000408483802E-2</v>
      </c>
      <c r="AE106" s="17"/>
      <c r="AF106" s="17">
        <v>8.7697475078416604E-2</v>
      </c>
      <c r="AG106" s="17">
        <v>9.0910277608282505E-2</v>
      </c>
      <c r="AH106" s="17">
        <v>0.12707186593366901</v>
      </c>
      <c r="AI106" s="17">
        <v>0.124484989091175</v>
      </c>
      <c r="AJ106" s="17">
        <v>0.131387473486824</v>
      </c>
    </row>
    <row r="107" spans="2:36" x14ac:dyDescent="0.35">
      <c r="B107" t="s">
        <v>85</v>
      </c>
      <c r="C107" s="17">
        <v>0.13497105257248199</v>
      </c>
      <c r="D107" s="17">
        <v>0.1238453562725</v>
      </c>
      <c r="E107" s="17">
        <v>0.147316598985226</v>
      </c>
      <c r="F107" s="17"/>
      <c r="G107" s="17">
        <v>0.123143185440043</v>
      </c>
      <c r="H107" s="17">
        <v>8.80949638436819E-2</v>
      </c>
      <c r="I107" s="17">
        <v>0.118047296089015</v>
      </c>
      <c r="J107" s="17">
        <v>0.19175519950299</v>
      </c>
      <c r="K107" s="17">
        <v>0.181859759142356</v>
      </c>
      <c r="L107" s="17">
        <v>0.141535135259725</v>
      </c>
      <c r="M107" s="17"/>
      <c r="N107" s="17">
        <v>0.12445093784168899</v>
      </c>
      <c r="O107" s="17">
        <v>0.135444043625746</v>
      </c>
      <c r="P107" s="17">
        <v>0.12001144931645</v>
      </c>
      <c r="Q107" s="17">
        <v>0.14830498721579</v>
      </c>
      <c r="R107" s="17">
        <v>0.121272823742667</v>
      </c>
      <c r="S107" s="17">
        <v>0.164801958675969</v>
      </c>
      <c r="T107" s="17">
        <v>0.120305706689498</v>
      </c>
      <c r="U107" s="17">
        <v>8.7461681445954995E-2</v>
      </c>
      <c r="V107" s="17">
        <v>0.118629855056894</v>
      </c>
      <c r="W107" s="17">
        <v>0.16630815461575399</v>
      </c>
      <c r="X107" s="17">
        <v>0.136699906817211</v>
      </c>
      <c r="Y107" s="17">
        <v>0.179740635077798</v>
      </c>
      <c r="Z107" s="17"/>
      <c r="AA107" s="17">
        <v>0.12891532689093099</v>
      </c>
      <c r="AB107" s="17">
        <v>0.152359971619588</v>
      </c>
      <c r="AC107" s="17">
        <v>0.115870995782344</v>
      </c>
      <c r="AD107" s="17">
        <v>0.14383797674321</v>
      </c>
      <c r="AE107" s="17"/>
      <c r="AF107" s="17">
        <v>0.179043724315155</v>
      </c>
      <c r="AG107" s="17">
        <v>0.100603099682046</v>
      </c>
      <c r="AH107" s="17">
        <v>0.147429629510403</v>
      </c>
      <c r="AI107" s="17">
        <v>0.10008545452605901</v>
      </c>
      <c r="AJ107" s="17">
        <v>7.6094949103175893E-2</v>
      </c>
    </row>
    <row r="108" spans="2:36" x14ac:dyDescent="0.35">
      <c r="B108" t="s">
        <v>86</v>
      </c>
      <c r="C108" s="17">
        <v>3.8364378845604903E-2</v>
      </c>
      <c r="D108" s="17">
        <v>4.10296905001198E-2</v>
      </c>
      <c r="E108" s="17">
        <v>3.4000062918767698E-2</v>
      </c>
      <c r="F108" s="17"/>
      <c r="G108" s="17">
        <v>1.49697912831882E-2</v>
      </c>
      <c r="H108" s="17">
        <v>1.96261219485689E-2</v>
      </c>
      <c r="I108" s="17">
        <v>3.7108482427296301E-2</v>
      </c>
      <c r="J108" s="17">
        <v>2.17883467762096E-2</v>
      </c>
      <c r="K108" s="17">
        <v>8.8505787764806498E-2</v>
      </c>
      <c r="L108" s="17">
        <v>0.111255915939949</v>
      </c>
      <c r="M108" s="17"/>
      <c r="N108" s="17">
        <v>4.9130124360237198E-2</v>
      </c>
      <c r="O108" s="17">
        <v>3.8125146203305503E-2</v>
      </c>
      <c r="P108" s="17">
        <v>1.15723294635028E-2</v>
      </c>
      <c r="Q108" s="17">
        <v>4.5075844199379898E-2</v>
      </c>
      <c r="R108" s="17">
        <v>4.2355169436940197E-2</v>
      </c>
      <c r="S108" s="17">
        <v>0</v>
      </c>
      <c r="T108" s="17">
        <v>6.1322626559871501E-2</v>
      </c>
      <c r="U108" s="17">
        <v>3.7022958295092202E-2</v>
      </c>
      <c r="V108" s="17">
        <v>5.3500517205877299E-2</v>
      </c>
      <c r="W108" s="17">
        <v>3.9839901382585897E-2</v>
      </c>
      <c r="X108" s="17">
        <v>5.8424983024453502E-2</v>
      </c>
      <c r="Y108" s="17">
        <v>0</v>
      </c>
      <c r="Z108" s="17"/>
      <c r="AA108" s="17">
        <v>3.9786487176942199E-2</v>
      </c>
      <c r="AB108" s="17">
        <v>4.7623162641083197E-2</v>
      </c>
      <c r="AC108" s="17">
        <v>2.72999570527056E-2</v>
      </c>
      <c r="AD108" s="17">
        <v>3.7114990930661E-2</v>
      </c>
      <c r="AE108" s="17"/>
      <c r="AF108" s="17">
        <v>3.12527400627194E-2</v>
      </c>
      <c r="AG108" s="17">
        <v>5.3776945517328402E-2</v>
      </c>
      <c r="AH108" s="17">
        <v>3.1511954545481301E-2</v>
      </c>
      <c r="AI108" s="17">
        <v>4.2933703673761398E-2</v>
      </c>
      <c r="AJ108" s="17">
        <v>0</v>
      </c>
    </row>
    <row r="109" spans="2:36" x14ac:dyDescent="0.35">
      <c r="B109" t="s">
        <v>87</v>
      </c>
      <c r="C109" s="17">
        <v>3.88188919570348E-2</v>
      </c>
      <c r="D109" s="17">
        <v>3.3843761398699802E-2</v>
      </c>
      <c r="E109" s="17">
        <v>4.41623244069239E-2</v>
      </c>
      <c r="F109" s="17"/>
      <c r="G109" s="17">
        <v>1.47724377164874E-2</v>
      </c>
      <c r="H109" s="17">
        <v>1.56914698107374E-2</v>
      </c>
      <c r="I109" s="17">
        <v>2.2710649130890301E-2</v>
      </c>
      <c r="J109" s="17">
        <v>5.2842944080991397E-2</v>
      </c>
      <c r="K109" s="17">
        <v>7.9402296879619902E-2</v>
      </c>
      <c r="L109" s="17">
        <v>0.10358697734144499</v>
      </c>
      <c r="M109" s="17"/>
      <c r="N109" s="17">
        <v>1.9664118817589098E-2</v>
      </c>
      <c r="O109" s="17">
        <v>5.7720467981845297E-2</v>
      </c>
      <c r="P109" s="17">
        <v>3.5622198561534098E-2</v>
      </c>
      <c r="Q109" s="17">
        <v>1.12392348226501E-2</v>
      </c>
      <c r="R109" s="17">
        <v>4.4204320493789098E-2</v>
      </c>
      <c r="S109" s="17">
        <v>3.3280633667476897E-2</v>
      </c>
      <c r="T109" s="17">
        <v>3.1900905317786998E-2</v>
      </c>
      <c r="U109" s="17">
        <v>2.9392932911776599E-2</v>
      </c>
      <c r="V109" s="17">
        <v>2.5567926044300401E-2</v>
      </c>
      <c r="W109" s="17">
        <v>0.108378953920543</v>
      </c>
      <c r="X109" s="17">
        <v>6.12125082917514E-2</v>
      </c>
      <c r="Y109" s="17">
        <v>0</v>
      </c>
      <c r="Z109" s="17"/>
      <c r="AA109" s="17">
        <v>2.3629674816282299E-2</v>
      </c>
      <c r="AB109" s="17">
        <v>3.9602958511079103E-2</v>
      </c>
      <c r="AC109" s="17">
        <v>6.2968585543257502E-2</v>
      </c>
      <c r="AD109" s="17">
        <v>3.5978631519083301E-2</v>
      </c>
      <c r="AE109" s="17"/>
      <c r="AF109" s="17">
        <v>5.31631546488254E-2</v>
      </c>
      <c r="AG109" s="17">
        <v>3.5372510766394603E-2</v>
      </c>
      <c r="AH109" s="17">
        <v>3.5971343535889801E-2</v>
      </c>
      <c r="AI109" s="17">
        <v>1.6510312962198799E-2</v>
      </c>
      <c r="AJ109" s="17">
        <v>0</v>
      </c>
    </row>
    <row r="110" spans="2:36" x14ac:dyDescent="0.35">
      <c r="B110" t="s">
        <v>88</v>
      </c>
      <c r="C110" s="17">
        <v>3.7297103056537898E-3</v>
      </c>
      <c r="D110" s="17">
        <v>0</v>
      </c>
      <c r="E110" s="17">
        <v>7.5267913336111297E-3</v>
      </c>
      <c r="F110" s="17"/>
      <c r="G110" s="17">
        <v>0</v>
      </c>
      <c r="H110" s="17">
        <v>0</v>
      </c>
      <c r="I110" s="17">
        <v>4.7692179573236397E-3</v>
      </c>
      <c r="J110" s="17">
        <v>9.5278143551352293E-3</v>
      </c>
      <c r="K110" s="17">
        <v>0</v>
      </c>
      <c r="L110" s="17">
        <v>1.01239850457441E-2</v>
      </c>
      <c r="M110" s="17"/>
      <c r="N110" s="17">
        <v>5.2644553783691801E-3</v>
      </c>
      <c r="O110" s="17">
        <v>0</v>
      </c>
      <c r="P110" s="17">
        <v>0</v>
      </c>
      <c r="Q110" s="17">
        <v>0</v>
      </c>
      <c r="R110" s="17">
        <v>0</v>
      </c>
      <c r="S110" s="17">
        <v>2.0298686117463601E-2</v>
      </c>
      <c r="T110" s="17">
        <v>0</v>
      </c>
      <c r="U110" s="17">
        <v>0</v>
      </c>
      <c r="V110" s="17">
        <v>0</v>
      </c>
      <c r="W110" s="17">
        <v>0</v>
      </c>
      <c r="X110" s="17">
        <v>0</v>
      </c>
      <c r="Y110" s="17">
        <v>3.6779997025866401E-2</v>
      </c>
      <c r="Z110" s="17"/>
      <c r="AA110" s="17">
        <v>2.7668635555703701E-3</v>
      </c>
      <c r="AB110" s="17">
        <v>3.8426041940131201E-3</v>
      </c>
      <c r="AC110" s="17">
        <v>4.4986606195916096E-3</v>
      </c>
      <c r="AD110" s="17">
        <v>4.2432522133330104E-3</v>
      </c>
      <c r="AE110" s="17"/>
      <c r="AF110" s="17">
        <v>1.5235403200363E-2</v>
      </c>
      <c r="AG110" s="17">
        <v>0</v>
      </c>
      <c r="AH110" s="17">
        <v>0</v>
      </c>
      <c r="AI110" s="17">
        <v>0</v>
      </c>
      <c r="AJ110" s="17">
        <v>3.8002557589621601E-2</v>
      </c>
    </row>
    <row r="111" spans="2:36" x14ac:dyDescent="0.35">
      <c r="B111" t="s">
        <v>89</v>
      </c>
      <c r="C111" s="17">
        <v>7.6189125178092003E-3</v>
      </c>
      <c r="D111" s="17">
        <v>6.8962081616803297E-3</v>
      </c>
      <c r="E111" s="17">
        <v>8.4114068217267697E-3</v>
      </c>
      <c r="F111" s="17"/>
      <c r="G111" s="17">
        <v>8.8836707247993904E-3</v>
      </c>
      <c r="H111" s="17">
        <v>0</v>
      </c>
      <c r="I111" s="17">
        <v>5.2725809424574097E-3</v>
      </c>
      <c r="J111" s="17">
        <v>5.3822957443854002E-3</v>
      </c>
      <c r="K111" s="17">
        <v>1.7354140155290101E-2</v>
      </c>
      <c r="L111" s="17">
        <v>2.17142128966143E-2</v>
      </c>
      <c r="M111" s="17"/>
      <c r="N111" s="17">
        <v>6.3047979448977998E-3</v>
      </c>
      <c r="O111" s="17">
        <v>2.1846138507652799E-2</v>
      </c>
      <c r="P111" s="17">
        <v>0</v>
      </c>
      <c r="Q111" s="17">
        <v>1.15047485125399E-2</v>
      </c>
      <c r="R111" s="17">
        <v>1.20209946288981E-2</v>
      </c>
      <c r="S111" s="17">
        <v>0</v>
      </c>
      <c r="T111" s="17">
        <v>0</v>
      </c>
      <c r="U111" s="17">
        <v>0</v>
      </c>
      <c r="V111" s="17">
        <v>1.55841464863584E-2</v>
      </c>
      <c r="W111" s="17">
        <v>0</v>
      </c>
      <c r="X111" s="17">
        <v>0</v>
      </c>
      <c r="Y111" s="17">
        <v>0</v>
      </c>
      <c r="Z111" s="17"/>
      <c r="AA111" s="17">
        <v>2.4343932516311798E-3</v>
      </c>
      <c r="AB111" s="17">
        <v>4.4550641083852104E-3</v>
      </c>
      <c r="AC111" s="17">
        <v>1.8192371779871101E-2</v>
      </c>
      <c r="AD111" s="17">
        <v>8.1578435342655898E-3</v>
      </c>
      <c r="AE111" s="17"/>
      <c r="AF111" s="17">
        <v>4.7751249214865602E-3</v>
      </c>
      <c r="AG111" s="17">
        <v>1.5867463270870599E-2</v>
      </c>
      <c r="AH111" s="17">
        <v>5.6691285899147003E-3</v>
      </c>
      <c r="AI111" s="17">
        <v>0</v>
      </c>
      <c r="AJ111" s="17">
        <v>0</v>
      </c>
    </row>
    <row r="112" spans="2:36" x14ac:dyDescent="0.35">
      <c r="B112" t="s">
        <v>90</v>
      </c>
      <c r="C112" s="17">
        <v>0</v>
      </c>
      <c r="D112" s="17">
        <v>0</v>
      </c>
      <c r="E112" s="17">
        <v>0</v>
      </c>
      <c r="F112" s="17"/>
      <c r="G112" s="17">
        <v>0</v>
      </c>
      <c r="H112" s="17">
        <v>0</v>
      </c>
      <c r="I112" s="17">
        <v>0</v>
      </c>
      <c r="J112" s="17">
        <v>0</v>
      </c>
      <c r="K112" s="17">
        <v>0</v>
      </c>
      <c r="L112" s="17">
        <v>0</v>
      </c>
      <c r="M112" s="17"/>
      <c r="N112" s="17">
        <v>0</v>
      </c>
      <c r="O112" s="17">
        <v>0</v>
      </c>
      <c r="P112" s="17">
        <v>0</v>
      </c>
      <c r="Q112" s="17">
        <v>0</v>
      </c>
      <c r="R112" s="17">
        <v>0</v>
      </c>
      <c r="S112" s="17">
        <v>0</v>
      </c>
      <c r="T112" s="17">
        <v>0</v>
      </c>
      <c r="U112" s="17">
        <v>0</v>
      </c>
      <c r="V112" s="17">
        <v>0</v>
      </c>
      <c r="W112" s="17">
        <v>0</v>
      </c>
      <c r="X112" s="17">
        <v>0</v>
      </c>
      <c r="Y112" s="17">
        <v>0</v>
      </c>
      <c r="Z112" s="17"/>
      <c r="AA112" s="17">
        <v>0</v>
      </c>
      <c r="AB112" s="17">
        <v>0</v>
      </c>
      <c r="AC112" s="17">
        <v>0</v>
      </c>
      <c r="AD112" s="17">
        <v>0</v>
      </c>
      <c r="AE112" s="17"/>
      <c r="AF112" s="17">
        <v>0</v>
      </c>
      <c r="AG112" s="17">
        <v>0</v>
      </c>
      <c r="AH112" s="17">
        <v>0</v>
      </c>
      <c r="AI112" s="17">
        <v>0</v>
      </c>
      <c r="AJ112" s="17">
        <v>0</v>
      </c>
    </row>
    <row r="113" spans="2:36" x14ac:dyDescent="0.35">
      <c r="B113" t="s">
        <v>91</v>
      </c>
      <c r="C113" s="17">
        <v>1.15365380260653E-3</v>
      </c>
      <c r="D113" s="17">
        <v>2.3054693092844701E-3</v>
      </c>
      <c r="E113" s="17">
        <v>0</v>
      </c>
      <c r="F113" s="17"/>
      <c r="G113" s="17">
        <v>0</v>
      </c>
      <c r="H113" s="17">
        <v>0</v>
      </c>
      <c r="I113" s="17">
        <v>0</v>
      </c>
      <c r="J113" s="17">
        <v>0</v>
      </c>
      <c r="K113" s="17">
        <v>0</v>
      </c>
      <c r="L113" s="17">
        <v>1.1907329971309799E-2</v>
      </c>
      <c r="M113" s="17"/>
      <c r="N113" s="17">
        <v>0</v>
      </c>
      <c r="O113" s="17">
        <v>0</v>
      </c>
      <c r="P113" s="17">
        <v>0</v>
      </c>
      <c r="Q113" s="17">
        <v>0</v>
      </c>
      <c r="R113" s="17">
        <v>0</v>
      </c>
      <c r="S113" s="17">
        <v>0</v>
      </c>
      <c r="T113" s="17">
        <v>1.6192473226372201E-2</v>
      </c>
      <c r="U113" s="17">
        <v>0</v>
      </c>
      <c r="V113" s="17">
        <v>0</v>
      </c>
      <c r="W113" s="17">
        <v>0</v>
      </c>
      <c r="X113" s="17">
        <v>0</v>
      </c>
      <c r="Y113" s="17">
        <v>0</v>
      </c>
      <c r="Z113" s="17"/>
      <c r="AA113" s="17">
        <v>3.6553555085888701E-3</v>
      </c>
      <c r="AB113" s="17">
        <v>0</v>
      </c>
      <c r="AC113" s="17">
        <v>0</v>
      </c>
      <c r="AD113" s="17">
        <v>0</v>
      </c>
      <c r="AE113" s="17"/>
      <c r="AF113" s="17">
        <v>0</v>
      </c>
      <c r="AG113" s="17">
        <v>0</v>
      </c>
      <c r="AH113" s="17">
        <v>0</v>
      </c>
      <c r="AI113" s="17">
        <v>0</v>
      </c>
      <c r="AJ113" s="17">
        <v>0</v>
      </c>
    </row>
    <row r="114" spans="2:36" x14ac:dyDescent="0.35">
      <c r="B114" t="s">
        <v>92</v>
      </c>
      <c r="C114" s="17">
        <v>0</v>
      </c>
      <c r="D114" s="17">
        <v>0</v>
      </c>
      <c r="E114" s="17">
        <v>0</v>
      </c>
      <c r="F114" s="17"/>
      <c r="G114" s="17">
        <v>0</v>
      </c>
      <c r="H114" s="17">
        <v>0</v>
      </c>
      <c r="I114" s="17">
        <v>0</v>
      </c>
      <c r="J114" s="17">
        <v>0</v>
      </c>
      <c r="K114" s="17">
        <v>0</v>
      </c>
      <c r="L114" s="17">
        <v>0</v>
      </c>
      <c r="M114" s="17"/>
      <c r="N114" s="17">
        <v>0</v>
      </c>
      <c r="O114" s="17">
        <v>0</v>
      </c>
      <c r="P114" s="17">
        <v>0</v>
      </c>
      <c r="Q114" s="17">
        <v>0</v>
      </c>
      <c r="R114" s="17">
        <v>0</v>
      </c>
      <c r="S114" s="17">
        <v>0</v>
      </c>
      <c r="T114" s="17">
        <v>0</v>
      </c>
      <c r="U114" s="17">
        <v>0</v>
      </c>
      <c r="V114" s="17">
        <v>0</v>
      </c>
      <c r="W114" s="17">
        <v>0</v>
      </c>
      <c r="X114" s="17">
        <v>0</v>
      </c>
      <c r="Y114" s="17">
        <v>0</v>
      </c>
      <c r="Z114" s="17"/>
      <c r="AA114" s="17">
        <v>0</v>
      </c>
      <c r="AB114" s="17">
        <v>0</v>
      </c>
      <c r="AC114" s="17">
        <v>0</v>
      </c>
      <c r="AD114" s="17">
        <v>0</v>
      </c>
      <c r="AE114" s="17"/>
      <c r="AF114" s="17">
        <v>0</v>
      </c>
      <c r="AG114" s="17">
        <v>0</v>
      </c>
      <c r="AH114" s="17">
        <v>0</v>
      </c>
      <c r="AI114" s="17">
        <v>0</v>
      </c>
      <c r="AJ114" s="17">
        <v>0</v>
      </c>
    </row>
    <row r="115" spans="2:36" x14ac:dyDescent="0.35">
      <c r="B115" t="s">
        <v>79</v>
      </c>
      <c r="C115" s="17">
        <v>2.0349047444297198E-3</v>
      </c>
      <c r="D115" s="17">
        <v>0</v>
      </c>
      <c r="E115" s="17">
        <v>4.1065664997842104E-3</v>
      </c>
      <c r="F115" s="17"/>
      <c r="G115" s="17">
        <v>1.0531307250875499E-2</v>
      </c>
      <c r="H115" s="17">
        <v>0</v>
      </c>
      <c r="I115" s="17">
        <v>0</v>
      </c>
      <c r="J115" s="17">
        <v>0</v>
      </c>
      <c r="K115" s="17">
        <v>0</v>
      </c>
      <c r="L115" s="17">
        <v>0</v>
      </c>
      <c r="M115" s="17"/>
      <c r="N115" s="17">
        <v>0</v>
      </c>
      <c r="O115" s="17">
        <v>0</v>
      </c>
      <c r="P115" s="17">
        <v>0</v>
      </c>
      <c r="Q115" s="17">
        <v>0</v>
      </c>
      <c r="R115" s="17">
        <v>1.4378586618804199E-2</v>
      </c>
      <c r="S115" s="17">
        <v>0</v>
      </c>
      <c r="T115" s="17">
        <v>0</v>
      </c>
      <c r="U115" s="17">
        <v>0</v>
      </c>
      <c r="V115" s="17">
        <v>0</v>
      </c>
      <c r="W115" s="17">
        <v>1.2780230124004199E-2</v>
      </c>
      <c r="X115" s="17">
        <v>0</v>
      </c>
      <c r="Y115" s="17">
        <v>0</v>
      </c>
      <c r="Z115" s="17"/>
      <c r="AA115" s="17">
        <v>0</v>
      </c>
      <c r="AB115" s="17">
        <v>0</v>
      </c>
      <c r="AC115" s="17">
        <v>9.3328590589494206E-3</v>
      </c>
      <c r="AD115" s="17">
        <v>0</v>
      </c>
      <c r="AE115" s="17"/>
      <c r="AF115" s="17">
        <v>4.9015862606847597E-3</v>
      </c>
      <c r="AG115" s="17">
        <v>4.4266439018294402E-3</v>
      </c>
      <c r="AH115" s="17">
        <v>0</v>
      </c>
      <c r="AI115" s="17">
        <v>0</v>
      </c>
      <c r="AJ115" s="17">
        <v>0</v>
      </c>
    </row>
    <row r="116" spans="2:36"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2:36" x14ac:dyDescent="0.35">
      <c r="B117" s="6" t="s">
        <v>96</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2:36" x14ac:dyDescent="0.35">
      <c r="B118" s="23" t="s">
        <v>13</v>
      </c>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2:36" x14ac:dyDescent="0.35">
      <c r="B119" t="s">
        <v>81</v>
      </c>
      <c r="C119" s="17">
        <v>7.5732246253434297E-3</v>
      </c>
      <c r="D119" s="17">
        <v>4.7113897162149596E-3</v>
      </c>
      <c r="E119" s="17">
        <v>1.0006699273962799E-2</v>
      </c>
      <c r="F119" s="17"/>
      <c r="G119" s="17">
        <v>1.6895638665606099E-2</v>
      </c>
      <c r="H119" s="17">
        <v>0</v>
      </c>
      <c r="I119" s="17">
        <v>0</v>
      </c>
      <c r="J119" s="17">
        <v>2.98836845865127E-2</v>
      </c>
      <c r="K119" s="17">
        <v>0</v>
      </c>
      <c r="L119" s="17">
        <v>0</v>
      </c>
      <c r="M119" s="17"/>
      <c r="N119" s="17">
        <v>1.4097142075559999E-2</v>
      </c>
      <c r="O119" s="17">
        <v>0</v>
      </c>
      <c r="P119" s="17">
        <v>0</v>
      </c>
      <c r="Q119" s="17">
        <v>0</v>
      </c>
      <c r="R119" s="17">
        <v>0</v>
      </c>
      <c r="S119" s="17">
        <v>0</v>
      </c>
      <c r="T119" s="17">
        <v>0</v>
      </c>
      <c r="U119" s="17">
        <v>0</v>
      </c>
      <c r="V119" s="17">
        <v>5.0777907672209903E-2</v>
      </c>
      <c r="W119" s="17">
        <v>0</v>
      </c>
      <c r="X119" s="17">
        <v>0</v>
      </c>
      <c r="Y119" s="17">
        <v>0</v>
      </c>
      <c r="Z119" s="17"/>
      <c r="AA119" s="17">
        <v>1.21640785402345E-2</v>
      </c>
      <c r="AB119" s="17">
        <v>7.3109827229558702E-3</v>
      </c>
      <c r="AC119" s="17">
        <v>8.4177532292439797E-3</v>
      </c>
      <c r="AD119" s="17">
        <v>0</v>
      </c>
      <c r="AE119" s="17"/>
      <c r="AF119" s="17">
        <v>0</v>
      </c>
      <c r="AG119" s="17">
        <v>0</v>
      </c>
      <c r="AH119" s="17">
        <v>7.1217394444702698E-3</v>
      </c>
      <c r="AI119" s="17">
        <v>0</v>
      </c>
      <c r="AJ119" s="17">
        <v>0.156544286648926</v>
      </c>
    </row>
    <row r="120" spans="2:36" x14ac:dyDescent="0.35">
      <c r="B120" t="s">
        <v>82</v>
      </c>
      <c r="C120" s="17">
        <v>2.1315812791223101E-2</v>
      </c>
      <c r="D120" s="17">
        <v>3.4129184597013099E-2</v>
      </c>
      <c r="E120" s="17">
        <v>1.0597155181013699E-2</v>
      </c>
      <c r="F120" s="17"/>
      <c r="G120" s="17">
        <v>1.77296163821841E-2</v>
      </c>
      <c r="H120" s="17">
        <v>6.4270569402293101E-2</v>
      </c>
      <c r="I120" s="17">
        <v>3.76633137557865E-2</v>
      </c>
      <c r="J120" s="17">
        <v>0</v>
      </c>
      <c r="K120" s="17">
        <v>0</v>
      </c>
      <c r="L120" s="17">
        <v>8.9069138859379296E-3</v>
      </c>
      <c r="M120" s="17"/>
      <c r="N120" s="17">
        <v>6.7310720488039003E-2</v>
      </c>
      <c r="O120" s="17">
        <v>1.17728300428442E-2</v>
      </c>
      <c r="P120" s="17">
        <v>2.1562013492280201E-2</v>
      </c>
      <c r="Q120" s="17">
        <v>0</v>
      </c>
      <c r="R120" s="17">
        <v>0</v>
      </c>
      <c r="S120" s="17">
        <v>2.2244235614692898E-2</v>
      </c>
      <c r="T120" s="17">
        <v>2.1215520605170599E-2</v>
      </c>
      <c r="U120" s="17">
        <v>0</v>
      </c>
      <c r="V120" s="17">
        <v>3.5420083324664703E-2</v>
      </c>
      <c r="W120" s="17">
        <v>0</v>
      </c>
      <c r="X120" s="17">
        <v>0</v>
      </c>
      <c r="Y120" s="17">
        <v>0</v>
      </c>
      <c r="Z120" s="17"/>
      <c r="AA120" s="17">
        <v>2.66516575000624E-2</v>
      </c>
      <c r="AB120" s="17">
        <v>1.28936017927375E-2</v>
      </c>
      <c r="AC120" s="17">
        <v>2.0198508400806298E-2</v>
      </c>
      <c r="AD120" s="17">
        <v>2.7235330741474498E-2</v>
      </c>
      <c r="AE120" s="17"/>
      <c r="AF120" s="17">
        <v>2.7329543089810601E-2</v>
      </c>
      <c r="AG120" s="17">
        <v>7.5135438283201903E-3</v>
      </c>
      <c r="AH120" s="17">
        <v>1.4273400490465301E-2</v>
      </c>
      <c r="AI120" s="17">
        <v>8.0529448879693002E-2</v>
      </c>
      <c r="AJ120" s="17">
        <v>0</v>
      </c>
    </row>
    <row r="121" spans="2:36" x14ac:dyDescent="0.35">
      <c r="B121" t="s">
        <v>83</v>
      </c>
      <c r="C121" s="17">
        <v>6.3393594700276196E-2</v>
      </c>
      <c r="D121" s="17">
        <v>7.8280869234732306E-2</v>
      </c>
      <c r="E121" s="17">
        <v>5.1063744719747103E-2</v>
      </c>
      <c r="F121" s="17"/>
      <c r="G121" s="17">
        <v>5.2595325204977901E-2</v>
      </c>
      <c r="H121" s="17">
        <v>0.12533323095943699</v>
      </c>
      <c r="I121" s="17">
        <v>6.1012053856046203E-2</v>
      </c>
      <c r="J121" s="17">
        <v>6.8182701722353495E-2</v>
      </c>
      <c r="K121" s="17">
        <v>3.8499656120598101E-2</v>
      </c>
      <c r="L121" s="17">
        <v>3.4993785155731698E-2</v>
      </c>
      <c r="M121" s="17"/>
      <c r="N121" s="17">
        <v>0.14016855584178201</v>
      </c>
      <c r="O121" s="17">
        <v>6.9455882600356705E-2</v>
      </c>
      <c r="P121" s="17">
        <v>2.4578537895044501E-2</v>
      </c>
      <c r="Q121" s="17">
        <v>4.6068043643626801E-2</v>
      </c>
      <c r="R121" s="17">
        <v>4.72884647096566E-2</v>
      </c>
      <c r="S121" s="17">
        <v>6.4647297925155195E-2</v>
      </c>
      <c r="T121" s="17">
        <v>5.0338088223593598E-2</v>
      </c>
      <c r="U121" s="17">
        <v>0</v>
      </c>
      <c r="V121" s="17">
        <v>5.6433552109504001E-2</v>
      </c>
      <c r="W121" s="17">
        <v>4.23986632705841E-2</v>
      </c>
      <c r="X121" s="17">
        <v>8.4958400632763706E-2</v>
      </c>
      <c r="Y121" s="17">
        <v>0</v>
      </c>
      <c r="Z121" s="17"/>
      <c r="AA121" s="17">
        <v>0.10292411409768901</v>
      </c>
      <c r="AB121" s="17">
        <v>2.47577987704268E-2</v>
      </c>
      <c r="AC121" s="17">
        <v>5.4513235045639298E-2</v>
      </c>
      <c r="AD121" s="17">
        <v>7.0169949301015097E-2</v>
      </c>
      <c r="AE121" s="17"/>
      <c r="AF121" s="17">
        <v>6.3298954083191694E-2</v>
      </c>
      <c r="AG121" s="17">
        <v>6.3446913348567696E-2</v>
      </c>
      <c r="AH121" s="17">
        <v>7.3697557805320002E-2</v>
      </c>
      <c r="AI121" s="17">
        <v>4.7278602398020897E-2</v>
      </c>
      <c r="AJ121" s="17">
        <v>0.146759738703266</v>
      </c>
    </row>
    <row r="122" spans="2:36" x14ac:dyDescent="0.35">
      <c r="B122" t="s">
        <v>84</v>
      </c>
      <c r="C122" s="17">
        <v>8.2527096382388601E-2</v>
      </c>
      <c r="D122" s="17">
        <v>7.2826714322336297E-2</v>
      </c>
      <c r="E122" s="17">
        <v>9.09575574975134E-2</v>
      </c>
      <c r="F122" s="17"/>
      <c r="G122" s="17">
        <v>5.0308968447008898E-2</v>
      </c>
      <c r="H122" s="17">
        <v>4.6904360023046501E-2</v>
      </c>
      <c r="I122" s="17">
        <v>0.12542128594027299</v>
      </c>
      <c r="J122" s="17">
        <v>5.8344226458860303E-2</v>
      </c>
      <c r="K122" s="17">
        <v>0.12893746719301</v>
      </c>
      <c r="L122" s="17">
        <v>7.8669309038229204E-2</v>
      </c>
      <c r="M122" s="17"/>
      <c r="N122" s="17">
        <v>6.97180930009208E-2</v>
      </c>
      <c r="O122" s="17">
        <v>5.9822296073778501E-2</v>
      </c>
      <c r="P122" s="17">
        <v>6.7423233477795899E-2</v>
      </c>
      <c r="Q122" s="17">
        <v>0.190633133597742</v>
      </c>
      <c r="R122" s="17">
        <v>0.22031120569305901</v>
      </c>
      <c r="S122" s="17">
        <v>4.2386738043052E-2</v>
      </c>
      <c r="T122" s="17">
        <v>4.7095006465363701E-2</v>
      </c>
      <c r="U122" s="17">
        <v>0.10862405399875499</v>
      </c>
      <c r="V122" s="17">
        <v>0.106823656124117</v>
      </c>
      <c r="W122" s="17">
        <v>2.2120344684519799E-2</v>
      </c>
      <c r="X122" s="17">
        <v>0</v>
      </c>
      <c r="Y122" s="17">
        <v>5.1022742185847403E-2</v>
      </c>
      <c r="Z122" s="17"/>
      <c r="AA122" s="17">
        <v>0.12139091656946099</v>
      </c>
      <c r="AB122" s="17">
        <v>5.6342013120425603E-2</v>
      </c>
      <c r="AC122" s="17">
        <v>6.1910268632772998E-2</v>
      </c>
      <c r="AD122" s="17">
        <v>8.4113293082195895E-2</v>
      </c>
      <c r="AE122" s="17"/>
      <c r="AF122" s="17">
        <v>6.9062521037694599E-2</v>
      </c>
      <c r="AG122" s="17">
        <v>6.8500252677956106E-2</v>
      </c>
      <c r="AH122" s="17">
        <v>8.5805954913125093E-2</v>
      </c>
      <c r="AI122" s="17">
        <v>0.108458764789947</v>
      </c>
      <c r="AJ122" s="17">
        <v>0.15504349974710999</v>
      </c>
    </row>
    <row r="123" spans="2:36" x14ac:dyDescent="0.35">
      <c r="B123" t="s">
        <v>85</v>
      </c>
      <c r="C123" s="17">
        <v>0.19430127699656399</v>
      </c>
      <c r="D123" s="17">
        <v>0.22777337009822601</v>
      </c>
      <c r="E123" s="17">
        <v>0.16674496397803901</v>
      </c>
      <c r="F123" s="17"/>
      <c r="G123" s="17">
        <v>0.294042944891374</v>
      </c>
      <c r="H123" s="17">
        <v>0.25212535638625599</v>
      </c>
      <c r="I123" s="17">
        <v>0.19515101610729199</v>
      </c>
      <c r="J123" s="17">
        <v>0.193075382215117</v>
      </c>
      <c r="K123" s="17">
        <v>0.22063829407461799</v>
      </c>
      <c r="L123" s="17">
        <v>8.5684591521743098E-2</v>
      </c>
      <c r="M123" s="17"/>
      <c r="N123" s="17">
        <v>0.26611817255258802</v>
      </c>
      <c r="O123" s="17">
        <v>0.18199839241075799</v>
      </c>
      <c r="P123" s="17">
        <v>0.119418551920949</v>
      </c>
      <c r="Q123" s="17">
        <v>0.20911869918193501</v>
      </c>
      <c r="R123" s="17">
        <v>0.215495668079943</v>
      </c>
      <c r="S123" s="17">
        <v>0.24450027255130499</v>
      </c>
      <c r="T123" s="17">
        <v>9.3808008473841797E-2</v>
      </c>
      <c r="U123" s="17">
        <v>0</v>
      </c>
      <c r="V123" s="17">
        <v>0.20706967454574801</v>
      </c>
      <c r="W123" s="17">
        <v>0.177524854057275</v>
      </c>
      <c r="X123" s="17">
        <v>0.381203101470723</v>
      </c>
      <c r="Y123" s="17">
        <v>0.172072832316568</v>
      </c>
      <c r="Z123" s="17"/>
      <c r="AA123" s="17">
        <v>0.20072099057687301</v>
      </c>
      <c r="AB123" s="17">
        <v>0.170061501614656</v>
      </c>
      <c r="AC123" s="17">
        <v>0.21391445334553</v>
      </c>
      <c r="AD123" s="17">
        <v>0.203916757505436</v>
      </c>
      <c r="AE123" s="17"/>
      <c r="AF123" s="17">
        <v>0.19613085686228501</v>
      </c>
      <c r="AG123" s="17">
        <v>0.19115429051782301</v>
      </c>
      <c r="AH123" s="17">
        <v>0.216216545639693</v>
      </c>
      <c r="AI123" s="17">
        <v>0.207234124183824</v>
      </c>
      <c r="AJ123" s="17">
        <v>0.24538757323569399</v>
      </c>
    </row>
    <row r="124" spans="2:36" x14ac:dyDescent="0.35">
      <c r="B124" t="s">
        <v>86</v>
      </c>
      <c r="C124" s="17">
        <v>0.16594092185829801</v>
      </c>
      <c r="D124" s="17">
        <v>0.18064628809239</v>
      </c>
      <c r="E124" s="17">
        <v>0.15409252852052899</v>
      </c>
      <c r="F124" s="17"/>
      <c r="G124" s="17">
        <v>6.7545035913698606E-2</v>
      </c>
      <c r="H124" s="17">
        <v>0.122979847058759</v>
      </c>
      <c r="I124" s="17">
        <v>0.15249805508557801</v>
      </c>
      <c r="J124" s="17">
        <v>0.19764369030833201</v>
      </c>
      <c r="K124" s="17">
        <v>0.170103330574809</v>
      </c>
      <c r="L124" s="17">
        <v>0.22594409230152199</v>
      </c>
      <c r="M124" s="17"/>
      <c r="N124" s="17">
        <v>0.12357369537098301</v>
      </c>
      <c r="O124" s="17">
        <v>0.15642029322517301</v>
      </c>
      <c r="P124" s="17">
        <v>0.113385265922201</v>
      </c>
      <c r="Q124" s="17">
        <v>0.19098730741872999</v>
      </c>
      <c r="R124" s="17">
        <v>0.14493240459683299</v>
      </c>
      <c r="S124" s="17">
        <v>0.18948856799309999</v>
      </c>
      <c r="T124" s="17">
        <v>0.26213659365112302</v>
      </c>
      <c r="U124" s="17">
        <v>0.220689662216454</v>
      </c>
      <c r="V124" s="17">
        <v>0.12358900021684199</v>
      </c>
      <c r="W124" s="17">
        <v>0.206589989201025</v>
      </c>
      <c r="X124" s="17">
        <v>7.2952504231807297E-2</v>
      </c>
      <c r="Y124" s="17">
        <v>0.24141624805210199</v>
      </c>
      <c r="Z124" s="17"/>
      <c r="AA124" s="17">
        <v>0.150750305611523</v>
      </c>
      <c r="AB124" s="17">
        <v>0.20031076889426</v>
      </c>
      <c r="AC124" s="17">
        <v>0.11722919173563399</v>
      </c>
      <c r="AD124" s="17">
        <v>0.19173388596992999</v>
      </c>
      <c r="AE124" s="17"/>
      <c r="AF124" s="17">
        <v>0.23186218651885299</v>
      </c>
      <c r="AG124" s="17">
        <v>0.13966606157608699</v>
      </c>
      <c r="AH124" s="17">
        <v>0.16244236043174401</v>
      </c>
      <c r="AI124" s="17">
        <v>0.21336178264206099</v>
      </c>
      <c r="AJ124" s="17">
        <v>0</v>
      </c>
    </row>
    <row r="125" spans="2:36" x14ac:dyDescent="0.35">
      <c r="B125" t="s">
        <v>87</v>
      </c>
      <c r="C125" s="17">
        <v>0.25047196265150101</v>
      </c>
      <c r="D125" s="17">
        <v>0.23510879989049399</v>
      </c>
      <c r="E125" s="17">
        <v>0.26420731627104899</v>
      </c>
      <c r="F125" s="17"/>
      <c r="G125" s="17">
        <v>0.174693247755147</v>
      </c>
      <c r="H125" s="17">
        <v>0.19775849778129201</v>
      </c>
      <c r="I125" s="17">
        <v>0.29212595042627199</v>
      </c>
      <c r="J125" s="17">
        <v>0.24727705803325101</v>
      </c>
      <c r="K125" s="17">
        <v>0.26559664408108602</v>
      </c>
      <c r="L125" s="17">
        <v>0.28244478604816797</v>
      </c>
      <c r="M125" s="17"/>
      <c r="N125" s="17">
        <v>0.192917166188421</v>
      </c>
      <c r="O125" s="17">
        <v>0.30109693293609402</v>
      </c>
      <c r="P125" s="17">
        <v>0.36878445462064702</v>
      </c>
      <c r="Q125" s="17">
        <v>0.17074892362715099</v>
      </c>
      <c r="R125" s="17">
        <v>0.126352306893077</v>
      </c>
      <c r="S125" s="17">
        <v>0.25121348401281401</v>
      </c>
      <c r="T125" s="17">
        <v>0.29943185243621501</v>
      </c>
      <c r="U125" s="17">
        <v>0.22265988048591401</v>
      </c>
      <c r="V125" s="17">
        <v>0.16507480088065399</v>
      </c>
      <c r="W125" s="17">
        <v>0.37276662583126702</v>
      </c>
      <c r="X125" s="17">
        <v>0.30835695403087798</v>
      </c>
      <c r="Y125" s="17">
        <v>0.23923080457381801</v>
      </c>
      <c r="Z125" s="17"/>
      <c r="AA125" s="17">
        <v>0.26105509091194401</v>
      </c>
      <c r="AB125" s="17">
        <v>0.237405179518455</v>
      </c>
      <c r="AC125" s="17">
        <v>0.29981255007413798</v>
      </c>
      <c r="AD125" s="17">
        <v>0.20651716391206201</v>
      </c>
      <c r="AE125" s="17"/>
      <c r="AF125" s="17">
        <v>0.242657566142889</v>
      </c>
      <c r="AG125" s="17">
        <v>0.29839891322824902</v>
      </c>
      <c r="AH125" s="17">
        <v>0.20287875353142401</v>
      </c>
      <c r="AI125" s="17">
        <v>0.23502290966405001</v>
      </c>
      <c r="AJ125" s="17">
        <v>0.15202052463816301</v>
      </c>
    </row>
    <row r="126" spans="2:36" x14ac:dyDescent="0.35">
      <c r="B126" t="s">
        <v>88</v>
      </c>
      <c r="C126" s="17">
        <v>7.3139140421364907E-2</v>
      </c>
      <c r="D126" s="17">
        <v>6.3046009312752796E-2</v>
      </c>
      <c r="E126" s="17">
        <v>8.1870179599187604E-2</v>
      </c>
      <c r="F126" s="17"/>
      <c r="G126" s="17">
        <v>6.7050250194599301E-2</v>
      </c>
      <c r="H126" s="17">
        <v>6.4200354584068003E-2</v>
      </c>
      <c r="I126" s="17">
        <v>8.6829055707239894E-2</v>
      </c>
      <c r="J126" s="17">
        <v>5.0260253237067697E-2</v>
      </c>
      <c r="K126" s="17">
        <v>4.9187361261216103E-2</v>
      </c>
      <c r="L126" s="17">
        <v>0.10720675271133399</v>
      </c>
      <c r="M126" s="17"/>
      <c r="N126" s="17">
        <v>7.6051490370107805E-2</v>
      </c>
      <c r="O126" s="17">
        <v>5.7556031909119502E-2</v>
      </c>
      <c r="P126" s="17">
        <v>9.9573068920383201E-2</v>
      </c>
      <c r="Q126" s="17">
        <v>4.9930587444976297E-2</v>
      </c>
      <c r="R126" s="17">
        <v>0.100062065024262</v>
      </c>
      <c r="S126" s="17">
        <v>4.2403341629300602E-2</v>
      </c>
      <c r="T126" s="17">
        <v>2.4300844409919101E-2</v>
      </c>
      <c r="U126" s="17">
        <v>6.0812996207124499E-2</v>
      </c>
      <c r="V126" s="17">
        <v>0.13468578521586699</v>
      </c>
      <c r="W126" s="17">
        <v>7.0268044733207594E-2</v>
      </c>
      <c r="X126" s="17">
        <v>7.7811098494631498E-2</v>
      </c>
      <c r="Y126" s="17">
        <v>9.5619318482791801E-2</v>
      </c>
      <c r="Z126" s="17"/>
      <c r="AA126" s="17">
        <v>6.2234793138985701E-2</v>
      </c>
      <c r="AB126" s="17">
        <v>0.119568229575434</v>
      </c>
      <c r="AC126" s="17">
        <v>5.2306206920288603E-2</v>
      </c>
      <c r="AD126" s="17">
        <v>4.3068042612844699E-2</v>
      </c>
      <c r="AE126" s="17"/>
      <c r="AF126" s="17">
        <v>5.2738790672652802E-2</v>
      </c>
      <c r="AG126" s="17">
        <v>7.0231895956375898E-2</v>
      </c>
      <c r="AH126" s="17">
        <v>9.6194229818165805E-2</v>
      </c>
      <c r="AI126" s="17">
        <v>4.44505026299509E-2</v>
      </c>
      <c r="AJ126" s="17">
        <v>0</v>
      </c>
    </row>
    <row r="127" spans="2:36" x14ac:dyDescent="0.35">
      <c r="B127" t="s">
        <v>89</v>
      </c>
      <c r="C127" s="17">
        <v>8.8921980609195095E-2</v>
      </c>
      <c r="D127" s="17">
        <v>6.5029399858926695E-2</v>
      </c>
      <c r="E127" s="17">
        <v>0.106118959670801</v>
      </c>
      <c r="F127" s="17"/>
      <c r="G127" s="17">
        <v>0.13153842225603099</v>
      </c>
      <c r="H127" s="17">
        <v>8.6891038601557294E-2</v>
      </c>
      <c r="I127" s="17">
        <v>3.81182313381861E-2</v>
      </c>
      <c r="J127" s="17">
        <v>0.107187194751357</v>
      </c>
      <c r="K127" s="17">
        <v>0.115847932623238</v>
      </c>
      <c r="L127" s="17">
        <v>8.1780110881988E-2</v>
      </c>
      <c r="M127" s="17"/>
      <c r="N127" s="17">
        <v>2.52994245152997E-2</v>
      </c>
      <c r="O127" s="17">
        <v>5.9008668423793403E-2</v>
      </c>
      <c r="P127" s="17">
        <v>0.16172365966251001</v>
      </c>
      <c r="Q127" s="17">
        <v>9.0884078694095205E-2</v>
      </c>
      <c r="R127" s="17">
        <v>0.14555788500316899</v>
      </c>
      <c r="S127" s="17">
        <v>6.1545765938903298E-2</v>
      </c>
      <c r="T127" s="17">
        <v>0.105468317429758</v>
      </c>
      <c r="U127" s="17">
        <v>0.27517585601247102</v>
      </c>
      <c r="V127" s="17">
        <v>9.9997070840990604E-2</v>
      </c>
      <c r="W127" s="17">
        <v>6.4951520252244099E-2</v>
      </c>
      <c r="X127" s="17">
        <v>7.4717941139196997E-2</v>
      </c>
      <c r="Y127" s="17">
        <v>0.15056803893470999</v>
      </c>
      <c r="Z127" s="17"/>
      <c r="AA127" s="17">
        <v>4.8308741663603903E-2</v>
      </c>
      <c r="AB127" s="17">
        <v>0.108687812558822</v>
      </c>
      <c r="AC127" s="17">
        <v>0.104977569852089</v>
      </c>
      <c r="AD127" s="17">
        <v>9.9407748955780598E-2</v>
      </c>
      <c r="AE127" s="17"/>
      <c r="AF127" s="17">
        <v>8.0481541988641395E-2</v>
      </c>
      <c r="AG127" s="17">
        <v>9.7442112812152995E-2</v>
      </c>
      <c r="AH127" s="17">
        <v>9.7054105729629803E-2</v>
      </c>
      <c r="AI127" s="17">
        <v>3.5182122593795898E-2</v>
      </c>
      <c r="AJ127" s="17">
        <v>0.14424437702684101</v>
      </c>
    </row>
    <row r="128" spans="2:36" x14ac:dyDescent="0.35">
      <c r="B128" t="s">
        <v>90</v>
      </c>
      <c r="C128" s="17">
        <v>2.9805157088902402E-2</v>
      </c>
      <c r="D128" s="17">
        <v>1.7152847051956101E-2</v>
      </c>
      <c r="E128" s="17">
        <v>4.05518952264163E-2</v>
      </c>
      <c r="F128" s="17"/>
      <c r="G128" s="17">
        <v>9.2253616202191399E-2</v>
      </c>
      <c r="H128" s="17">
        <v>0</v>
      </c>
      <c r="I128" s="17">
        <v>1.11810377833259E-2</v>
      </c>
      <c r="J128" s="17">
        <v>2.1473238254076699E-2</v>
      </c>
      <c r="K128" s="17">
        <v>1.1189314071424801E-2</v>
      </c>
      <c r="L128" s="17">
        <v>5.9431266212693998E-2</v>
      </c>
      <c r="M128" s="17"/>
      <c r="N128" s="17">
        <v>2.4745539596297599E-2</v>
      </c>
      <c r="O128" s="17">
        <v>3.3531458244390799E-2</v>
      </c>
      <c r="P128" s="17">
        <v>2.3551214088189502E-2</v>
      </c>
      <c r="Q128" s="17">
        <v>2.3333973659354499E-2</v>
      </c>
      <c r="R128" s="17">
        <v>0</v>
      </c>
      <c r="S128" s="17">
        <v>4.1793896376175199E-2</v>
      </c>
      <c r="T128" s="17">
        <v>7.2627532597370398E-2</v>
      </c>
      <c r="U128" s="17">
        <v>0.112037551079281</v>
      </c>
      <c r="V128" s="17">
        <v>0</v>
      </c>
      <c r="W128" s="17">
        <v>4.3379957969877897E-2</v>
      </c>
      <c r="X128" s="17">
        <v>0</v>
      </c>
      <c r="Y128" s="17">
        <v>0</v>
      </c>
      <c r="Z128" s="17"/>
      <c r="AA128" s="17">
        <v>1.3799311389623099E-2</v>
      </c>
      <c r="AB128" s="17">
        <v>4.379962468576E-2</v>
      </c>
      <c r="AC128" s="17">
        <v>3.67209934142338E-2</v>
      </c>
      <c r="AD128" s="17">
        <v>2.70884883862741E-2</v>
      </c>
      <c r="AE128" s="17"/>
      <c r="AF128" s="17">
        <v>1.8215607333838299E-2</v>
      </c>
      <c r="AG128" s="17">
        <v>2.92653215566301E-2</v>
      </c>
      <c r="AH128" s="17">
        <v>2.6654189440451299E-2</v>
      </c>
      <c r="AI128" s="17">
        <v>1.2722712717462401E-2</v>
      </c>
      <c r="AJ128" s="17">
        <v>0</v>
      </c>
    </row>
    <row r="129" spans="2:36" x14ac:dyDescent="0.35">
      <c r="B129" t="s">
        <v>91</v>
      </c>
      <c r="C129" s="17">
        <v>1.9178880150121601E-2</v>
      </c>
      <c r="D129" s="17">
        <v>1.7547675489698902E-2</v>
      </c>
      <c r="E129" s="17">
        <v>2.0613508923105098E-2</v>
      </c>
      <c r="F129" s="17"/>
      <c r="G129" s="17">
        <v>1.8444923546895701E-2</v>
      </c>
      <c r="H129" s="17">
        <v>3.9536745203290501E-2</v>
      </c>
      <c r="I129" s="17">
        <v>0</v>
      </c>
      <c r="J129" s="17">
        <v>1.79016977427588E-2</v>
      </c>
      <c r="K129" s="17">
        <v>0</v>
      </c>
      <c r="L129" s="17">
        <v>3.4938392242651897E-2</v>
      </c>
      <c r="M129" s="17"/>
      <c r="N129" s="17">
        <v>0</v>
      </c>
      <c r="O129" s="17">
        <v>4.7579328330198102E-2</v>
      </c>
      <c r="P129" s="17">
        <v>0</v>
      </c>
      <c r="Q129" s="17">
        <v>2.8295252732389E-2</v>
      </c>
      <c r="R129" s="17">
        <v>0</v>
      </c>
      <c r="S129" s="17">
        <v>3.9776399915501998E-2</v>
      </c>
      <c r="T129" s="17">
        <v>2.35782357076459E-2</v>
      </c>
      <c r="U129" s="17">
        <v>0</v>
      </c>
      <c r="V129" s="17">
        <v>2.01284690694029E-2</v>
      </c>
      <c r="W129" s="17">
        <v>0</v>
      </c>
      <c r="X129" s="17">
        <v>0</v>
      </c>
      <c r="Y129" s="17">
        <v>5.00700154541628E-2</v>
      </c>
      <c r="Z129" s="17"/>
      <c r="AA129" s="17">
        <v>0</v>
      </c>
      <c r="AB129" s="17">
        <v>1.8862486746068299E-2</v>
      </c>
      <c r="AC129" s="17">
        <v>2.9999269349623402E-2</v>
      </c>
      <c r="AD129" s="17">
        <v>2.9069269006630101E-2</v>
      </c>
      <c r="AE129" s="17"/>
      <c r="AF129" s="17">
        <v>1.8222432270143699E-2</v>
      </c>
      <c r="AG129" s="17">
        <v>3.4380694497837802E-2</v>
      </c>
      <c r="AH129" s="17">
        <v>6.2946769427906996E-3</v>
      </c>
      <c r="AI129" s="17">
        <v>1.5759029501194101E-2</v>
      </c>
      <c r="AJ129" s="17">
        <v>0</v>
      </c>
    </row>
    <row r="130" spans="2:36" x14ac:dyDescent="0.35">
      <c r="B130" t="s">
        <v>92</v>
      </c>
      <c r="C130" s="17">
        <v>0</v>
      </c>
      <c r="D130" s="17">
        <v>0</v>
      </c>
      <c r="E130" s="17">
        <v>0</v>
      </c>
      <c r="F130" s="17"/>
      <c r="G130" s="17">
        <v>0</v>
      </c>
      <c r="H130" s="17">
        <v>0</v>
      </c>
      <c r="I130" s="17">
        <v>0</v>
      </c>
      <c r="J130" s="17">
        <v>0</v>
      </c>
      <c r="K130" s="17">
        <v>0</v>
      </c>
      <c r="L130" s="17">
        <v>0</v>
      </c>
      <c r="M130" s="17"/>
      <c r="N130" s="17">
        <v>0</v>
      </c>
      <c r="O130" s="17">
        <v>0</v>
      </c>
      <c r="P130" s="17">
        <v>0</v>
      </c>
      <c r="Q130" s="17">
        <v>0</v>
      </c>
      <c r="R130" s="17">
        <v>0</v>
      </c>
      <c r="S130" s="17">
        <v>0</v>
      </c>
      <c r="T130" s="17">
        <v>0</v>
      </c>
      <c r="U130" s="17">
        <v>0</v>
      </c>
      <c r="V130" s="17">
        <v>0</v>
      </c>
      <c r="W130" s="17">
        <v>0</v>
      </c>
      <c r="X130" s="17">
        <v>0</v>
      </c>
      <c r="Y130" s="17">
        <v>0</v>
      </c>
      <c r="Z130" s="17"/>
      <c r="AA130" s="17">
        <v>0</v>
      </c>
      <c r="AB130" s="17">
        <v>0</v>
      </c>
      <c r="AC130" s="17">
        <v>0</v>
      </c>
      <c r="AD130" s="17">
        <v>0</v>
      </c>
      <c r="AE130" s="17"/>
      <c r="AF130" s="17">
        <v>0</v>
      </c>
      <c r="AG130" s="17">
        <v>0</v>
      </c>
      <c r="AH130" s="17">
        <v>0</v>
      </c>
      <c r="AI130" s="17">
        <v>0</v>
      </c>
      <c r="AJ130" s="17">
        <v>0</v>
      </c>
    </row>
    <row r="131" spans="2:36" x14ac:dyDescent="0.35">
      <c r="B131" t="s">
        <v>79</v>
      </c>
      <c r="C131" s="17">
        <v>3.4309517248217198E-3</v>
      </c>
      <c r="D131" s="17">
        <v>3.7474523352584101E-3</v>
      </c>
      <c r="E131" s="17">
        <v>3.1754911386343799E-3</v>
      </c>
      <c r="F131" s="17"/>
      <c r="G131" s="17">
        <v>1.6902010540285301E-2</v>
      </c>
      <c r="H131" s="17">
        <v>0</v>
      </c>
      <c r="I131" s="17">
        <v>0</v>
      </c>
      <c r="J131" s="17">
        <v>8.7708726903142405E-3</v>
      </c>
      <c r="K131" s="17">
        <v>0</v>
      </c>
      <c r="L131" s="17">
        <v>0</v>
      </c>
      <c r="M131" s="17"/>
      <c r="N131" s="17">
        <v>0</v>
      </c>
      <c r="O131" s="17">
        <v>2.1757885803493301E-2</v>
      </c>
      <c r="P131" s="17">
        <v>0</v>
      </c>
      <c r="Q131" s="17">
        <v>0</v>
      </c>
      <c r="R131" s="17">
        <v>0</v>
      </c>
      <c r="S131" s="17">
        <v>0</v>
      </c>
      <c r="T131" s="17">
        <v>0</v>
      </c>
      <c r="U131" s="17">
        <v>0</v>
      </c>
      <c r="V131" s="17">
        <v>0</v>
      </c>
      <c r="W131" s="17">
        <v>0</v>
      </c>
      <c r="X131" s="17">
        <v>0</v>
      </c>
      <c r="Y131" s="17">
        <v>0</v>
      </c>
      <c r="Z131" s="17"/>
      <c r="AA131" s="17">
        <v>0</v>
      </c>
      <c r="AB131" s="17">
        <v>0</v>
      </c>
      <c r="AC131" s="17">
        <v>0</v>
      </c>
      <c r="AD131" s="17">
        <v>1.76800705263567E-2</v>
      </c>
      <c r="AE131" s="17"/>
      <c r="AF131" s="17">
        <v>0</v>
      </c>
      <c r="AG131" s="17">
        <v>0</v>
      </c>
      <c r="AH131" s="17">
        <v>1.13664858127209E-2</v>
      </c>
      <c r="AI131" s="17">
        <v>0</v>
      </c>
      <c r="AJ131" s="17">
        <v>0</v>
      </c>
    </row>
    <row r="132" spans="2:36" x14ac:dyDescent="0.3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2:36" x14ac:dyDescent="0.35">
      <c r="B133" s="6" t="s">
        <v>97</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2:36" x14ac:dyDescent="0.35">
      <c r="B134" s="23" t="s">
        <v>13</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2:36" x14ac:dyDescent="0.35">
      <c r="B135" t="s">
        <v>81</v>
      </c>
      <c r="C135" s="17">
        <v>1.35327239597215E-2</v>
      </c>
      <c r="D135" s="17">
        <v>8.3031113886213193E-3</v>
      </c>
      <c r="E135" s="17">
        <v>1.7932516960780898E-2</v>
      </c>
      <c r="F135" s="17"/>
      <c r="G135" s="17">
        <v>1.26683333375646E-2</v>
      </c>
      <c r="H135" s="17">
        <v>6.7897275212822298E-3</v>
      </c>
      <c r="I135" s="17">
        <v>1.5657891801704599E-2</v>
      </c>
      <c r="J135" s="17">
        <v>3.34789747389607E-2</v>
      </c>
      <c r="K135" s="17">
        <v>0</v>
      </c>
      <c r="L135" s="17">
        <v>0</v>
      </c>
      <c r="M135" s="17"/>
      <c r="N135" s="17">
        <v>1.1860470728564301E-2</v>
      </c>
      <c r="O135" s="17">
        <v>1.6948455250942799E-2</v>
      </c>
      <c r="P135" s="17">
        <v>0</v>
      </c>
      <c r="Q135" s="17">
        <v>0</v>
      </c>
      <c r="R135" s="17">
        <v>0</v>
      </c>
      <c r="S135" s="17">
        <v>2.11360741557544E-2</v>
      </c>
      <c r="T135" s="17">
        <v>2.5782366802511201E-2</v>
      </c>
      <c r="U135" s="17">
        <v>0</v>
      </c>
      <c r="V135" s="17">
        <v>3.55877866202138E-2</v>
      </c>
      <c r="W135" s="17">
        <v>0</v>
      </c>
      <c r="X135" s="17">
        <v>0</v>
      </c>
      <c r="Y135" s="17">
        <v>3.7898425552991603E-2</v>
      </c>
      <c r="Z135" s="17"/>
      <c r="AA135" s="17">
        <v>1.3279248635579799E-2</v>
      </c>
      <c r="AB135" s="17">
        <v>6.8228018354896999E-3</v>
      </c>
      <c r="AC135" s="17">
        <v>0</v>
      </c>
      <c r="AD135" s="17">
        <v>3.4124921968370803E-2</v>
      </c>
      <c r="AE135" s="17"/>
      <c r="AF135" s="17">
        <v>1.05323514720794E-2</v>
      </c>
      <c r="AG135" s="17">
        <v>1.54412354602109E-2</v>
      </c>
      <c r="AH135" s="17">
        <v>0</v>
      </c>
      <c r="AI135" s="17">
        <v>1.42652247728041E-2</v>
      </c>
      <c r="AJ135" s="17">
        <v>8.7562627656420505E-2</v>
      </c>
    </row>
    <row r="136" spans="2:36" x14ac:dyDescent="0.35">
      <c r="B136" t="s">
        <v>82</v>
      </c>
      <c r="C136" s="17">
        <v>1.40714433734114E-2</v>
      </c>
      <c r="D136" s="17">
        <v>1.7579856362943399E-2</v>
      </c>
      <c r="E136" s="17">
        <v>1.12906860245034E-2</v>
      </c>
      <c r="F136" s="17"/>
      <c r="G136" s="17">
        <v>1.26967282708258E-2</v>
      </c>
      <c r="H136" s="17">
        <v>1.6021132663515202E-2</v>
      </c>
      <c r="I136" s="17">
        <v>3.07589128527023E-2</v>
      </c>
      <c r="J136" s="17">
        <v>0</v>
      </c>
      <c r="K136" s="17">
        <v>0</v>
      </c>
      <c r="L136" s="17">
        <v>0</v>
      </c>
      <c r="M136" s="17"/>
      <c r="N136" s="17">
        <v>2.3347104591623299E-2</v>
      </c>
      <c r="O136" s="17">
        <v>3.9300627177752699E-2</v>
      </c>
      <c r="P136" s="17">
        <v>0</v>
      </c>
      <c r="Q136" s="17">
        <v>4.2193567801087302E-2</v>
      </c>
      <c r="R136" s="17">
        <v>0</v>
      </c>
      <c r="S136" s="17">
        <v>0</v>
      </c>
      <c r="T136" s="17">
        <v>0</v>
      </c>
      <c r="U136" s="17">
        <v>0</v>
      </c>
      <c r="V136" s="17">
        <v>1.8260409013871302E-2</v>
      </c>
      <c r="W136" s="17">
        <v>0</v>
      </c>
      <c r="X136" s="17">
        <v>0</v>
      </c>
      <c r="Y136" s="17">
        <v>0</v>
      </c>
      <c r="Z136" s="17"/>
      <c r="AA136" s="17">
        <v>1.82394436291092E-2</v>
      </c>
      <c r="AB136" s="17">
        <v>8.4000694262507895E-3</v>
      </c>
      <c r="AC136" s="17">
        <v>1.9743786489664201E-2</v>
      </c>
      <c r="AD136" s="17">
        <v>9.1009397659190701E-3</v>
      </c>
      <c r="AE136" s="17"/>
      <c r="AF136" s="17">
        <v>0</v>
      </c>
      <c r="AG136" s="17">
        <v>6.5142261395739597E-3</v>
      </c>
      <c r="AH136" s="17">
        <v>7.8401365553572092E-3</v>
      </c>
      <c r="AI136" s="17">
        <v>5.2989753602247003E-2</v>
      </c>
      <c r="AJ136" s="17">
        <v>7.5048568566045096E-2</v>
      </c>
    </row>
    <row r="137" spans="2:36" x14ac:dyDescent="0.35">
      <c r="B137" t="s">
        <v>83</v>
      </c>
      <c r="C137" s="17">
        <v>9.4388920946799001E-2</v>
      </c>
      <c r="D137" s="17">
        <v>9.1268558482428E-2</v>
      </c>
      <c r="E137" s="17">
        <v>9.7651535289060301E-2</v>
      </c>
      <c r="F137" s="17"/>
      <c r="G137" s="17">
        <v>0.112959021773994</v>
      </c>
      <c r="H137" s="17">
        <v>0.14631202606212501</v>
      </c>
      <c r="I137" s="17">
        <v>8.29429221360026E-2</v>
      </c>
      <c r="J137" s="17">
        <v>8.5643989065612103E-2</v>
      </c>
      <c r="K137" s="17">
        <v>0</v>
      </c>
      <c r="L137" s="17">
        <v>3.1414233537360302E-2</v>
      </c>
      <c r="M137" s="17"/>
      <c r="N137" s="17">
        <v>0.15754896748851399</v>
      </c>
      <c r="O137" s="17">
        <v>3.7344235893779797E-2</v>
      </c>
      <c r="P137" s="17">
        <v>5.7241924667898403E-2</v>
      </c>
      <c r="Q137" s="17">
        <v>0.123490505821549</v>
      </c>
      <c r="R137" s="17">
        <v>8.1543537780834993E-2</v>
      </c>
      <c r="S137" s="17">
        <v>6.6229587193953998E-2</v>
      </c>
      <c r="T137" s="17">
        <v>0.21937843926989201</v>
      </c>
      <c r="U137" s="17">
        <v>8.09120378186967E-2</v>
      </c>
      <c r="V137" s="17">
        <v>3.3299068761867501E-2</v>
      </c>
      <c r="W137" s="17">
        <v>7.1963195515421005E-2</v>
      </c>
      <c r="X137" s="17">
        <v>0</v>
      </c>
      <c r="Y137" s="17">
        <v>0.16371705752018201</v>
      </c>
      <c r="Z137" s="17"/>
      <c r="AA137" s="17">
        <v>0.110361922734788</v>
      </c>
      <c r="AB137" s="17">
        <v>2.6213065411895099E-2</v>
      </c>
      <c r="AC137" s="17">
        <v>0.121914441148834</v>
      </c>
      <c r="AD137" s="17">
        <v>0.118601300962887</v>
      </c>
      <c r="AE137" s="17"/>
      <c r="AF137" s="17">
        <v>7.1768164357381897E-2</v>
      </c>
      <c r="AG137" s="17">
        <v>9.2944545584952298E-2</v>
      </c>
      <c r="AH137" s="17">
        <v>9.7350919931314506E-2</v>
      </c>
      <c r="AI137" s="17">
        <v>0.11366046864035299</v>
      </c>
      <c r="AJ137" s="17">
        <v>0.25604180731091303</v>
      </c>
    </row>
    <row r="138" spans="2:36" x14ac:dyDescent="0.35">
      <c r="B138" t="s">
        <v>84</v>
      </c>
      <c r="C138" s="17">
        <v>4.5246726113467903E-2</v>
      </c>
      <c r="D138" s="17">
        <v>4.8791299525520401E-2</v>
      </c>
      <c r="E138" s="17">
        <v>4.2666448750245001E-2</v>
      </c>
      <c r="F138" s="17"/>
      <c r="G138" s="17">
        <v>2.7620175083959701E-2</v>
      </c>
      <c r="H138" s="17">
        <v>8.5657115540041906E-2</v>
      </c>
      <c r="I138" s="17">
        <v>4.5850850733345397E-2</v>
      </c>
      <c r="J138" s="17">
        <v>2.3448616639905599E-2</v>
      </c>
      <c r="K138" s="17">
        <v>2.0154758953048899E-2</v>
      </c>
      <c r="L138" s="17">
        <v>0</v>
      </c>
      <c r="M138" s="17"/>
      <c r="N138" s="17">
        <v>4.8901845774676399E-2</v>
      </c>
      <c r="O138" s="17">
        <v>3.8571662404779099E-2</v>
      </c>
      <c r="P138" s="17">
        <v>2.8286767907903399E-2</v>
      </c>
      <c r="Q138" s="17">
        <v>4.9348012988027802E-2</v>
      </c>
      <c r="R138" s="17">
        <v>8.8363416456248303E-2</v>
      </c>
      <c r="S138" s="17">
        <v>4.1798277923394099E-2</v>
      </c>
      <c r="T138" s="17">
        <v>3.1702056956702501E-2</v>
      </c>
      <c r="U138" s="17">
        <v>4.27187924834386E-2</v>
      </c>
      <c r="V138" s="17">
        <v>7.5139831886588807E-2</v>
      </c>
      <c r="W138" s="17">
        <v>0</v>
      </c>
      <c r="X138" s="17">
        <v>5.0112780696569201E-2</v>
      </c>
      <c r="Y138" s="17">
        <v>4.9712546775666201E-2</v>
      </c>
      <c r="Z138" s="17"/>
      <c r="AA138" s="17">
        <v>6.8432536446092401E-2</v>
      </c>
      <c r="AB138" s="17">
        <v>2.59713117137426E-2</v>
      </c>
      <c r="AC138" s="17">
        <v>4.5358166315450199E-2</v>
      </c>
      <c r="AD138" s="17">
        <v>3.5335783580845999E-2</v>
      </c>
      <c r="AE138" s="17"/>
      <c r="AF138" s="17">
        <v>2.2382602421691801E-2</v>
      </c>
      <c r="AG138" s="17">
        <v>4.8236308522622298E-2</v>
      </c>
      <c r="AH138" s="17">
        <v>6.3941378194200205E-2</v>
      </c>
      <c r="AI138" s="17">
        <v>3.8665173338268202E-2</v>
      </c>
      <c r="AJ138" s="17">
        <v>0</v>
      </c>
    </row>
    <row r="139" spans="2:36" x14ac:dyDescent="0.35">
      <c r="B139" t="s">
        <v>85</v>
      </c>
      <c r="C139" s="17">
        <v>0.25194286984738301</v>
      </c>
      <c r="D139" s="17">
        <v>0.23051897101598401</v>
      </c>
      <c r="E139" s="17">
        <v>0.27141835688172</v>
      </c>
      <c r="F139" s="17"/>
      <c r="G139" s="17">
        <v>0.209577150402808</v>
      </c>
      <c r="H139" s="17">
        <v>0.33372088952368001</v>
      </c>
      <c r="I139" s="17">
        <v>0.23637587137167099</v>
      </c>
      <c r="J139" s="17">
        <v>0.20775200528438401</v>
      </c>
      <c r="K139" s="17">
        <v>0.21766699687343799</v>
      </c>
      <c r="L139" s="17">
        <v>0.21584316496363501</v>
      </c>
      <c r="M139" s="17"/>
      <c r="N139" s="17">
        <v>0.257542287984518</v>
      </c>
      <c r="O139" s="17">
        <v>0.33480214121106</v>
      </c>
      <c r="P139" s="17">
        <v>0.32246228884713202</v>
      </c>
      <c r="Q139" s="17">
        <v>0.19776485870823199</v>
      </c>
      <c r="R139" s="17">
        <v>0.29453926696638799</v>
      </c>
      <c r="S139" s="17">
        <v>0.161427594947119</v>
      </c>
      <c r="T139" s="17">
        <v>0.29558587634072098</v>
      </c>
      <c r="U139" s="17">
        <v>0.37454330665348301</v>
      </c>
      <c r="V139" s="17">
        <v>0.22442332392171899</v>
      </c>
      <c r="W139" s="17">
        <v>0.131576053414139</v>
      </c>
      <c r="X139" s="17">
        <v>0.304664917273061</v>
      </c>
      <c r="Y139" s="17">
        <v>0.21881244509742501</v>
      </c>
      <c r="Z139" s="17"/>
      <c r="AA139" s="17">
        <v>0.235469061577952</v>
      </c>
      <c r="AB139" s="17">
        <v>0.23212059519415401</v>
      </c>
      <c r="AC139" s="17">
        <v>0.267620153803937</v>
      </c>
      <c r="AD139" s="17">
        <v>0.27891430667719003</v>
      </c>
      <c r="AE139" s="17"/>
      <c r="AF139" s="17">
        <v>0.26002315455484099</v>
      </c>
      <c r="AG139" s="17">
        <v>0.25572130112170599</v>
      </c>
      <c r="AH139" s="17">
        <v>0.264636415212053</v>
      </c>
      <c r="AI139" s="17">
        <v>0.20799596686670699</v>
      </c>
      <c r="AJ139" s="17">
        <v>0.42178872985800903</v>
      </c>
    </row>
    <row r="140" spans="2:36" x14ac:dyDescent="0.35">
      <c r="B140" t="s">
        <v>86</v>
      </c>
      <c r="C140" s="17">
        <v>0.144536831928953</v>
      </c>
      <c r="D140" s="17">
        <v>0.14549564753415001</v>
      </c>
      <c r="E140" s="17">
        <v>0.14481580182173001</v>
      </c>
      <c r="F140" s="17"/>
      <c r="G140" s="17">
        <v>0.18739725548691999</v>
      </c>
      <c r="H140" s="17">
        <v>0.120963383616808</v>
      </c>
      <c r="I140" s="17">
        <v>0.14419069076216701</v>
      </c>
      <c r="J140" s="17">
        <v>0.14277036754751399</v>
      </c>
      <c r="K140" s="17">
        <v>0.148247750934101</v>
      </c>
      <c r="L140" s="17">
        <v>0.15977248564510299</v>
      </c>
      <c r="M140" s="17"/>
      <c r="N140" s="17">
        <v>0.103112347687039</v>
      </c>
      <c r="O140" s="17">
        <v>0.14236852926112101</v>
      </c>
      <c r="P140" s="17">
        <v>0.17733032565283299</v>
      </c>
      <c r="Q140" s="17">
        <v>0.17189124649656501</v>
      </c>
      <c r="R140" s="17">
        <v>0.16150503097392699</v>
      </c>
      <c r="S140" s="17">
        <v>0.14682515367159901</v>
      </c>
      <c r="T140" s="17">
        <v>0.16588908850115999</v>
      </c>
      <c r="U140" s="17">
        <v>0.21066776051203601</v>
      </c>
      <c r="V140" s="17">
        <v>9.9184372159837206E-2</v>
      </c>
      <c r="W140" s="17">
        <v>0.18814749123167801</v>
      </c>
      <c r="X140" s="17">
        <v>0.10196553786620299</v>
      </c>
      <c r="Y140" s="17">
        <v>0.12695590625608999</v>
      </c>
      <c r="Z140" s="17"/>
      <c r="AA140" s="17">
        <v>0.134246073957905</v>
      </c>
      <c r="AB140" s="17">
        <v>0.21319491987140901</v>
      </c>
      <c r="AC140" s="17">
        <v>6.3656341732733601E-2</v>
      </c>
      <c r="AD140" s="17">
        <v>0.16447243023307501</v>
      </c>
      <c r="AE140" s="17"/>
      <c r="AF140" s="17">
        <v>0.168312743467322</v>
      </c>
      <c r="AG140" s="17">
        <v>0.14495024454743699</v>
      </c>
      <c r="AH140" s="17">
        <v>0.15836002595229001</v>
      </c>
      <c r="AI140" s="17">
        <v>9.2129698781464694E-2</v>
      </c>
      <c r="AJ140" s="17">
        <v>0</v>
      </c>
    </row>
    <row r="141" spans="2:36" x14ac:dyDescent="0.35">
      <c r="B141" t="s">
        <v>87</v>
      </c>
      <c r="C141" s="17">
        <v>0.236353591914084</v>
      </c>
      <c r="D141" s="17">
        <v>0.20425163151006301</v>
      </c>
      <c r="E141" s="17">
        <v>0.26449361465916099</v>
      </c>
      <c r="F141" s="17"/>
      <c r="G141" s="17">
        <v>0.28094625685524999</v>
      </c>
      <c r="H141" s="17">
        <v>0.16053501455976599</v>
      </c>
      <c r="I141" s="17">
        <v>0.27625483780362198</v>
      </c>
      <c r="J141" s="17">
        <v>0.24333282268342299</v>
      </c>
      <c r="K141" s="17">
        <v>0.31357602548383001</v>
      </c>
      <c r="L141" s="17">
        <v>0.19493437306755901</v>
      </c>
      <c r="M141" s="17"/>
      <c r="N141" s="17">
        <v>0.29359441506582601</v>
      </c>
      <c r="O141" s="17">
        <v>0.19493483288149099</v>
      </c>
      <c r="P141" s="17">
        <v>0.212713680788155</v>
      </c>
      <c r="Q141" s="17">
        <v>0.22852270642333999</v>
      </c>
      <c r="R141" s="17">
        <v>0.28806736245244202</v>
      </c>
      <c r="S141" s="17">
        <v>0.29853827456736798</v>
      </c>
      <c r="T141" s="17">
        <v>0.128793651583682</v>
      </c>
      <c r="U141" s="17">
        <v>0.171955539623945</v>
      </c>
      <c r="V141" s="17">
        <v>0.22721761865413601</v>
      </c>
      <c r="W141" s="17">
        <v>0.220413137065499</v>
      </c>
      <c r="X141" s="17">
        <v>0.29189778730780103</v>
      </c>
      <c r="Y141" s="17">
        <v>0.241774381219031</v>
      </c>
      <c r="Z141" s="17"/>
      <c r="AA141" s="17">
        <v>0.23247653128949899</v>
      </c>
      <c r="AB141" s="17">
        <v>0.229281678300779</v>
      </c>
      <c r="AC141" s="17">
        <v>0.27040354653943399</v>
      </c>
      <c r="AD141" s="17">
        <v>0.21562784223815601</v>
      </c>
      <c r="AE141" s="17"/>
      <c r="AF141" s="17">
        <v>0.31375161637034699</v>
      </c>
      <c r="AG141" s="17">
        <v>0.20247624532539099</v>
      </c>
      <c r="AH141" s="17">
        <v>0.246991179673866</v>
      </c>
      <c r="AI141" s="17">
        <v>0.185070990887232</v>
      </c>
      <c r="AJ141" s="17">
        <v>0.159558266608612</v>
      </c>
    </row>
    <row r="142" spans="2:36" x14ac:dyDescent="0.35">
      <c r="B142" t="s">
        <v>88</v>
      </c>
      <c r="C142" s="17">
        <v>7.19853708696781E-2</v>
      </c>
      <c r="D142" s="17">
        <v>0.107803449572878</v>
      </c>
      <c r="E142" s="17">
        <v>4.3066809523197899E-2</v>
      </c>
      <c r="F142" s="17"/>
      <c r="G142" s="17">
        <v>4.6497853810341397E-2</v>
      </c>
      <c r="H142" s="17">
        <v>3.0618205457633201E-2</v>
      </c>
      <c r="I142" s="17">
        <v>8.2195495849156294E-2</v>
      </c>
      <c r="J142" s="17">
        <v>8.4973210747287004E-2</v>
      </c>
      <c r="K142" s="17">
        <v>0.12907472539050999</v>
      </c>
      <c r="L142" s="17">
        <v>0.14557196803158701</v>
      </c>
      <c r="M142" s="17"/>
      <c r="N142" s="17">
        <v>1.30452654982499E-2</v>
      </c>
      <c r="O142" s="17">
        <v>9.0740545238110898E-2</v>
      </c>
      <c r="P142" s="17">
        <v>2.8783018234017799E-2</v>
      </c>
      <c r="Q142" s="17">
        <v>0.14142677419390501</v>
      </c>
      <c r="R142" s="17">
        <v>2.9407914895493398E-2</v>
      </c>
      <c r="S142" s="17">
        <v>8.4532467654226701E-2</v>
      </c>
      <c r="T142" s="17">
        <v>5.05782697915566E-2</v>
      </c>
      <c r="U142" s="17">
        <v>4.13727312733769E-2</v>
      </c>
      <c r="V142" s="17">
        <v>0.12834642140169999</v>
      </c>
      <c r="W142" s="17">
        <v>0.12264967118725301</v>
      </c>
      <c r="X142" s="17">
        <v>9.6024302209041304E-2</v>
      </c>
      <c r="Y142" s="17">
        <v>0</v>
      </c>
      <c r="Z142" s="17"/>
      <c r="AA142" s="17">
        <v>7.0077088585279598E-2</v>
      </c>
      <c r="AB142" s="17">
        <v>5.7332465408332998E-2</v>
      </c>
      <c r="AC142" s="17">
        <v>0.127019016816529</v>
      </c>
      <c r="AD142" s="17">
        <v>3.6223229337329299E-2</v>
      </c>
      <c r="AE142" s="17"/>
      <c r="AF142" s="17">
        <v>7.8838357511561694E-2</v>
      </c>
      <c r="AG142" s="17">
        <v>9.1571252873241998E-2</v>
      </c>
      <c r="AH142" s="17">
        <v>2.87341235547014E-2</v>
      </c>
      <c r="AI142" s="17">
        <v>7.2776691839825006E-2</v>
      </c>
      <c r="AJ142" s="17">
        <v>0</v>
      </c>
    </row>
    <row r="143" spans="2:36" x14ac:dyDescent="0.35">
      <c r="B143" t="s">
        <v>89</v>
      </c>
      <c r="C143" s="17">
        <v>5.7184412403149802E-2</v>
      </c>
      <c r="D143" s="17">
        <v>8.6466240536690803E-2</v>
      </c>
      <c r="E143" s="17">
        <v>3.0124917177888299E-2</v>
      </c>
      <c r="F143" s="17"/>
      <c r="G143" s="17">
        <v>2.7919427512303599E-2</v>
      </c>
      <c r="H143" s="17">
        <v>7.4549831429894201E-2</v>
      </c>
      <c r="I143" s="17">
        <v>5.6193705770839597E-2</v>
      </c>
      <c r="J143" s="17">
        <v>6.2002650301486002E-2</v>
      </c>
      <c r="K143" s="17">
        <v>3.8479026275969698E-2</v>
      </c>
      <c r="L143" s="17">
        <v>5.7122325699446003E-2</v>
      </c>
      <c r="M143" s="17"/>
      <c r="N143" s="17">
        <v>5.3261244798824103E-2</v>
      </c>
      <c r="O143" s="17">
        <v>3.5224821155115098E-2</v>
      </c>
      <c r="P143" s="17">
        <v>5.5501062590712899E-2</v>
      </c>
      <c r="Q143" s="17">
        <v>0</v>
      </c>
      <c r="R143" s="17">
        <v>0</v>
      </c>
      <c r="S143" s="17">
        <v>0.112428207492436</v>
      </c>
      <c r="T143" s="17">
        <v>2.6387960979140299E-2</v>
      </c>
      <c r="U143" s="17">
        <v>3.6792559127070801E-2</v>
      </c>
      <c r="V143" s="17">
        <v>9.2151519508171006E-2</v>
      </c>
      <c r="W143" s="17">
        <v>0.14031107703645701</v>
      </c>
      <c r="X143" s="17">
        <v>9.2910272199772104E-2</v>
      </c>
      <c r="Y143" s="17">
        <v>0</v>
      </c>
      <c r="Z143" s="17"/>
      <c r="AA143" s="17">
        <v>6.7928526434577502E-2</v>
      </c>
      <c r="AB143" s="17">
        <v>4.4173738466939498E-2</v>
      </c>
      <c r="AC143" s="17">
        <v>5.902065262365E-2</v>
      </c>
      <c r="AD143" s="17">
        <v>5.5146335285393901E-2</v>
      </c>
      <c r="AE143" s="17"/>
      <c r="AF143" s="17">
        <v>3.1503700623364002E-2</v>
      </c>
      <c r="AG143" s="17">
        <v>6.2681400547658306E-2</v>
      </c>
      <c r="AH143" s="17">
        <v>5.4281875026454998E-2</v>
      </c>
      <c r="AI143" s="17">
        <v>0.135380219451079</v>
      </c>
      <c r="AJ143" s="17">
        <v>0</v>
      </c>
    </row>
    <row r="144" spans="2:36" x14ac:dyDescent="0.35">
      <c r="B144" t="s">
        <v>90</v>
      </c>
      <c r="C144" s="17">
        <v>2.3738972267395901E-2</v>
      </c>
      <c r="D144" s="17">
        <v>2.1923887709042099E-2</v>
      </c>
      <c r="E144" s="17">
        <v>2.54066592277854E-2</v>
      </c>
      <c r="F144" s="17"/>
      <c r="G144" s="17">
        <v>1.47722058069184E-2</v>
      </c>
      <c r="H144" s="17">
        <v>1.6037599804179199E-2</v>
      </c>
      <c r="I144" s="17">
        <v>1.53852618501754E-2</v>
      </c>
      <c r="J144" s="17">
        <v>1.3118042342682899E-2</v>
      </c>
      <c r="K144" s="17">
        <v>8.4975587248416001E-2</v>
      </c>
      <c r="L144" s="17">
        <v>5.4450144586340198E-2</v>
      </c>
      <c r="M144" s="17"/>
      <c r="N144" s="17">
        <v>1.2657352131393801E-2</v>
      </c>
      <c r="O144" s="17">
        <v>5.1725704953281999E-2</v>
      </c>
      <c r="P144" s="17">
        <v>0</v>
      </c>
      <c r="Q144" s="17">
        <v>2.2034008812394E-2</v>
      </c>
      <c r="R144" s="17">
        <v>5.6573470474665301E-2</v>
      </c>
      <c r="S144" s="17">
        <v>4.64830121518938E-2</v>
      </c>
      <c r="T144" s="17">
        <v>0</v>
      </c>
      <c r="U144" s="17">
        <v>4.1037272507953498E-2</v>
      </c>
      <c r="V144" s="17">
        <v>0</v>
      </c>
      <c r="W144" s="17">
        <v>2.5696617279477401E-2</v>
      </c>
      <c r="X144" s="17">
        <v>0</v>
      </c>
      <c r="Y144" s="17">
        <v>3.9121842236982597E-2</v>
      </c>
      <c r="Z144" s="17"/>
      <c r="AA144" s="17">
        <v>0</v>
      </c>
      <c r="AB144" s="17">
        <v>6.5348211493225006E-2</v>
      </c>
      <c r="AC144" s="17">
        <v>1.675092190586E-2</v>
      </c>
      <c r="AD144" s="17">
        <v>1.7555765692353498E-2</v>
      </c>
      <c r="AE144" s="17"/>
      <c r="AF144" s="17">
        <v>3.1595035338968E-2</v>
      </c>
      <c r="AG144" s="17">
        <v>3.2226175274202899E-2</v>
      </c>
      <c r="AH144" s="17">
        <v>1.8176171501859201E-2</v>
      </c>
      <c r="AI144" s="17">
        <v>3.4122063825068598E-2</v>
      </c>
      <c r="AJ144" s="17">
        <v>0</v>
      </c>
    </row>
    <row r="145" spans="2:36" x14ac:dyDescent="0.35">
      <c r="B145" t="s">
        <v>91</v>
      </c>
      <c r="C145" s="17">
        <v>4.2785107952824697E-2</v>
      </c>
      <c r="D145" s="17">
        <v>3.7597346361679197E-2</v>
      </c>
      <c r="E145" s="17">
        <v>4.3387910795777099E-2</v>
      </c>
      <c r="F145" s="17"/>
      <c r="G145" s="17">
        <v>4.9713328003753901E-2</v>
      </c>
      <c r="H145" s="17">
        <v>8.7950738210752499E-3</v>
      </c>
      <c r="I145" s="17">
        <v>1.41935590686138E-2</v>
      </c>
      <c r="J145" s="17">
        <v>9.2348049789982498E-2</v>
      </c>
      <c r="K145" s="17">
        <v>4.7825128840687001E-2</v>
      </c>
      <c r="L145" s="17">
        <v>0.140891304468969</v>
      </c>
      <c r="M145" s="17"/>
      <c r="N145" s="17">
        <v>2.5128698250771402E-2</v>
      </c>
      <c r="O145" s="17">
        <v>1.80384445725651E-2</v>
      </c>
      <c r="P145" s="17">
        <v>8.9394163403443902E-2</v>
      </c>
      <c r="Q145" s="17">
        <v>2.33283187549005E-2</v>
      </c>
      <c r="R145" s="17">
        <v>0</v>
      </c>
      <c r="S145" s="17">
        <v>2.06013502422558E-2</v>
      </c>
      <c r="T145" s="17">
        <v>5.5902289774633997E-2</v>
      </c>
      <c r="U145" s="17">
        <v>0</v>
      </c>
      <c r="V145" s="17">
        <v>6.6389648071894597E-2</v>
      </c>
      <c r="W145" s="17">
        <v>7.4292521571569195E-2</v>
      </c>
      <c r="X145" s="17">
        <v>6.2424402447552201E-2</v>
      </c>
      <c r="Y145" s="17">
        <v>0.12200739534163201</v>
      </c>
      <c r="Z145" s="17"/>
      <c r="AA145" s="17">
        <v>4.9489566709218002E-2</v>
      </c>
      <c r="AB145" s="17">
        <v>7.3749558575208402E-2</v>
      </c>
      <c r="AC145" s="17">
        <v>8.5129726239079207E-3</v>
      </c>
      <c r="AD145" s="17">
        <v>3.4897144258479701E-2</v>
      </c>
      <c r="AE145" s="17"/>
      <c r="AF145" s="17">
        <v>1.1292273882442701E-2</v>
      </c>
      <c r="AG145" s="17">
        <v>3.8395821413943397E-2</v>
      </c>
      <c r="AH145" s="17">
        <v>5.3311492196780101E-2</v>
      </c>
      <c r="AI145" s="17">
        <v>5.29437479949506E-2</v>
      </c>
      <c r="AJ145" s="17">
        <v>0</v>
      </c>
    </row>
    <row r="146" spans="2:36" x14ac:dyDescent="0.35">
      <c r="B146" t="s">
        <v>92</v>
      </c>
      <c r="C146" s="17">
        <v>4.2330284231312998E-3</v>
      </c>
      <c r="D146" s="17">
        <v>0</v>
      </c>
      <c r="E146" s="17">
        <v>7.7447428881507099E-3</v>
      </c>
      <c r="F146" s="17"/>
      <c r="G146" s="17">
        <v>1.7232263655360399E-2</v>
      </c>
      <c r="H146" s="17">
        <v>0</v>
      </c>
      <c r="I146" s="17">
        <v>0</v>
      </c>
      <c r="J146" s="17">
        <v>1.1131270858762201E-2</v>
      </c>
      <c r="K146" s="17">
        <v>0</v>
      </c>
      <c r="L146" s="17">
        <v>0</v>
      </c>
      <c r="M146" s="17"/>
      <c r="N146" s="17">
        <v>0</v>
      </c>
      <c r="O146" s="17">
        <v>0</v>
      </c>
      <c r="P146" s="17">
        <v>2.8286767907903399E-2</v>
      </c>
      <c r="Q146" s="17">
        <v>0</v>
      </c>
      <c r="R146" s="17">
        <v>0</v>
      </c>
      <c r="S146" s="17">
        <v>0</v>
      </c>
      <c r="T146" s="17">
        <v>0</v>
      </c>
      <c r="U146" s="17">
        <v>0</v>
      </c>
      <c r="V146" s="17">
        <v>0</v>
      </c>
      <c r="W146" s="17">
        <v>2.4950235698506799E-2</v>
      </c>
      <c r="X146" s="17">
        <v>0</v>
      </c>
      <c r="Y146" s="17">
        <v>0</v>
      </c>
      <c r="Z146" s="17"/>
      <c r="AA146" s="17">
        <v>0</v>
      </c>
      <c r="AB146" s="17">
        <v>1.7391584302574401E-2</v>
      </c>
      <c r="AC146" s="17">
        <v>0</v>
      </c>
      <c r="AD146" s="17">
        <v>0</v>
      </c>
      <c r="AE146" s="17"/>
      <c r="AF146" s="17">
        <v>0</v>
      </c>
      <c r="AG146" s="17">
        <v>8.8412431890595895E-3</v>
      </c>
      <c r="AH146" s="17">
        <v>6.3762822011226702E-3</v>
      </c>
      <c r="AI146" s="17">
        <v>0</v>
      </c>
      <c r="AJ146" s="17">
        <v>0</v>
      </c>
    </row>
    <row r="147" spans="2:36" x14ac:dyDescent="0.35">
      <c r="B147" t="s">
        <v>79</v>
      </c>
      <c r="C147" s="17">
        <v>0</v>
      </c>
      <c r="D147" s="17">
        <v>0</v>
      </c>
      <c r="E147" s="17">
        <v>0</v>
      </c>
      <c r="F147" s="17"/>
      <c r="G147" s="17">
        <v>0</v>
      </c>
      <c r="H147" s="17">
        <v>0</v>
      </c>
      <c r="I147" s="17">
        <v>0</v>
      </c>
      <c r="J147" s="17">
        <v>0</v>
      </c>
      <c r="K147" s="17">
        <v>0</v>
      </c>
      <c r="L147" s="17">
        <v>0</v>
      </c>
      <c r="M147" s="17"/>
      <c r="N147" s="17">
        <v>0</v>
      </c>
      <c r="O147" s="17">
        <v>0</v>
      </c>
      <c r="P147" s="17">
        <v>0</v>
      </c>
      <c r="Q147" s="17">
        <v>0</v>
      </c>
      <c r="R147" s="17">
        <v>0</v>
      </c>
      <c r="S147" s="17">
        <v>0</v>
      </c>
      <c r="T147" s="17">
        <v>0</v>
      </c>
      <c r="U147" s="17">
        <v>0</v>
      </c>
      <c r="V147" s="17">
        <v>0</v>
      </c>
      <c r="W147" s="17">
        <v>0</v>
      </c>
      <c r="X147" s="17">
        <v>0</v>
      </c>
      <c r="Y147" s="17">
        <v>0</v>
      </c>
      <c r="Z147" s="17"/>
      <c r="AA147" s="17">
        <v>0</v>
      </c>
      <c r="AB147" s="17">
        <v>0</v>
      </c>
      <c r="AC147" s="17">
        <v>0</v>
      </c>
      <c r="AD147" s="17">
        <v>0</v>
      </c>
      <c r="AE147" s="17"/>
      <c r="AF147" s="17">
        <v>0</v>
      </c>
      <c r="AG147" s="17">
        <v>0</v>
      </c>
      <c r="AH147" s="17">
        <v>0</v>
      </c>
      <c r="AI147" s="17">
        <v>0</v>
      </c>
      <c r="AJ147" s="17">
        <v>0</v>
      </c>
    </row>
    <row r="148" spans="2:36"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2:36" x14ac:dyDescent="0.35">
      <c r="B149" s="6" t="s">
        <v>98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2:36" x14ac:dyDescent="0.35">
      <c r="B150" s="23" t="s">
        <v>13</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2:36" x14ac:dyDescent="0.35">
      <c r="B151" t="s">
        <v>81</v>
      </c>
      <c r="C151" s="17">
        <v>2.1692372284293202E-2</v>
      </c>
      <c r="D151" s="17">
        <v>2.3743209250562499E-2</v>
      </c>
      <c r="E151" s="17">
        <v>1.9764831361450502E-2</v>
      </c>
      <c r="F151" s="17"/>
      <c r="G151" s="17">
        <v>3.8361743537350099E-2</v>
      </c>
      <c r="H151" s="17">
        <v>3.7898687991388902E-2</v>
      </c>
      <c r="I151" s="17">
        <v>1.7752920945340301E-2</v>
      </c>
      <c r="J151" s="17">
        <v>3.8484006490132401E-2</v>
      </c>
      <c r="K151" s="17">
        <v>0</v>
      </c>
      <c r="L151" s="17">
        <v>0</v>
      </c>
      <c r="M151" s="17"/>
      <c r="N151" s="17">
        <v>5.0290457964993499E-2</v>
      </c>
      <c r="O151" s="17">
        <v>2.1613609485179E-2</v>
      </c>
      <c r="P151" s="17">
        <v>0</v>
      </c>
      <c r="Q151" s="17">
        <v>1.0764178498781101E-2</v>
      </c>
      <c r="R151" s="17">
        <v>0</v>
      </c>
      <c r="S151" s="17">
        <v>3.6139770222741001E-2</v>
      </c>
      <c r="T151" s="17">
        <v>1.1071325880146801E-2</v>
      </c>
      <c r="U151" s="17">
        <v>0</v>
      </c>
      <c r="V151" s="17">
        <v>4.9722703413502503E-2</v>
      </c>
      <c r="W151" s="17">
        <v>0</v>
      </c>
      <c r="X151" s="17">
        <v>0</v>
      </c>
      <c r="Y151" s="17">
        <v>4.5149043473425701E-2</v>
      </c>
      <c r="Z151" s="17"/>
      <c r="AA151" s="17">
        <v>3.1072878178993599E-2</v>
      </c>
      <c r="AB151" s="17">
        <v>1.45024991363052E-2</v>
      </c>
      <c r="AC151" s="17">
        <v>2.3455101145108799E-2</v>
      </c>
      <c r="AD151" s="17">
        <v>1.5377767453892599E-2</v>
      </c>
      <c r="AE151" s="17"/>
      <c r="AF151" s="17">
        <v>1.26745637045648E-2</v>
      </c>
      <c r="AG151" s="17">
        <v>2.5908566254216801E-2</v>
      </c>
      <c r="AH151" s="17">
        <v>1.6242977347164098E-2</v>
      </c>
      <c r="AI151" s="17">
        <v>3.10581865118836E-2</v>
      </c>
      <c r="AJ151" s="17">
        <v>0.14332728786671001</v>
      </c>
    </row>
    <row r="152" spans="2:36" x14ac:dyDescent="0.35">
      <c r="B152" t="s">
        <v>82</v>
      </c>
      <c r="C152" s="17">
        <v>3.3747502501019197E-2</v>
      </c>
      <c r="D152" s="17">
        <v>4.3019300166658399E-2</v>
      </c>
      <c r="E152" s="17">
        <v>2.28781289247416E-2</v>
      </c>
      <c r="F152" s="17"/>
      <c r="G152" s="17">
        <v>3.33504294059545E-2</v>
      </c>
      <c r="H152" s="17">
        <v>9.7651245876872003E-2</v>
      </c>
      <c r="I152" s="17">
        <v>4.39518157504038E-2</v>
      </c>
      <c r="J152" s="17">
        <v>1.4982500275278299E-2</v>
      </c>
      <c r="K152" s="17">
        <v>5.8264064708354298E-3</v>
      </c>
      <c r="L152" s="17">
        <v>0</v>
      </c>
      <c r="M152" s="17"/>
      <c r="N152" s="17">
        <v>4.0276814858454198E-2</v>
      </c>
      <c r="O152" s="17">
        <v>6.3617791126964404E-2</v>
      </c>
      <c r="P152" s="17">
        <v>2.33781386213948E-2</v>
      </c>
      <c r="Q152" s="17">
        <v>3.1890550137796098E-2</v>
      </c>
      <c r="R152" s="17">
        <v>2.53546694822257E-2</v>
      </c>
      <c r="S152" s="17">
        <v>3.5314216862600001E-2</v>
      </c>
      <c r="T152" s="17">
        <v>2.2272030728825599E-2</v>
      </c>
      <c r="U152" s="17">
        <v>1.77459444476201E-2</v>
      </c>
      <c r="V152" s="17">
        <v>3.5292294534224798E-2</v>
      </c>
      <c r="W152" s="17">
        <v>3.0697134269105301E-2</v>
      </c>
      <c r="X152" s="17">
        <v>0</v>
      </c>
      <c r="Y152" s="17">
        <v>4.6507612442794603E-2</v>
      </c>
      <c r="Z152" s="17"/>
      <c r="AA152" s="17">
        <v>4.1089449640758703E-2</v>
      </c>
      <c r="AB152" s="17">
        <v>2.0754441524824498E-2</v>
      </c>
      <c r="AC152" s="17">
        <v>4.1603612311242801E-2</v>
      </c>
      <c r="AD152" s="17">
        <v>3.1006159526127001E-2</v>
      </c>
      <c r="AE152" s="17"/>
      <c r="AF152" s="17">
        <v>1.8105809788371698E-2</v>
      </c>
      <c r="AG152" s="17">
        <v>3.9485656469583803E-2</v>
      </c>
      <c r="AH152" s="17">
        <v>3.6604653250666398E-2</v>
      </c>
      <c r="AI152" s="17">
        <v>6.2582657632890601E-2</v>
      </c>
      <c r="AJ152" s="17">
        <v>7.9438719670494706E-2</v>
      </c>
    </row>
    <row r="153" spans="2:36" x14ac:dyDescent="0.35">
      <c r="B153" t="s">
        <v>83</v>
      </c>
      <c r="C153" s="17">
        <v>0.15123982722592599</v>
      </c>
      <c r="D153" s="17">
        <v>0.184160639565637</v>
      </c>
      <c r="E153" s="17">
        <v>0.117020868439958</v>
      </c>
      <c r="F153" s="17"/>
      <c r="G153" s="17">
        <v>0.213442245049387</v>
      </c>
      <c r="H153" s="17">
        <v>0.264218277263707</v>
      </c>
      <c r="I153" s="17">
        <v>0.16635056048701299</v>
      </c>
      <c r="J153" s="17">
        <v>0.111067344251643</v>
      </c>
      <c r="K153" s="17">
        <v>0.101779245568939</v>
      </c>
      <c r="L153" s="17">
        <v>6.7394768013715203E-2</v>
      </c>
      <c r="M153" s="17"/>
      <c r="N153" s="17">
        <v>0.208551948384432</v>
      </c>
      <c r="O153" s="17">
        <v>7.3988575833168396E-2</v>
      </c>
      <c r="P153" s="17">
        <v>0.156989862512354</v>
      </c>
      <c r="Q153" s="17">
        <v>8.1058363689268206E-2</v>
      </c>
      <c r="R153" s="17">
        <v>0.17302215644189201</v>
      </c>
      <c r="S153" s="17">
        <v>0.12693866216083799</v>
      </c>
      <c r="T153" s="17">
        <v>0.13973810924546001</v>
      </c>
      <c r="U153" s="17">
        <v>0.158506076514911</v>
      </c>
      <c r="V153" s="17">
        <v>0.16057601402060301</v>
      </c>
      <c r="W153" s="17">
        <v>0.20874412710249099</v>
      </c>
      <c r="X153" s="17">
        <v>0.136971630334006</v>
      </c>
      <c r="Y153" s="17">
        <v>0.20116666664782101</v>
      </c>
      <c r="Z153" s="17"/>
      <c r="AA153" s="17">
        <v>0.19598915028962299</v>
      </c>
      <c r="AB153" s="17">
        <v>0.10604905000209899</v>
      </c>
      <c r="AC153" s="17">
        <v>0.18008247934041099</v>
      </c>
      <c r="AD153" s="17">
        <v>0.114151587488329</v>
      </c>
      <c r="AE153" s="17"/>
      <c r="AF153" s="17">
        <v>0.13279378350170501</v>
      </c>
      <c r="AG153" s="17">
        <v>0.10449172594373</v>
      </c>
      <c r="AH153" s="17">
        <v>0.17365698485820999</v>
      </c>
      <c r="AI153" s="17">
        <v>0.213175298387173</v>
      </c>
      <c r="AJ153" s="17">
        <v>0.14328969469206401</v>
      </c>
    </row>
    <row r="154" spans="2:36" x14ac:dyDescent="0.35">
      <c r="B154" t="s">
        <v>84</v>
      </c>
      <c r="C154" s="17">
        <v>8.4484127507678197E-2</v>
      </c>
      <c r="D154" s="17">
        <v>9.2020918402728094E-2</v>
      </c>
      <c r="E154" s="17">
        <v>7.7433483082728197E-2</v>
      </c>
      <c r="F154" s="17"/>
      <c r="G154" s="17">
        <v>0.13644830332788099</v>
      </c>
      <c r="H154" s="17">
        <v>9.2647506301080804E-2</v>
      </c>
      <c r="I154" s="17">
        <v>0.100040376863907</v>
      </c>
      <c r="J154" s="17">
        <v>6.1316125734736902E-2</v>
      </c>
      <c r="K154" s="17">
        <v>8.9444274531733398E-2</v>
      </c>
      <c r="L154" s="17">
        <v>5.1262526550599402E-2</v>
      </c>
      <c r="M154" s="17"/>
      <c r="N154" s="17">
        <v>9.1523464160200296E-2</v>
      </c>
      <c r="O154" s="17">
        <v>7.4195573856949304E-2</v>
      </c>
      <c r="P154" s="17">
        <v>8.3308634756432201E-2</v>
      </c>
      <c r="Q154" s="17">
        <v>0.115404616650231</v>
      </c>
      <c r="R154" s="17">
        <v>7.2078418831260496E-2</v>
      </c>
      <c r="S154" s="17">
        <v>9.4033457529134903E-2</v>
      </c>
      <c r="T154" s="17">
        <v>4.5915322194717202E-2</v>
      </c>
      <c r="U154" s="17">
        <v>6.9688038447664497E-2</v>
      </c>
      <c r="V154" s="17">
        <v>7.9075380594799002E-2</v>
      </c>
      <c r="W154" s="17">
        <v>8.3524818695826994E-2</v>
      </c>
      <c r="X154" s="17">
        <v>0.13817998478629001</v>
      </c>
      <c r="Y154" s="17">
        <v>6.7822807823706699E-2</v>
      </c>
      <c r="Z154" s="17"/>
      <c r="AA154" s="17">
        <v>9.4434367934936994E-2</v>
      </c>
      <c r="AB154" s="17">
        <v>8.6088024564743404E-2</v>
      </c>
      <c r="AC154" s="17">
        <v>7.3792020431125205E-2</v>
      </c>
      <c r="AD154" s="17">
        <v>7.9896156949888594E-2</v>
      </c>
      <c r="AE154" s="17"/>
      <c r="AF154" s="17">
        <v>8.4932159404994795E-2</v>
      </c>
      <c r="AG154" s="17">
        <v>6.8354897260538006E-2</v>
      </c>
      <c r="AH154" s="17">
        <v>8.4874473377443596E-2</v>
      </c>
      <c r="AI154" s="17">
        <v>0.10654668913226301</v>
      </c>
      <c r="AJ154" s="17">
        <v>0.202217604424096</v>
      </c>
    </row>
    <row r="155" spans="2:36" x14ac:dyDescent="0.35">
      <c r="B155" t="s">
        <v>85</v>
      </c>
      <c r="C155" s="17">
        <v>0.28152313995262701</v>
      </c>
      <c r="D155" s="17">
        <v>0.26940841763700202</v>
      </c>
      <c r="E155" s="17">
        <v>0.29411318241072898</v>
      </c>
      <c r="F155" s="17"/>
      <c r="G155" s="17">
        <v>0.26089318202077599</v>
      </c>
      <c r="H155" s="17">
        <v>0.29435130202547999</v>
      </c>
      <c r="I155" s="17">
        <v>0.29816315965594697</v>
      </c>
      <c r="J155" s="17">
        <v>0.29174604904366502</v>
      </c>
      <c r="K155" s="17">
        <v>0.31226545392323701</v>
      </c>
      <c r="L155" s="17">
        <v>0.22902177743589799</v>
      </c>
      <c r="M155" s="17"/>
      <c r="N155" s="17">
        <v>0.26517292971900103</v>
      </c>
      <c r="O155" s="17">
        <v>0.26627256562879997</v>
      </c>
      <c r="P155" s="17">
        <v>0.29566779508629898</v>
      </c>
      <c r="Q155" s="17">
        <v>0.23030665697493599</v>
      </c>
      <c r="R155" s="17">
        <v>0.30756249838761102</v>
      </c>
      <c r="S155" s="17">
        <v>0.36902357080721998</v>
      </c>
      <c r="T155" s="17">
        <v>0.31406052878667901</v>
      </c>
      <c r="U155" s="17">
        <v>0.21861955681930101</v>
      </c>
      <c r="V155" s="17">
        <v>0.31108837339171902</v>
      </c>
      <c r="W155" s="17">
        <v>0.28726854226646198</v>
      </c>
      <c r="X155" s="17">
        <v>0.23378524075573401</v>
      </c>
      <c r="Y155" s="17">
        <v>0.16149834821620701</v>
      </c>
      <c r="Z155" s="17"/>
      <c r="AA155" s="17">
        <v>0.26192071423997498</v>
      </c>
      <c r="AB155" s="17">
        <v>0.29030415547884703</v>
      </c>
      <c r="AC155" s="17">
        <v>0.29093183156027702</v>
      </c>
      <c r="AD155" s="17">
        <v>0.28753960785079002</v>
      </c>
      <c r="AE155" s="17"/>
      <c r="AF155" s="17">
        <v>0.27685109558918902</v>
      </c>
      <c r="AG155" s="17">
        <v>0.30555189294172802</v>
      </c>
      <c r="AH155" s="17">
        <v>0.28255110934942401</v>
      </c>
      <c r="AI155" s="17">
        <v>0.26934467147758601</v>
      </c>
      <c r="AJ155" s="17">
        <v>0.26830356921501097</v>
      </c>
    </row>
    <row r="156" spans="2:36" x14ac:dyDescent="0.35">
      <c r="B156" t="s">
        <v>86</v>
      </c>
      <c r="C156" s="17">
        <v>0.14685441811320701</v>
      </c>
      <c r="D156" s="17">
        <v>0.145663084118585</v>
      </c>
      <c r="E156" s="17">
        <v>0.14740399121613401</v>
      </c>
      <c r="F156" s="17"/>
      <c r="G156" s="17">
        <v>0.111863509458237</v>
      </c>
      <c r="H156" s="17">
        <v>6.6740124542135099E-2</v>
      </c>
      <c r="I156" s="17">
        <v>0.14026139293068199</v>
      </c>
      <c r="J156" s="17">
        <v>0.15602351763218</v>
      </c>
      <c r="K156" s="17">
        <v>0.16554722804364999</v>
      </c>
      <c r="L156" s="17">
        <v>0.22888121351361199</v>
      </c>
      <c r="M156" s="17"/>
      <c r="N156" s="17">
        <v>0.115366054696335</v>
      </c>
      <c r="O156" s="17">
        <v>0.16428880514344499</v>
      </c>
      <c r="P156" s="17">
        <v>0.153216361566135</v>
      </c>
      <c r="Q156" s="17">
        <v>0.215023951469345</v>
      </c>
      <c r="R156" s="17">
        <v>0.15680097833565401</v>
      </c>
      <c r="S156" s="17">
        <v>9.3084939328129099E-2</v>
      </c>
      <c r="T156" s="17">
        <v>0.22802880277332799</v>
      </c>
      <c r="U156" s="17">
        <v>0.206872118461329</v>
      </c>
      <c r="V156" s="17">
        <v>0.112751881504544</v>
      </c>
      <c r="W156" s="17">
        <v>0.1020403797489</v>
      </c>
      <c r="X156" s="17">
        <v>0.130595526493888</v>
      </c>
      <c r="Y156" s="17">
        <v>0.15341815192574201</v>
      </c>
      <c r="Z156" s="17"/>
      <c r="AA156" s="17">
        <v>0.12816452179902499</v>
      </c>
      <c r="AB156" s="17">
        <v>0.14979266088513199</v>
      </c>
      <c r="AC156" s="17">
        <v>0.13253650289100399</v>
      </c>
      <c r="AD156" s="17">
        <v>0.18398282699004001</v>
      </c>
      <c r="AE156" s="17"/>
      <c r="AF156" s="17">
        <v>0.18949101515064101</v>
      </c>
      <c r="AG156" s="17">
        <v>0.16046295245901701</v>
      </c>
      <c r="AH156" s="17">
        <v>0.132602978024327</v>
      </c>
      <c r="AI156" s="17">
        <v>9.4937698440041393E-2</v>
      </c>
      <c r="AJ156" s="17">
        <v>6.3947036885531397E-2</v>
      </c>
    </row>
    <row r="157" spans="2:36" x14ac:dyDescent="0.35">
      <c r="B157" t="s">
        <v>87</v>
      </c>
      <c r="C157" s="17">
        <v>0.185657213178472</v>
      </c>
      <c r="D157" s="17">
        <v>0.14506212039312399</v>
      </c>
      <c r="E157" s="17">
        <v>0.22807579658555599</v>
      </c>
      <c r="F157" s="17"/>
      <c r="G157" s="17">
        <v>7.8134265135376801E-2</v>
      </c>
      <c r="H157" s="17">
        <v>0.110966407909304</v>
      </c>
      <c r="I157" s="17">
        <v>0.17434236388736299</v>
      </c>
      <c r="J157" s="17">
        <v>0.216365754282135</v>
      </c>
      <c r="K157" s="17">
        <v>0.201550013101227</v>
      </c>
      <c r="L157" s="17">
        <v>0.28729617270361801</v>
      </c>
      <c r="M157" s="17"/>
      <c r="N157" s="17">
        <v>0.16846803951825001</v>
      </c>
      <c r="O157" s="17">
        <v>0.21331796236195</v>
      </c>
      <c r="P157" s="17">
        <v>0.18289955970545799</v>
      </c>
      <c r="Q157" s="17">
        <v>0.24370194865487901</v>
      </c>
      <c r="R157" s="17">
        <v>0.122119111448832</v>
      </c>
      <c r="S157" s="17">
        <v>0.179296395330894</v>
      </c>
      <c r="T157" s="17">
        <v>0.118393842836087</v>
      </c>
      <c r="U157" s="17">
        <v>0.21313460822195099</v>
      </c>
      <c r="V157" s="17">
        <v>0.165633963129205</v>
      </c>
      <c r="W157" s="17">
        <v>0.18593351843255099</v>
      </c>
      <c r="X157" s="17">
        <v>0.292790295212568</v>
      </c>
      <c r="Y157" s="17">
        <v>0.20273619244292301</v>
      </c>
      <c r="Z157" s="17"/>
      <c r="AA157" s="17">
        <v>0.18592582521110501</v>
      </c>
      <c r="AB157" s="17">
        <v>0.201236637118856</v>
      </c>
      <c r="AC157" s="17">
        <v>0.18268507438423001</v>
      </c>
      <c r="AD157" s="17">
        <v>0.17201304208946</v>
      </c>
      <c r="AE157" s="17"/>
      <c r="AF157" s="17">
        <v>0.173549199031234</v>
      </c>
      <c r="AG157" s="17">
        <v>0.19244175619537199</v>
      </c>
      <c r="AH157" s="17">
        <v>0.183760823159695</v>
      </c>
      <c r="AI157" s="17">
        <v>0.15927550256594</v>
      </c>
      <c r="AJ157" s="17">
        <v>9.94760872460934E-2</v>
      </c>
    </row>
    <row r="158" spans="2:36" x14ac:dyDescent="0.35">
      <c r="B158" t="s">
        <v>88</v>
      </c>
      <c r="C158" s="17">
        <v>3.4048474045672801E-2</v>
      </c>
      <c r="D158" s="17">
        <v>3.7142058104815398E-2</v>
      </c>
      <c r="E158" s="17">
        <v>3.11500732450712E-2</v>
      </c>
      <c r="F158" s="17"/>
      <c r="G158" s="17">
        <v>6.2496036965365397E-2</v>
      </c>
      <c r="H158" s="17">
        <v>1.0267155429928799E-2</v>
      </c>
      <c r="I158" s="17">
        <v>2.7693726784673599E-2</v>
      </c>
      <c r="J158" s="17">
        <v>3.0058581714740101E-2</v>
      </c>
      <c r="K158" s="17">
        <v>6.093952979186E-2</v>
      </c>
      <c r="L158" s="17">
        <v>3.2516590578245401E-2</v>
      </c>
      <c r="M158" s="17"/>
      <c r="N158" s="17">
        <v>2.50247113587947E-2</v>
      </c>
      <c r="O158" s="17">
        <v>4.3565374720794102E-2</v>
      </c>
      <c r="P158" s="17">
        <v>0</v>
      </c>
      <c r="Q158" s="17">
        <v>5.2150013667765303E-2</v>
      </c>
      <c r="R158" s="17">
        <v>3.5617553337354599E-2</v>
      </c>
      <c r="S158" s="17">
        <v>2.8626800317917402E-2</v>
      </c>
      <c r="T158" s="17">
        <v>2.28241086878158E-2</v>
      </c>
      <c r="U158" s="17">
        <v>8.0995375567954705E-2</v>
      </c>
      <c r="V158" s="17">
        <v>3.1441030190022E-2</v>
      </c>
      <c r="W158" s="17">
        <v>4.5643971362661101E-2</v>
      </c>
      <c r="X158" s="17">
        <v>1.7659571338373599E-2</v>
      </c>
      <c r="Y158" s="17">
        <v>4.6509171716379298E-2</v>
      </c>
      <c r="Z158" s="17"/>
      <c r="AA158" s="17">
        <v>2.83372310585433E-2</v>
      </c>
      <c r="AB158" s="17">
        <v>4.49821089630702E-2</v>
      </c>
      <c r="AC158" s="17">
        <v>2.9181790786200701E-2</v>
      </c>
      <c r="AD158" s="17">
        <v>3.4510119980067498E-2</v>
      </c>
      <c r="AE158" s="17"/>
      <c r="AF158" s="17">
        <v>3.6530670152870502E-2</v>
      </c>
      <c r="AG158" s="17">
        <v>2.6151642517721899E-2</v>
      </c>
      <c r="AH158" s="17">
        <v>3.7925813712885899E-2</v>
      </c>
      <c r="AI158" s="17">
        <v>7.7768289731913898E-3</v>
      </c>
      <c r="AJ158" s="17">
        <v>0</v>
      </c>
    </row>
    <row r="159" spans="2:36" x14ac:dyDescent="0.35">
      <c r="B159" t="s">
        <v>89</v>
      </c>
      <c r="C159" s="17">
        <v>3.5157584427360597E-2</v>
      </c>
      <c r="D159" s="17">
        <v>3.94716826804105E-2</v>
      </c>
      <c r="E159" s="17">
        <v>3.1030233388546501E-2</v>
      </c>
      <c r="F159" s="17"/>
      <c r="G159" s="17">
        <v>3.1247717679930499E-2</v>
      </c>
      <c r="H159" s="17">
        <v>0</v>
      </c>
      <c r="I159" s="17">
        <v>2.2502625927711701E-2</v>
      </c>
      <c r="J159" s="17">
        <v>4.99410289843151E-2</v>
      </c>
      <c r="K159" s="17">
        <v>3.4556479614764199E-2</v>
      </c>
      <c r="L159" s="17">
        <v>7.0925523883776598E-2</v>
      </c>
      <c r="M159" s="17"/>
      <c r="N159" s="17">
        <v>1.73805521317788E-2</v>
      </c>
      <c r="O159" s="17">
        <v>3.9181999822855799E-2</v>
      </c>
      <c r="P159" s="17">
        <v>6.9341350345830999E-2</v>
      </c>
      <c r="Q159" s="17">
        <v>1.0761338409551201E-2</v>
      </c>
      <c r="R159" s="17">
        <v>7.0854178654764899E-2</v>
      </c>
      <c r="S159" s="17">
        <v>2.6482079646675798E-2</v>
      </c>
      <c r="T159" s="17">
        <v>6.5747555016163001E-2</v>
      </c>
      <c r="U159" s="17">
        <v>1.8163772624718601E-2</v>
      </c>
      <c r="V159" s="17">
        <v>3.9418590150143498E-2</v>
      </c>
      <c r="W159" s="17">
        <v>9.0545950986414894E-3</v>
      </c>
      <c r="X159" s="17">
        <v>3.4172509630922498E-2</v>
      </c>
      <c r="Y159" s="17">
        <v>5.1399190189916302E-2</v>
      </c>
      <c r="Z159" s="17"/>
      <c r="AA159" s="17">
        <v>2.7222677318843199E-2</v>
      </c>
      <c r="AB159" s="17">
        <v>4.85607463972067E-2</v>
      </c>
      <c r="AC159" s="17">
        <v>1.7162299230042401E-2</v>
      </c>
      <c r="AD159" s="17">
        <v>4.5123255671428303E-2</v>
      </c>
      <c r="AE159" s="17"/>
      <c r="AF159" s="17">
        <v>4.1557947723664598E-2</v>
      </c>
      <c r="AG159" s="17">
        <v>3.89929362257578E-2</v>
      </c>
      <c r="AH159" s="17">
        <v>2.5913172867652899E-2</v>
      </c>
      <c r="AI159" s="17">
        <v>3.9851384494372401E-2</v>
      </c>
      <c r="AJ159" s="17">
        <v>0</v>
      </c>
    </row>
    <row r="160" spans="2:36" x14ac:dyDescent="0.35">
      <c r="B160" t="s">
        <v>90</v>
      </c>
      <c r="C160" s="17">
        <v>7.8837826441340002E-3</v>
      </c>
      <c r="D160" s="17">
        <v>9.0238158600585601E-3</v>
      </c>
      <c r="E160" s="17">
        <v>6.7833450251722702E-3</v>
      </c>
      <c r="F160" s="17"/>
      <c r="G160" s="17">
        <v>0</v>
      </c>
      <c r="H160" s="17">
        <v>1.5887832121481999E-2</v>
      </c>
      <c r="I160" s="17">
        <v>0</v>
      </c>
      <c r="J160" s="17">
        <v>0</v>
      </c>
      <c r="K160" s="17">
        <v>4.78433261159772E-3</v>
      </c>
      <c r="L160" s="17">
        <v>2.2944627895005398E-2</v>
      </c>
      <c r="M160" s="17"/>
      <c r="N160" s="17">
        <v>0</v>
      </c>
      <c r="O160" s="17">
        <v>2.4197533563646099E-2</v>
      </c>
      <c r="P160" s="17">
        <v>1.16450007921264E-2</v>
      </c>
      <c r="Q160" s="17">
        <v>0</v>
      </c>
      <c r="R160" s="17">
        <v>1.24515848845505E-2</v>
      </c>
      <c r="S160" s="17">
        <v>1.10601077938499E-2</v>
      </c>
      <c r="T160" s="17">
        <v>1.07456274502571E-2</v>
      </c>
      <c r="U160" s="17">
        <v>1.6274508894550999E-2</v>
      </c>
      <c r="V160" s="17">
        <v>7.0872156415836803E-3</v>
      </c>
      <c r="W160" s="17">
        <v>0</v>
      </c>
      <c r="X160" s="17">
        <v>0</v>
      </c>
      <c r="Y160" s="17">
        <v>0</v>
      </c>
      <c r="Z160" s="17"/>
      <c r="AA160" s="17">
        <v>3.0102336821529801E-3</v>
      </c>
      <c r="AB160" s="17">
        <v>1.2957916778258499E-2</v>
      </c>
      <c r="AC160" s="17">
        <v>0</v>
      </c>
      <c r="AD160" s="17">
        <v>1.6471588330114501E-2</v>
      </c>
      <c r="AE160" s="17"/>
      <c r="AF160" s="17">
        <v>4.7345338559018398E-3</v>
      </c>
      <c r="AG160" s="17">
        <v>1.19777792857807E-2</v>
      </c>
      <c r="AH160" s="17">
        <v>8.6587691599222406E-3</v>
      </c>
      <c r="AI160" s="17">
        <v>1.5451082384659099E-2</v>
      </c>
      <c r="AJ160" s="17">
        <v>0</v>
      </c>
    </row>
    <row r="161" spans="2:36" x14ac:dyDescent="0.35">
      <c r="B161" t="s">
        <v>91</v>
      </c>
      <c r="C161" s="17">
        <v>9.9647237094803599E-3</v>
      </c>
      <c r="D161" s="17">
        <v>6.2009029591932902E-3</v>
      </c>
      <c r="E161" s="17">
        <v>1.38473567740427E-2</v>
      </c>
      <c r="F161" s="17"/>
      <c r="G161" s="17">
        <v>0</v>
      </c>
      <c r="H161" s="17">
        <v>9.3714605386207902E-3</v>
      </c>
      <c r="I161" s="17">
        <v>8.9410567669587007E-3</v>
      </c>
      <c r="J161" s="17">
        <v>2.0362159825102699E-2</v>
      </c>
      <c r="K161" s="17">
        <v>1.20344188540073E-2</v>
      </c>
      <c r="L161" s="17">
        <v>4.98910785555301E-3</v>
      </c>
      <c r="M161" s="17"/>
      <c r="N161" s="17">
        <v>0</v>
      </c>
      <c r="O161" s="17">
        <v>7.5070447315090504E-3</v>
      </c>
      <c r="P161" s="17">
        <v>1.17766483069852E-2</v>
      </c>
      <c r="Q161" s="17">
        <v>0</v>
      </c>
      <c r="R161" s="17">
        <v>1.2454871056844201E-2</v>
      </c>
      <c r="S161" s="17">
        <v>0</v>
      </c>
      <c r="T161" s="17">
        <v>1.08419558517669E-2</v>
      </c>
      <c r="U161" s="17">
        <v>0</v>
      </c>
      <c r="V161" s="17">
        <v>7.91255342965487E-3</v>
      </c>
      <c r="W161" s="17">
        <v>3.8223676197042498E-2</v>
      </c>
      <c r="X161" s="17">
        <v>1.5845241448217001E-2</v>
      </c>
      <c r="Y161" s="17">
        <v>2.3792815121083902E-2</v>
      </c>
      <c r="Z161" s="17"/>
      <c r="AA161" s="17">
        <v>0</v>
      </c>
      <c r="AB161" s="17">
        <v>1.4690141089481501E-2</v>
      </c>
      <c r="AC161" s="17">
        <v>1.19390674354879E-2</v>
      </c>
      <c r="AD161" s="17">
        <v>1.65081444849863E-2</v>
      </c>
      <c r="AE161" s="17"/>
      <c r="AF161" s="17">
        <v>1.32546258657814E-2</v>
      </c>
      <c r="AG161" s="17">
        <v>9.4942869881914707E-3</v>
      </c>
      <c r="AH161" s="17">
        <v>1.42760312691176E-2</v>
      </c>
      <c r="AI161" s="17">
        <v>0</v>
      </c>
      <c r="AJ161" s="17">
        <v>0</v>
      </c>
    </row>
    <row r="162" spans="2:36" x14ac:dyDescent="0.35">
      <c r="B162" t="s">
        <v>92</v>
      </c>
      <c r="C162" s="17">
        <v>3.4391137178230802E-3</v>
      </c>
      <c r="D162" s="17">
        <v>5.0838508612256403E-3</v>
      </c>
      <c r="E162" s="17">
        <v>1.7964894476529499E-3</v>
      </c>
      <c r="F162" s="17"/>
      <c r="G162" s="17">
        <v>0</v>
      </c>
      <c r="H162" s="17">
        <v>0</v>
      </c>
      <c r="I162" s="17">
        <v>0</v>
      </c>
      <c r="J162" s="17">
        <v>5.1107822154020802E-3</v>
      </c>
      <c r="K162" s="17">
        <v>1.12726174881498E-2</v>
      </c>
      <c r="L162" s="17">
        <v>4.7676915699769902E-3</v>
      </c>
      <c r="M162" s="17"/>
      <c r="N162" s="17">
        <v>5.7403190467694501E-3</v>
      </c>
      <c r="O162" s="17">
        <v>8.2531637247386398E-3</v>
      </c>
      <c r="P162" s="17">
        <v>0</v>
      </c>
      <c r="Q162" s="17">
        <v>8.9383818474466394E-3</v>
      </c>
      <c r="R162" s="17">
        <v>0</v>
      </c>
      <c r="S162" s="17">
        <v>0</v>
      </c>
      <c r="T162" s="17">
        <v>1.03607905487548E-2</v>
      </c>
      <c r="U162" s="17">
        <v>0</v>
      </c>
      <c r="V162" s="17">
        <v>0</v>
      </c>
      <c r="W162" s="17">
        <v>0</v>
      </c>
      <c r="X162" s="17">
        <v>0</v>
      </c>
      <c r="Y162" s="17">
        <v>0</v>
      </c>
      <c r="Z162" s="17"/>
      <c r="AA162" s="17">
        <v>0</v>
      </c>
      <c r="AB162" s="17">
        <v>3.2404559124131799E-3</v>
      </c>
      <c r="AC162" s="17">
        <v>8.6480413967830409E-3</v>
      </c>
      <c r="AD162" s="17">
        <v>3.4197431848754698E-3</v>
      </c>
      <c r="AE162" s="17"/>
      <c r="AF162" s="17">
        <v>1.1824647565217099E-2</v>
      </c>
      <c r="AG162" s="17">
        <v>4.4291947494474503E-3</v>
      </c>
      <c r="AH162" s="17">
        <v>0</v>
      </c>
      <c r="AI162" s="17">
        <v>0</v>
      </c>
      <c r="AJ162" s="17">
        <v>0</v>
      </c>
    </row>
    <row r="163" spans="2:36" x14ac:dyDescent="0.35">
      <c r="B163" t="s">
        <v>79</v>
      </c>
      <c r="C163" s="17">
        <v>4.3077206923065802E-3</v>
      </c>
      <c r="D163" s="17">
        <v>0</v>
      </c>
      <c r="E163" s="17">
        <v>8.7022200982167005E-3</v>
      </c>
      <c r="F163" s="17"/>
      <c r="G163" s="17">
        <v>3.3762567419742102E-2</v>
      </c>
      <c r="H163" s="17">
        <v>0</v>
      </c>
      <c r="I163" s="17">
        <v>0</v>
      </c>
      <c r="J163" s="17">
        <v>4.5421495506693397E-3</v>
      </c>
      <c r="K163" s="17">
        <v>0</v>
      </c>
      <c r="L163" s="17">
        <v>0</v>
      </c>
      <c r="M163" s="17"/>
      <c r="N163" s="17">
        <v>1.22047081609908E-2</v>
      </c>
      <c r="O163" s="17">
        <v>0</v>
      </c>
      <c r="P163" s="17">
        <v>1.17766483069852E-2</v>
      </c>
      <c r="Q163" s="17">
        <v>0</v>
      </c>
      <c r="R163" s="17">
        <v>1.16839791390099E-2</v>
      </c>
      <c r="S163" s="17">
        <v>0</v>
      </c>
      <c r="T163" s="17">
        <v>0</v>
      </c>
      <c r="U163" s="17">
        <v>0</v>
      </c>
      <c r="V163" s="17">
        <v>0</v>
      </c>
      <c r="W163" s="17">
        <v>8.8692368263182404E-3</v>
      </c>
      <c r="X163" s="17">
        <v>0</v>
      </c>
      <c r="Y163" s="17">
        <v>0</v>
      </c>
      <c r="Z163" s="17"/>
      <c r="AA163" s="17">
        <v>2.8329506460429499E-3</v>
      </c>
      <c r="AB163" s="17">
        <v>6.8411621487630501E-3</v>
      </c>
      <c r="AC163" s="17">
        <v>7.9821790880873402E-3</v>
      </c>
      <c r="AD163" s="17">
        <v>0</v>
      </c>
      <c r="AE163" s="17"/>
      <c r="AF163" s="17">
        <v>3.6999486658651501E-3</v>
      </c>
      <c r="AG163" s="17">
        <v>1.22567127089149E-2</v>
      </c>
      <c r="AH163" s="17">
        <v>2.93221362349136E-3</v>
      </c>
      <c r="AI163" s="17">
        <v>0</v>
      </c>
      <c r="AJ163" s="17">
        <v>0</v>
      </c>
    </row>
    <row r="164" spans="2:36"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2:36" x14ac:dyDescent="0.35">
      <c r="B165" s="6" t="s">
        <v>99</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2:36" x14ac:dyDescent="0.35">
      <c r="B166" s="23" t="s">
        <v>13</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2:36" x14ac:dyDescent="0.35">
      <c r="B167" t="s">
        <v>81</v>
      </c>
      <c r="C167" s="17">
        <v>3.46053055407778E-2</v>
      </c>
      <c r="D167" s="17">
        <v>4.0325699657747002E-2</v>
      </c>
      <c r="E167" s="17">
        <v>2.8613160012819501E-2</v>
      </c>
      <c r="F167" s="17"/>
      <c r="G167" s="17">
        <v>3.5256203273361902E-2</v>
      </c>
      <c r="H167" s="17">
        <v>9.3301444624523902E-2</v>
      </c>
      <c r="I167" s="17">
        <v>4.8933344181376397E-2</v>
      </c>
      <c r="J167" s="17">
        <v>5.97309191750543E-3</v>
      </c>
      <c r="K167" s="17">
        <v>0</v>
      </c>
      <c r="L167" s="17">
        <v>1.0937338937287299E-2</v>
      </c>
      <c r="M167" s="17"/>
      <c r="N167" s="17">
        <v>0.106687004524587</v>
      </c>
      <c r="O167" s="17">
        <v>8.5237262556611196E-3</v>
      </c>
      <c r="P167" s="17">
        <v>1.5196343994270599E-2</v>
      </c>
      <c r="Q167" s="17">
        <v>1.34596243264369E-2</v>
      </c>
      <c r="R167" s="17">
        <v>1.6552795854551099E-2</v>
      </c>
      <c r="S167" s="17">
        <v>2.28644656819962E-2</v>
      </c>
      <c r="T167" s="17">
        <v>3.0267689342635198E-2</v>
      </c>
      <c r="U167" s="17">
        <v>2.40272321353205E-2</v>
      </c>
      <c r="V167" s="17">
        <v>1.9011779593090802E-2</v>
      </c>
      <c r="W167" s="17">
        <v>5.7429806341425998E-2</v>
      </c>
      <c r="X167" s="17">
        <v>0</v>
      </c>
      <c r="Y167" s="17">
        <v>3.8297852979395197E-2</v>
      </c>
      <c r="Z167" s="17"/>
      <c r="AA167" s="17">
        <v>5.8997016518662897E-2</v>
      </c>
      <c r="AB167" s="17">
        <v>1.4372810874496701E-2</v>
      </c>
      <c r="AC167" s="17">
        <v>2.1013692309618099E-2</v>
      </c>
      <c r="AD167" s="17">
        <v>3.3468253665665797E-2</v>
      </c>
      <c r="AE167" s="17"/>
      <c r="AF167" s="17">
        <v>1.8106985258329999E-2</v>
      </c>
      <c r="AG167" s="17">
        <v>1.71925965641435E-2</v>
      </c>
      <c r="AH167" s="17">
        <v>3.3211769331899503E-2</v>
      </c>
      <c r="AI167" s="17">
        <v>8.0816446720361701E-2</v>
      </c>
      <c r="AJ167" s="17">
        <v>0.24582905415140799</v>
      </c>
    </row>
    <row r="168" spans="2:36" x14ac:dyDescent="0.35">
      <c r="B168" t="s">
        <v>82</v>
      </c>
      <c r="C168" s="17">
        <v>2.47236386527286E-2</v>
      </c>
      <c r="D168" s="17">
        <v>3.0977174279540401E-2</v>
      </c>
      <c r="E168" s="17">
        <v>1.8082329426813301E-2</v>
      </c>
      <c r="F168" s="17"/>
      <c r="G168" s="17">
        <v>3.8988181695569502E-2</v>
      </c>
      <c r="H168" s="17">
        <v>3.7454490653464803E-2</v>
      </c>
      <c r="I168" s="17">
        <v>3.0424191488975599E-2</v>
      </c>
      <c r="J168" s="17">
        <v>2.08967848495113E-2</v>
      </c>
      <c r="K168" s="17">
        <v>8.5394419019348099E-3</v>
      </c>
      <c r="L168" s="17">
        <v>1.2260601190086901E-2</v>
      </c>
      <c r="M168" s="17"/>
      <c r="N168" s="17">
        <v>6.6184854887243294E-2</v>
      </c>
      <c r="O168" s="17">
        <v>2.46353718707699E-2</v>
      </c>
      <c r="P168" s="17">
        <v>0</v>
      </c>
      <c r="Q168" s="17">
        <v>2.9703616153034199E-2</v>
      </c>
      <c r="R168" s="17">
        <v>0</v>
      </c>
      <c r="S168" s="17">
        <v>1.1833196556727099E-2</v>
      </c>
      <c r="T168" s="17">
        <v>1.3818365397887699E-2</v>
      </c>
      <c r="U168" s="17">
        <v>0</v>
      </c>
      <c r="V168" s="17">
        <v>3.84432781690313E-2</v>
      </c>
      <c r="W168" s="17">
        <v>1.4391142093729299E-2</v>
      </c>
      <c r="X168" s="17">
        <v>0</v>
      </c>
      <c r="Y168" s="17">
        <v>3.72383527601335E-2</v>
      </c>
      <c r="Z168" s="17"/>
      <c r="AA168" s="17">
        <v>3.7472680038522402E-2</v>
      </c>
      <c r="AB168" s="17">
        <v>8.9915298519987908E-3</v>
      </c>
      <c r="AC168" s="17">
        <v>3.7207973818590798E-2</v>
      </c>
      <c r="AD168" s="17">
        <v>1.0602075441067799E-2</v>
      </c>
      <c r="AE168" s="17"/>
      <c r="AF168" s="17">
        <v>2.96623715718871E-2</v>
      </c>
      <c r="AG168" s="17">
        <v>1.8610851759752901E-2</v>
      </c>
      <c r="AH168" s="17">
        <v>2.3443011254658901E-2</v>
      </c>
      <c r="AI168" s="17">
        <v>2.6511854191412498E-2</v>
      </c>
      <c r="AJ168" s="17">
        <v>4.3448534382988499E-2</v>
      </c>
    </row>
    <row r="169" spans="2:36" x14ac:dyDescent="0.35">
      <c r="B169" t="s">
        <v>83</v>
      </c>
      <c r="C169" s="17">
        <v>0.14365944446823201</v>
      </c>
      <c r="D169" s="17">
        <v>0.15893960328498599</v>
      </c>
      <c r="E169" s="17">
        <v>0.12800783343104299</v>
      </c>
      <c r="F169" s="17"/>
      <c r="G169" s="17">
        <v>0.235344396148052</v>
      </c>
      <c r="H169" s="17">
        <v>0.24335963696116999</v>
      </c>
      <c r="I169" s="17">
        <v>0.204457778198113</v>
      </c>
      <c r="J169" s="17">
        <v>0.109458728990643</v>
      </c>
      <c r="K169" s="17">
        <v>3.3273895434109302E-2</v>
      </c>
      <c r="L169" s="17">
        <v>3.7467950816251198E-2</v>
      </c>
      <c r="M169" s="17"/>
      <c r="N169" s="17">
        <v>0.212889761041784</v>
      </c>
      <c r="O169" s="17">
        <v>0.12195069870908</v>
      </c>
      <c r="P169" s="17">
        <v>9.2450372248219295E-2</v>
      </c>
      <c r="Q169" s="17">
        <v>0.109833082316991</v>
      </c>
      <c r="R169" s="17">
        <v>0.100738737821281</v>
      </c>
      <c r="S169" s="17">
        <v>0.16192163731909801</v>
      </c>
      <c r="T169" s="17">
        <v>0.16783996748264199</v>
      </c>
      <c r="U169" s="17">
        <v>4.7710943835790297E-2</v>
      </c>
      <c r="V169" s="17">
        <v>0.22277715003118401</v>
      </c>
      <c r="W169" s="17">
        <v>8.4467537162583997E-2</v>
      </c>
      <c r="X169" s="17">
        <v>0.11140763330353901</v>
      </c>
      <c r="Y169" s="17">
        <v>0.14733871996459</v>
      </c>
      <c r="Z169" s="17"/>
      <c r="AA169" s="17">
        <v>0.17017981188798101</v>
      </c>
      <c r="AB169" s="17">
        <v>0.107882866135997</v>
      </c>
      <c r="AC169" s="17">
        <v>0.153193720352196</v>
      </c>
      <c r="AD169" s="17">
        <v>0.13593229379477301</v>
      </c>
      <c r="AE169" s="17"/>
      <c r="AF169" s="17">
        <v>0.125316324283616</v>
      </c>
      <c r="AG169" s="17">
        <v>0.15699980319554299</v>
      </c>
      <c r="AH169" s="17">
        <v>0.132272341563313</v>
      </c>
      <c r="AI169" s="17">
        <v>0.196572437962201</v>
      </c>
      <c r="AJ169" s="17">
        <v>0.26136057810391</v>
      </c>
    </row>
    <row r="170" spans="2:36" x14ac:dyDescent="0.35">
      <c r="B170" t="s">
        <v>84</v>
      </c>
      <c r="C170" s="17">
        <v>7.1321725910913805E-2</v>
      </c>
      <c r="D170" s="17">
        <v>7.1840733010421001E-2</v>
      </c>
      <c r="E170" s="17">
        <v>6.8978599381608302E-2</v>
      </c>
      <c r="F170" s="17"/>
      <c r="G170" s="17">
        <v>0.12126538281909199</v>
      </c>
      <c r="H170" s="17">
        <v>0.12829344644797999</v>
      </c>
      <c r="I170" s="17">
        <v>8.7103318798085694E-2</v>
      </c>
      <c r="J170" s="17">
        <v>3.5493176085389599E-2</v>
      </c>
      <c r="K170" s="17">
        <v>4.0470046019281301E-2</v>
      </c>
      <c r="L170" s="17">
        <v>2.2127605766296399E-2</v>
      </c>
      <c r="M170" s="17"/>
      <c r="N170" s="17">
        <v>8.1946722922165205E-2</v>
      </c>
      <c r="O170" s="17">
        <v>8.5247216980354396E-2</v>
      </c>
      <c r="P170" s="17">
        <v>3.0788781661948199E-2</v>
      </c>
      <c r="Q170" s="17">
        <v>6.67164233755521E-2</v>
      </c>
      <c r="R170" s="17">
        <v>0.10780556033036701</v>
      </c>
      <c r="S170" s="17">
        <v>4.6763581280312799E-2</v>
      </c>
      <c r="T170" s="17">
        <v>6.2662172992533904E-2</v>
      </c>
      <c r="U170" s="17">
        <v>7.7597987174234495E-2</v>
      </c>
      <c r="V170" s="17">
        <v>8.5505841426283397E-2</v>
      </c>
      <c r="W170" s="17">
        <v>7.3130629969588801E-2</v>
      </c>
      <c r="X170" s="17">
        <v>4.26725081873243E-2</v>
      </c>
      <c r="Y170" s="17">
        <v>7.8452389220981703E-2</v>
      </c>
      <c r="Z170" s="17"/>
      <c r="AA170" s="17">
        <v>6.4532965636802206E-2</v>
      </c>
      <c r="AB170" s="17">
        <v>8.6552736970149396E-2</v>
      </c>
      <c r="AC170" s="17">
        <v>7.3133186604653094E-2</v>
      </c>
      <c r="AD170" s="17">
        <v>5.8031443523481503E-2</v>
      </c>
      <c r="AE170" s="17"/>
      <c r="AF170" s="17">
        <v>4.9595341983386901E-2</v>
      </c>
      <c r="AG170" s="17">
        <v>6.6027372049796695E-2</v>
      </c>
      <c r="AH170" s="17">
        <v>7.5183186156299694E-2</v>
      </c>
      <c r="AI170" s="17">
        <v>0.13582186662185999</v>
      </c>
      <c r="AJ170" s="17">
        <v>3.8030351677967401E-2</v>
      </c>
    </row>
    <row r="171" spans="2:36" x14ac:dyDescent="0.35">
      <c r="B171" t="s">
        <v>85</v>
      </c>
      <c r="C171" s="17">
        <v>0.25491447829314201</v>
      </c>
      <c r="D171" s="17">
        <v>0.253722165152515</v>
      </c>
      <c r="E171" s="17">
        <v>0.25332887918242603</v>
      </c>
      <c r="F171" s="17"/>
      <c r="G171" s="17">
        <v>0.23018235159266801</v>
      </c>
      <c r="H171" s="17">
        <v>0.24536322211515799</v>
      </c>
      <c r="I171" s="17">
        <v>0.22080247359930799</v>
      </c>
      <c r="J171" s="17">
        <v>0.30532437619064001</v>
      </c>
      <c r="K171" s="17">
        <v>0.26519149009265502</v>
      </c>
      <c r="L171" s="17">
        <v>0.26008538324153802</v>
      </c>
      <c r="M171" s="17"/>
      <c r="N171" s="17">
        <v>0.23479149324309301</v>
      </c>
      <c r="O171" s="17">
        <v>0.28255075547186098</v>
      </c>
      <c r="P171" s="17">
        <v>0.243662724193492</v>
      </c>
      <c r="Q171" s="17">
        <v>0.35235196480091402</v>
      </c>
      <c r="R171" s="17">
        <v>0.18405850188464001</v>
      </c>
      <c r="S171" s="17">
        <v>0.35006316194839299</v>
      </c>
      <c r="T171" s="17">
        <v>0.24840614000713801</v>
      </c>
      <c r="U171" s="17">
        <v>0.25975218326529798</v>
      </c>
      <c r="V171" s="17">
        <v>0.19181994599587901</v>
      </c>
      <c r="W171" s="17">
        <v>0.189361843124947</v>
      </c>
      <c r="X171" s="17">
        <v>0.21990220627746501</v>
      </c>
      <c r="Y171" s="17">
        <v>0.31741421028294697</v>
      </c>
      <c r="Z171" s="17"/>
      <c r="AA171" s="17">
        <v>0.24868907652556499</v>
      </c>
      <c r="AB171" s="17">
        <v>0.30309445550787101</v>
      </c>
      <c r="AC171" s="17">
        <v>0.188584638826683</v>
      </c>
      <c r="AD171" s="17">
        <v>0.27407366372154401</v>
      </c>
      <c r="AE171" s="17"/>
      <c r="AF171" s="17">
        <v>0.26675151969863597</v>
      </c>
      <c r="AG171" s="17">
        <v>0.25298789506601099</v>
      </c>
      <c r="AH171" s="17">
        <v>0.308652657473581</v>
      </c>
      <c r="AI171" s="17">
        <v>0.14368061198684401</v>
      </c>
      <c r="AJ171" s="17">
        <v>0.26518478837475101</v>
      </c>
    </row>
    <row r="172" spans="2:36" x14ac:dyDescent="0.35">
      <c r="B172" t="s">
        <v>86</v>
      </c>
      <c r="C172" s="17">
        <v>0.162666135031416</v>
      </c>
      <c r="D172" s="17">
        <v>0.16360288268280401</v>
      </c>
      <c r="E172" s="17">
        <v>0.16277126509813999</v>
      </c>
      <c r="F172" s="17"/>
      <c r="G172" s="17">
        <v>0.109839330498419</v>
      </c>
      <c r="H172" s="17">
        <v>9.7172474347104104E-2</v>
      </c>
      <c r="I172" s="17">
        <v>0.142072259602361</v>
      </c>
      <c r="J172" s="17">
        <v>0.18799191253775799</v>
      </c>
      <c r="K172" s="17">
        <v>0.19455811004731399</v>
      </c>
      <c r="L172" s="17">
        <v>0.23401784535215001</v>
      </c>
      <c r="M172" s="17"/>
      <c r="N172" s="17">
        <v>9.0995985305831403E-2</v>
      </c>
      <c r="O172" s="17">
        <v>0.16141933689159199</v>
      </c>
      <c r="P172" s="17">
        <v>0.22478104790795</v>
      </c>
      <c r="Q172" s="17">
        <v>0.184249383459651</v>
      </c>
      <c r="R172" s="17">
        <v>0.20704352543579399</v>
      </c>
      <c r="S172" s="17">
        <v>0.12409758700968999</v>
      </c>
      <c r="T172" s="17">
        <v>0.10971132246275</v>
      </c>
      <c r="U172" s="17">
        <v>0.26299272723989697</v>
      </c>
      <c r="V172" s="17">
        <v>0.13623803326308101</v>
      </c>
      <c r="W172" s="17">
        <v>0.27706457970460202</v>
      </c>
      <c r="X172" s="17">
        <v>0.17307208057076701</v>
      </c>
      <c r="Y172" s="17">
        <v>7.6142867510363907E-2</v>
      </c>
      <c r="Z172" s="17"/>
      <c r="AA172" s="17">
        <v>0.14754001764087499</v>
      </c>
      <c r="AB172" s="17">
        <v>0.17685906118167599</v>
      </c>
      <c r="AC172" s="17">
        <v>0.17992417868470101</v>
      </c>
      <c r="AD172" s="17">
        <v>0.14974798459282501</v>
      </c>
      <c r="AE172" s="17"/>
      <c r="AF172" s="17">
        <v>0.21635472009328899</v>
      </c>
      <c r="AG172" s="17">
        <v>0.13863579019691699</v>
      </c>
      <c r="AH172" s="17">
        <v>0.15212172459058401</v>
      </c>
      <c r="AI172" s="17">
        <v>0.14003983044836099</v>
      </c>
      <c r="AJ172" s="17">
        <v>6.5872087483283007E-2</v>
      </c>
    </row>
    <row r="173" spans="2:36" x14ac:dyDescent="0.35">
      <c r="B173" t="s">
        <v>87</v>
      </c>
      <c r="C173" s="17">
        <v>0.189096750881878</v>
      </c>
      <c r="D173" s="17">
        <v>0.164582651947386</v>
      </c>
      <c r="E173" s="17">
        <v>0.21711005327644201</v>
      </c>
      <c r="F173" s="17"/>
      <c r="G173" s="17">
        <v>0.15924692212297001</v>
      </c>
      <c r="H173" s="17">
        <v>0.118440653870214</v>
      </c>
      <c r="I173" s="17">
        <v>0.161181886062537</v>
      </c>
      <c r="J173" s="17">
        <v>0.21981526652769801</v>
      </c>
      <c r="K173" s="17">
        <v>0.25956787035407702</v>
      </c>
      <c r="L173" s="17">
        <v>0.229537092311558</v>
      </c>
      <c r="M173" s="17"/>
      <c r="N173" s="17">
        <v>0.130993124975331</v>
      </c>
      <c r="O173" s="17">
        <v>0.20514484709094799</v>
      </c>
      <c r="P173" s="17">
        <v>0.25348183516719203</v>
      </c>
      <c r="Q173" s="17">
        <v>0.15637112410673501</v>
      </c>
      <c r="R173" s="17">
        <v>0.114168991886604</v>
      </c>
      <c r="S173" s="17">
        <v>0.192314436946421</v>
      </c>
      <c r="T173" s="17">
        <v>0.201075972450343</v>
      </c>
      <c r="U173" s="17">
        <v>0.28296067283567899</v>
      </c>
      <c r="V173" s="17">
        <v>0.20023341800466099</v>
      </c>
      <c r="W173" s="17">
        <v>0.169151936919888</v>
      </c>
      <c r="X173" s="17">
        <v>0.30024785181455899</v>
      </c>
      <c r="Y173" s="17">
        <v>0.183630907090616</v>
      </c>
      <c r="Z173" s="17"/>
      <c r="AA173" s="17">
        <v>0.16910317868432601</v>
      </c>
      <c r="AB173" s="17">
        <v>0.17139487107183299</v>
      </c>
      <c r="AC173" s="17">
        <v>0.18750977531864499</v>
      </c>
      <c r="AD173" s="17">
        <v>0.246977811973565</v>
      </c>
      <c r="AE173" s="17"/>
      <c r="AF173" s="17">
        <v>0.172374169200087</v>
      </c>
      <c r="AG173" s="17">
        <v>0.206061829382537</v>
      </c>
      <c r="AH173" s="17">
        <v>0.16010252446102899</v>
      </c>
      <c r="AI173" s="17">
        <v>0.21911302373688099</v>
      </c>
      <c r="AJ173" s="17">
        <v>8.02746058256915E-2</v>
      </c>
    </row>
    <row r="174" spans="2:36" x14ac:dyDescent="0.35">
      <c r="B174" t="s">
        <v>88</v>
      </c>
      <c r="C174" s="17">
        <v>4.48012183304453E-2</v>
      </c>
      <c r="D174" s="17">
        <v>4.7800755771847801E-2</v>
      </c>
      <c r="E174" s="17">
        <v>4.1843633063780701E-2</v>
      </c>
      <c r="F174" s="17"/>
      <c r="G174" s="17">
        <v>3.4602373756687198E-2</v>
      </c>
      <c r="H174" s="17">
        <v>1.2144762448376201E-2</v>
      </c>
      <c r="I174" s="17">
        <v>3.94842789376008E-2</v>
      </c>
      <c r="J174" s="17">
        <v>5.4508643832249598E-2</v>
      </c>
      <c r="K174" s="17">
        <v>9.2477588011842096E-2</v>
      </c>
      <c r="L174" s="17">
        <v>4.9141488244793599E-2</v>
      </c>
      <c r="M174" s="17"/>
      <c r="N174" s="17">
        <v>4.5791435332475802E-2</v>
      </c>
      <c r="O174" s="17">
        <v>6.6381370235361697E-2</v>
      </c>
      <c r="P174" s="17">
        <v>6.4549176766416194E-2</v>
      </c>
      <c r="Q174" s="17">
        <v>3.7610714125811601E-2</v>
      </c>
      <c r="R174" s="17">
        <v>5.0632511598364301E-2</v>
      </c>
      <c r="S174" s="17">
        <v>3.2130132686342003E-2</v>
      </c>
      <c r="T174" s="17">
        <v>4.4693988630538202E-2</v>
      </c>
      <c r="U174" s="17">
        <v>0</v>
      </c>
      <c r="V174" s="17">
        <v>3.8664733886635903E-2</v>
      </c>
      <c r="W174" s="17">
        <v>4.0484819179296298E-2</v>
      </c>
      <c r="X174" s="17">
        <v>4.5199906330545797E-2</v>
      </c>
      <c r="Y174" s="17">
        <v>4.1369460642602801E-2</v>
      </c>
      <c r="Z174" s="17"/>
      <c r="AA174" s="17">
        <v>3.0666672343624E-2</v>
      </c>
      <c r="AB174" s="17">
        <v>5.6116288004705299E-2</v>
      </c>
      <c r="AC174" s="17">
        <v>8.3530080087186001E-2</v>
      </c>
      <c r="AD174" s="17">
        <v>1.5861160550641702E-2</v>
      </c>
      <c r="AE174" s="17"/>
      <c r="AF174" s="17">
        <v>2.9313167105780299E-2</v>
      </c>
      <c r="AG174" s="17">
        <v>4.2398966929095498E-2</v>
      </c>
      <c r="AH174" s="17">
        <v>4.7526710726062203E-2</v>
      </c>
      <c r="AI174" s="17">
        <v>2.9547747552869898E-2</v>
      </c>
      <c r="AJ174" s="17">
        <v>0</v>
      </c>
    </row>
    <row r="175" spans="2:36" x14ac:dyDescent="0.35">
      <c r="B175" t="s">
        <v>89</v>
      </c>
      <c r="C175" s="17">
        <v>4.2437269986551403E-2</v>
      </c>
      <c r="D175" s="17">
        <v>3.8095336900512401E-2</v>
      </c>
      <c r="E175" s="17">
        <v>4.7460874010301399E-2</v>
      </c>
      <c r="F175" s="17"/>
      <c r="G175" s="17">
        <v>8.2149130706400692E-3</v>
      </c>
      <c r="H175" s="17">
        <v>5.4948340872199896E-3</v>
      </c>
      <c r="I175" s="17">
        <v>4.6694732320796899E-2</v>
      </c>
      <c r="J175" s="17">
        <v>4.8213516984778299E-2</v>
      </c>
      <c r="K175" s="17">
        <v>5.5897939912285602E-2</v>
      </c>
      <c r="L175" s="17">
        <v>8.1484051370577695E-2</v>
      </c>
      <c r="M175" s="17"/>
      <c r="N175" s="17">
        <v>1.50580537540885E-2</v>
      </c>
      <c r="O175" s="17">
        <v>4.4146676494371997E-2</v>
      </c>
      <c r="P175" s="17">
        <v>4.6123080135554502E-2</v>
      </c>
      <c r="Q175" s="17">
        <v>4.9704067334873599E-2</v>
      </c>
      <c r="R175" s="17">
        <v>0.136459024679844</v>
      </c>
      <c r="S175" s="17">
        <v>0</v>
      </c>
      <c r="T175" s="17">
        <v>4.6505110486073399E-2</v>
      </c>
      <c r="U175" s="17">
        <v>2.2483843661692E-2</v>
      </c>
      <c r="V175" s="17">
        <v>2.6875711311710598E-2</v>
      </c>
      <c r="W175" s="17">
        <v>6.8788968072485204E-2</v>
      </c>
      <c r="X175" s="17">
        <v>8.5173119334398695E-2</v>
      </c>
      <c r="Y175" s="17">
        <v>0</v>
      </c>
      <c r="Z175" s="17"/>
      <c r="AA175" s="17">
        <v>5.6507894265982503E-2</v>
      </c>
      <c r="AB175" s="17">
        <v>3.3108461485427503E-2</v>
      </c>
      <c r="AC175" s="17">
        <v>3.7968291764663202E-2</v>
      </c>
      <c r="AD175" s="17">
        <v>3.5957358338866797E-2</v>
      </c>
      <c r="AE175" s="17"/>
      <c r="AF175" s="17">
        <v>4.2803063676079202E-2</v>
      </c>
      <c r="AG175" s="17">
        <v>5.6899970083591503E-2</v>
      </c>
      <c r="AH175" s="17">
        <v>4.6562813957054999E-2</v>
      </c>
      <c r="AI175" s="17">
        <v>8.8902285025925995E-3</v>
      </c>
      <c r="AJ175" s="17">
        <v>0</v>
      </c>
    </row>
    <row r="176" spans="2:36" x14ac:dyDescent="0.35">
      <c r="B176" t="s">
        <v>90</v>
      </c>
      <c r="C176" s="17">
        <v>1.3116039732304E-2</v>
      </c>
      <c r="D176" s="17">
        <v>1.28439386827299E-2</v>
      </c>
      <c r="E176" s="17">
        <v>1.3503215571199399E-2</v>
      </c>
      <c r="F176" s="17"/>
      <c r="G176" s="17">
        <v>0</v>
      </c>
      <c r="H176" s="17">
        <v>6.65588423308997E-3</v>
      </c>
      <c r="I176" s="17">
        <v>1.8845736810845299E-2</v>
      </c>
      <c r="J176" s="17">
        <v>0</v>
      </c>
      <c r="K176" s="17">
        <v>3.1398868802452601E-2</v>
      </c>
      <c r="L176" s="17">
        <v>2.1801315986605799E-2</v>
      </c>
      <c r="M176" s="17"/>
      <c r="N176" s="17">
        <v>7.3985836845436503E-3</v>
      </c>
      <c r="O176" s="17">
        <v>0</v>
      </c>
      <c r="P176" s="17">
        <v>0</v>
      </c>
      <c r="Q176" s="17">
        <v>0</v>
      </c>
      <c r="R176" s="17">
        <v>4.7397421633580801E-2</v>
      </c>
      <c r="S176" s="17">
        <v>3.4959985002973197E-2</v>
      </c>
      <c r="T176" s="17">
        <v>4.4212803756664802E-2</v>
      </c>
      <c r="U176" s="17">
        <v>0</v>
      </c>
      <c r="V176" s="17">
        <v>9.3205579010772407E-3</v>
      </c>
      <c r="W176" s="17">
        <v>0</v>
      </c>
      <c r="X176" s="17">
        <v>2.2324694181400598E-2</v>
      </c>
      <c r="Y176" s="17">
        <v>0</v>
      </c>
      <c r="Z176" s="17"/>
      <c r="AA176" s="17">
        <v>0</v>
      </c>
      <c r="AB176" s="17">
        <v>1.3965585294900201E-2</v>
      </c>
      <c r="AC176" s="17">
        <v>2.10843845258099E-2</v>
      </c>
      <c r="AD176" s="17">
        <v>2.5463977892290799E-2</v>
      </c>
      <c r="AE176" s="17"/>
      <c r="AF176" s="17">
        <v>2.6974308026270499E-2</v>
      </c>
      <c r="AG176" s="17">
        <v>2.0426741318552901E-2</v>
      </c>
      <c r="AH176" s="17">
        <v>7.10688357880965E-3</v>
      </c>
      <c r="AI176" s="17">
        <v>0</v>
      </c>
      <c r="AJ176" s="17">
        <v>0</v>
      </c>
    </row>
    <row r="177" spans="2:36" x14ac:dyDescent="0.35">
      <c r="B177" t="s">
        <v>91</v>
      </c>
      <c r="C177" s="17">
        <v>1.31073581997248E-2</v>
      </c>
      <c r="D177" s="17">
        <v>1.0867501872185501E-2</v>
      </c>
      <c r="E177" s="17">
        <v>1.56380792802479E-2</v>
      </c>
      <c r="F177" s="17"/>
      <c r="G177" s="17">
        <v>8.9921381788203598E-3</v>
      </c>
      <c r="H177" s="17">
        <v>6.6081700926950296E-3</v>
      </c>
      <c r="I177" s="17">
        <v>0</v>
      </c>
      <c r="J177" s="17">
        <v>1.2324502083826801E-2</v>
      </c>
      <c r="K177" s="17">
        <v>9.2692001663788898E-3</v>
      </c>
      <c r="L177" s="17">
        <v>3.6181082555748499E-2</v>
      </c>
      <c r="M177" s="17"/>
      <c r="N177" s="17">
        <v>7.2629803288574001E-3</v>
      </c>
      <c r="O177" s="17">
        <v>0</v>
      </c>
      <c r="P177" s="17">
        <v>1.4551694054569899E-2</v>
      </c>
      <c r="Q177" s="17">
        <v>0</v>
      </c>
      <c r="R177" s="17">
        <v>3.5142928874974999E-2</v>
      </c>
      <c r="S177" s="17">
        <v>2.3051815568047699E-2</v>
      </c>
      <c r="T177" s="17">
        <v>3.08064669907945E-2</v>
      </c>
      <c r="U177" s="17">
        <v>2.2474409852088199E-2</v>
      </c>
      <c r="V177" s="17">
        <v>2.08668221869363E-2</v>
      </c>
      <c r="W177" s="17">
        <v>0</v>
      </c>
      <c r="X177" s="17">
        <v>0</v>
      </c>
      <c r="Y177" s="17">
        <v>3.9202594665094501E-2</v>
      </c>
      <c r="Z177" s="17"/>
      <c r="AA177" s="17">
        <v>9.9238737053937397E-3</v>
      </c>
      <c r="AB177" s="17">
        <v>2.2825107444629601E-2</v>
      </c>
      <c r="AC177" s="17">
        <v>6.2062365768408402E-3</v>
      </c>
      <c r="AD177" s="17">
        <v>1.3883976505278299E-2</v>
      </c>
      <c r="AE177" s="17"/>
      <c r="AF177" s="17">
        <v>5.5064713094915797E-3</v>
      </c>
      <c r="AG177" s="17">
        <v>1.8637155789594999E-2</v>
      </c>
      <c r="AH177" s="17">
        <v>1.3816376906708E-2</v>
      </c>
      <c r="AI177" s="17">
        <v>9.2586420497543804E-3</v>
      </c>
      <c r="AJ177" s="17">
        <v>0</v>
      </c>
    </row>
    <row r="178" spans="2:36" x14ac:dyDescent="0.35">
      <c r="B178" t="s">
        <v>92</v>
      </c>
      <c r="C178" s="17">
        <v>2.2059660640243802E-3</v>
      </c>
      <c r="D178" s="17">
        <v>4.2449786162963203E-3</v>
      </c>
      <c r="E178" s="17">
        <v>0</v>
      </c>
      <c r="F178" s="17"/>
      <c r="G178" s="17">
        <v>0</v>
      </c>
      <c r="H178" s="17">
        <v>0</v>
      </c>
      <c r="I178" s="17">
        <v>0</v>
      </c>
      <c r="J178" s="17">
        <v>0</v>
      </c>
      <c r="K178" s="17">
        <v>9.3555492576686897E-3</v>
      </c>
      <c r="L178" s="17">
        <v>4.95824422710631E-3</v>
      </c>
      <c r="M178" s="17"/>
      <c r="N178" s="17">
        <v>0</v>
      </c>
      <c r="O178" s="17">
        <v>0</v>
      </c>
      <c r="P178" s="17">
        <v>0</v>
      </c>
      <c r="Q178" s="17">
        <v>0</v>
      </c>
      <c r="R178" s="17">
        <v>0</v>
      </c>
      <c r="S178" s="17">
        <v>0</v>
      </c>
      <c r="T178" s="17">
        <v>0</v>
      </c>
      <c r="U178" s="17">
        <v>0</v>
      </c>
      <c r="V178" s="17">
        <v>0</v>
      </c>
      <c r="W178" s="17">
        <v>1.27892028218081E-2</v>
      </c>
      <c r="X178" s="17">
        <v>0</v>
      </c>
      <c r="Y178" s="17">
        <v>4.0912644883275499E-2</v>
      </c>
      <c r="Z178" s="17"/>
      <c r="AA178" s="17">
        <v>3.0382651459604001E-3</v>
      </c>
      <c r="AB178" s="17">
        <v>4.8362261763153103E-3</v>
      </c>
      <c r="AC178" s="17">
        <v>0</v>
      </c>
      <c r="AD178" s="17">
        <v>0</v>
      </c>
      <c r="AE178" s="17"/>
      <c r="AF178" s="17">
        <v>1.1786833789703801E-2</v>
      </c>
      <c r="AG178" s="17">
        <v>0</v>
      </c>
      <c r="AH178" s="17">
        <v>0</v>
      </c>
      <c r="AI178" s="17">
        <v>0</v>
      </c>
      <c r="AJ178" s="17">
        <v>0</v>
      </c>
    </row>
    <row r="179" spans="2:36" x14ac:dyDescent="0.35">
      <c r="B179" t="s">
        <v>79</v>
      </c>
      <c r="C179" s="17">
        <v>3.34466890786213E-3</v>
      </c>
      <c r="D179" s="17">
        <v>2.1565781410288801E-3</v>
      </c>
      <c r="E179" s="17">
        <v>4.6620782651785597E-3</v>
      </c>
      <c r="F179" s="17"/>
      <c r="G179" s="17">
        <v>1.8067806843720099E-2</v>
      </c>
      <c r="H179" s="17">
        <v>5.7109801190043602E-3</v>
      </c>
      <c r="I179" s="17">
        <v>0</v>
      </c>
      <c r="J179" s="17">
        <v>0</v>
      </c>
      <c r="K179" s="17">
        <v>0</v>
      </c>
      <c r="L179" s="17">
        <v>0</v>
      </c>
      <c r="M179" s="17"/>
      <c r="N179" s="17">
        <v>0</v>
      </c>
      <c r="O179" s="17">
        <v>0</v>
      </c>
      <c r="P179" s="17">
        <v>1.44149438703873E-2</v>
      </c>
      <c r="Q179" s="17">
        <v>0</v>
      </c>
      <c r="R179" s="17">
        <v>0</v>
      </c>
      <c r="S179" s="17">
        <v>0</v>
      </c>
      <c r="T179" s="17">
        <v>0</v>
      </c>
      <c r="U179" s="17">
        <v>0</v>
      </c>
      <c r="V179" s="17">
        <v>1.02427282304293E-2</v>
      </c>
      <c r="W179" s="17">
        <v>1.29395346096449E-2</v>
      </c>
      <c r="X179" s="17">
        <v>0</v>
      </c>
      <c r="Y179" s="17">
        <v>0</v>
      </c>
      <c r="Z179" s="17"/>
      <c r="AA179" s="17">
        <v>3.3485476063048101E-3</v>
      </c>
      <c r="AB179" s="17">
        <v>0</v>
      </c>
      <c r="AC179" s="17">
        <v>1.06438411304128E-2</v>
      </c>
      <c r="AD179" s="17">
        <v>0</v>
      </c>
      <c r="AE179" s="17"/>
      <c r="AF179" s="17">
        <v>5.4547240034428703E-3</v>
      </c>
      <c r="AG179" s="17">
        <v>5.1210276644640899E-3</v>
      </c>
      <c r="AH179" s="17">
        <v>0</v>
      </c>
      <c r="AI179" s="17">
        <v>9.7473102268619792E-3</v>
      </c>
      <c r="AJ179" s="17">
        <v>0</v>
      </c>
    </row>
    <row r="180" spans="2:36"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2:36" x14ac:dyDescent="0.35">
      <c r="B181" s="6" t="s">
        <v>100</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2:36" x14ac:dyDescent="0.35">
      <c r="B182" s="23" t="s">
        <v>13</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2:36" x14ac:dyDescent="0.35">
      <c r="B183" t="s">
        <v>81</v>
      </c>
      <c r="C183" s="17">
        <v>3.2366316719075E-2</v>
      </c>
      <c r="D183" s="17">
        <v>2.04091719966869E-2</v>
      </c>
      <c r="E183" s="17">
        <v>4.2870632005171501E-2</v>
      </c>
      <c r="F183" s="17"/>
      <c r="G183" s="17">
        <v>2.7093138829156E-2</v>
      </c>
      <c r="H183" s="17">
        <v>4.8360347480745997E-2</v>
      </c>
      <c r="I183" s="17">
        <v>3.6935991861383702E-2</v>
      </c>
      <c r="J183" s="17">
        <v>3.20365452789323E-2</v>
      </c>
      <c r="K183" s="17">
        <v>0</v>
      </c>
      <c r="L183" s="17">
        <v>0</v>
      </c>
      <c r="M183" s="17"/>
      <c r="N183" s="17">
        <v>1.84715399119561E-2</v>
      </c>
      <c r="O183" s="17">
        <v>0</v>
      </c>
      <c r="P183" s="17">
        <v>0</v>
      </c>
      <c r="Q183" s="17">
        <v>0</v>
      </c>
      <c r="R183" s="17">
        <v>0</v>
      </c>
      <c r="S183" s="17">
        <v>0.103919208193231</v>
      </c>
      <c r="T183" s="17">
        <v>0</v>
      </c>
      <c r="U183" s="17">
        <v>0</v>
      </c>
      <c r="V183" s="17">
        <v>6.6530846484519499E-2</v>
      </c>
      <c r="W183" s="17">
        <v>0.101011074435811</v>
      </c>
      <c r="X183" s="17">
        <v>0</v>
      </c>
      <c r="Y183" s="17">
        <v>0</v>
      </c>
      <c r="Z183" s="17"/>
      <c r="AA183" s="17">
        <v>5.4809990861509998E-2</v>
      </c>
      <c r="AB183" s="17">
        <v>3.6180113633481302E-2</v>
      </c>
      <c r="AC183" s="17">
        <v>0</v>
      </c>
      <c r="AD183" s="17">
        <v>0</v>
      </c>
      <c r="AE183" s="17"/>
      <c r="AF183" s="17">
        <v>0</v>
      </c>
      <c r="AG183" s="17">
        <v>0</v>
      </c>
      <c r="AH183" s="17">
        <v>2.65904853230516E-2</v>
      </c>
      <c r="AI183" s="17">
        <v>4.7797698901936803E-2</v>
      </c>
      <c r="AJ183" s="17">
        <v>0.27168825224826398</v>
      </c>
    </row>
    <row r="184" spans="2:36" x14ac:dyDescent="0.35">
      <c r="B184" t="s">
        <v>82</v>
      </c>
      <c r="C184" s="17">
        <v>3.3431259782914398E-2</v>
      </c>
      <c r="D184" s="17">
        <v>4.3212323211761799E-2</v>
      </c>
      <c r="E184" s="17">
        <v>2.5303400837685699E-2</v>
      </c>
      <c r="F184" s="17"/>
      <c r="G184" s="17">
        <v>0</v>
      </c>
      <c r="H184" s="17">
        <v>8.1308301580907405E-2</v>
      </c>
      <c r="I184" s="17">
        <v>1.9735773812222201E-2</v>
      </c>
      <c r="J184" s="17">
        <v>3.7385767449901998E-2</v>
      </c>
      <c r="K184" s="17">
        <v>0</v>
      </c>
      <c r="L184" s="17">
        <v>0</v>
      </c>
      <c r="M184" s="17"/>
      <c r="N184" s="17">
        <v>5.4993671722070203E-2</v>
      </c>
      <c r="O184" s="17">
        <v>0</v>
      </c>
      <c r="P184" s="17">
        <v>0</v>
      </c>
      <c r="Q184" s="17">
        <v>0.114185405018653</v>
      </c>
      <c r="R184" s="17">
        <v>0</v>
      </c>
      <c r="S184" s="17">
        <v>0</v>
      </c>
      <c r="T184" s="17">
        <v>0</v>
      </c>
      <c r="U184" s="17">
        <v>0</v>
      </c>
      <c r="V184" s="17">
        <v>3.3953156022683097E-2</v>
      </c>
      <c r="W184" s="17">
        <v>0</v>
      </c>
      <c r="X184" s="17">
        <v>0</v>
      </c>
      <c r="Y184" s="17">
        <v>0.54346137205016398</v>
      </c>
      <c r="Z184" s="17"/>
      <c r="AA184" s="17">
        <v>4.7672261857644102E-2</v>
      </c>
      <c r="AB184" s="17">
        <v>1.7349906059806401E-2</v>
      </c>
      <c r="AC184" s="17">
        <v>2.4219562401171901E-2</v>
      </c>
      <c r="AD184" s="17">
        <v>3.3569391824659803E-2</v>
      </c>
      <c r="AE184" s="17"/>
      <c r="AF184" s="17">
        <v>0</v>
      </c>
      <c r="AG184" s="17">
        <v>0</v>
      </c>
      <c r="AH184" s="17">
        <v>5.4742049540837397E-2</v>
      </c>
      <c r="AI184" s="17">
        <v>2.3880281504236298E-2</v>
      </c>
      <c r="AJ184" s="17">
        <v>8.9652846493694996E-2</v>
      </c>
    </row>
    <row r="185" spans="2:36" x14ac:dyDescent="0.35">
      <c r="B185" t="s">
        <v>83</v>
      </c>
      <c r="C185" s="17">
        <v>0.12748767991832799</v>
      </c>
      <c r="D185" s="17">
        <v>0.19201180085632599</v>
      </c>
      <c r="E185" s="17">
        <v>7.3147557128503501E-2</v>
      </c>
      <c r="F185" s="17"/>
      <c r="G185" s="17">
        <v>9.2214536386581905E-2</v>
      </c>
      <c r="H185" s="17">
        <v>0.13235581579615399</v>
      </c>
      <c r="I185" s="17">
        <v>0.21150227895979901</v>
      </c>
      <c r="J185" s="17">
        <v>6.5502927515942597E-2</v>
      </c>
      <c r="K185" s="17">
        <v>8.3331835232104204E-2</v>
      </c>
      <c r="L185" s="17">
        <v>7.1288949329002399E-2</v>
      </c>
      <c r="M185" s="17"/>
      <c r="N185" s="17">
        <v>0.232123967512704</v>
      </c>
      <c r="O185" s="17">
        <v>4.55890216571374E-2</v>
      </c>
      <c r="P185" s="17">
        <v>0.17237982874052901</v>
      </c>
      <c r="Q185" s="17">
        <v>4.7904900955477801E-2</v>
      </c>
      <c r="R185" s="17">
        <v>6.6450661627961399E-2</v>
      </c>
      <c r="S185" s="17">
        <v>0.14871525705629601</v>
      </c>
      <c r="T185" s="17">
        <v>0.18465653920094699</v>
      </c>
      <c r="U185" s="17">
        <v>0</v>
      </c>
      <c r="V185" s="17">
        <v>5.6557523066960901E-2</v>
      </c>
      <c r="W185" s="17">
        <v>0.16917947021113999</v>
      </c>
      <c r="X185" s="17">
        <v>0</v>
      </c>
      <c r="Y185" s="17">
        <v>0</v>
      </c>
      <c r="Z185" s="17"/>
      <c r="AA185" s="17">
        <v>0.21886991796906999</v>
      </c>
      <c r="AB185" s="17">
        <v>3.3707546532317501E-2</v>
      </c>
      <c r="AC185" s="17">
        <v>7.6172477867018598E-2</v>
      </c>
      <c r="AD185" s="17">
        <v>9.8901845593997895E-2</v>
      </c>
      <c r="AE185" s="17"/>
      <c r="AF185" s="17">
        <v>4.5828437145934299E-2</v>
      </c>
      <c r="AG185" s="17">
        <v>9.0801242370314394E-2</v>
      </c>
      <c r="AH185" s="17">
        <v>0.12020327308596</v>
      </c>
      <c r="AI185" s="17">
        <v>0.16982042256191199</v>
      </c>
      <c r="AJ185" s="17">
        <v>0.39889946603912702</v>
      </c>
    </row>
    <row r="186" spans="2:36" x14ac:dyDescent="0.35">
      <c r="B186" t="s">
        <v>84</v>
      </c>
      <c r="C186" s="17">
        <v>9.2842719512476093E-2</v>
      </c>
      <c r="D186" s="17">
        <v>9.3786872177929401E-2</v>
      </c>
      <c r="E186" s="17">
        <v>9.2753409415869806E-2</v>
      </c>
      <c r="F186" s="17"/>
      <c r="G186" s="17">
        <v>0.17644240937727701</v>
      </c>
      <c r="H186" s="17">
        <v>0.163955957322725</v>
      </c>
      <c r="I186" s="17">
        <v>3.8314613829162202E-2</v>
      </c>
      <c r="J186" s="17">
        <v>0</v>
      </c>
      <c r="K186" s="17">
        <v>5.4782852724833297E-2</v>
      </c>
      <c r="L186" s="17">
        <v>0</v>
      </c>
      <c r="M186" s="17"/>
      <c r="N186" s="17">
        <v>0.120299711416327</v>
      </c>
      <c r="O186" s="17">
        <v>0</v>
      </c>
      <c r="P186" s="17">
        <v>0</v>
      </c>
      <c r="Q186" s="17">
        <v>0.15770174746040999</v>
      </c>
      <c r="R186" s="17">
        <v>0.129700782357588</v>
      </c>
      <c r="S186" s="17">
        <v>0</v>
      </c>
      <c r="T186" s="17">
        <v>0.264789817864928</v>
      </c>
      <c r="U186" s="17">
        <v>0.122710269704258</v>
      </c>
      <c r="V186" s="17">
        <v>6.7404649101527894E-2</v>
      </c>
      <c r="W186" s="17">
        <v>9.8082409893044301E-2</v>
      </c>
      <c r="X186" s="17">
        <v>0.1311784281093</v>
      </c>
      <c r="Y186" s="17">
        <v>0</v>
      </c>
      <c r="Z186" s="17"/>
      <c r="AA186" s="17">
        <v>0.117189664302726</v>
      </c>
      <c r="AB186" s="17">
        <v>1.69517319802257E-2</v>
      </c>
      <c r="AC186" s="17">
        <v>0.16417488470389499</v>
      </c>
      <c r="AD186" s="17">
        <v>6.6825746633380798E-2</v>
      </c>
      <c r="AE186" s="17"/>
      <c r="AF186" s="17">
        <v>8.1217940633940597E-2</v>
      </c>
      <c r="AG186" s="17">
        <v>8.6810476468967501E-2</v>
      </c>
      <c r="AH186" s="17">
        <v>5.0178999945190303E-2</v>
      </c>
      <c r="AI186" s="17">
        <v>0.17015410438884701</v>
      </c>
      <c r="AJ186" s="17">
        <v>7.6914881168041502E-2</v>
      </c>
    </row>
    <row r="187" spans="2:36" x14ac:dyDescent="0.35">
      <c r="B187" t="s">
        <v>85</v>
      </c>
      <c r="C187" s="17">
        <v>0.142179585812057</v>
      </c>
      <c r="D187" s="17">
        <v>0.163078861651683</v>
      </c>
      <c r="E187" s="17">
        <v>0.12536159639713501</v>
      </c>
      <c r="F187" s="17"/>
      <c r="G187" s="17">
        <v>0.115420598478225</v>
      </c>
      <c r="H187" s="17">
        <v>0.16547050676221001</v>
      </c>
      <c r="I187" s="17">
        <v>0.16283633005892101</v>
      </c>
      <c r="J187" s="17">
        <v>0.17644967248469601</v>
      </c>
      <c r="K187" s="17">
        <v>0</v>
      </c>
      <c r="L187" s="17">
        <v>0.140156585133378</v>
      </c>
      <c r="M187" s="17"/>
      <c r="N187" s="17">
        <v>0.20280792483764001</v>
      </c>
      <c r="O187" s="17">
        <v>4.2420531474716403E-2</v>
      </c>
      <c r="P187" s="17">
        <v>9.2643052864561107E-2</v>
      </c>
      <c r="Q187" s="17">
        <v>0.17079719287057199</v>
      </c>
      <c r="R187" s="17">
        <v>0.16452374732609701</v>
      </c>
      <c r="S187" s="17">
        <v>0.25979869437273501</v>
      </c>
      <c r="T187" s="17">
        <v>0</v>
      </c>
      <c r="U187" s="17">
        <v>0</v>
      </c>
      <c r="V187" s="17">
        <v>0.10067098298312201</v>
      </c>
      <c r="W187" s="17">
        <v>0.122036159736972</v>
      </c>
      <c r="X187" s="17">
        <v>0.12634305633439399</v>
      </c>
      <c r="Y187" s="17">
        <v>0.45653862794983502</v>
      </c>
      <c r="Z187" s="17"/>
      <c r="AA187" s="17">
        <v>0.14237388464387299</v>
      </c>
      <c r="AB187" s="17">
        <v>0.143943356800074</v>
      </c>
      <c r="AC187" s="17">
        <v>0.135412570852425</v>
      </c>
      <c r="AD187" s="17">
        <v>0.14755423478026999</v>
      </c>
      <c r="AE187" s="17"/>
      <c r="AF187" s="17">
        <v>4.4271884332091803E-2</v>
      </c>
      <c r="AG187" s="17">
        <v>0.13913020533593601</v>
      </c>
      <c r="AH187" s="17">
        <v>0.18458246194900199</v>
      </c>
      <c r="AI187" s="17">
        <v>0.17559233399573601</v>
      </c>
      <c r="AJ187" s="17">
        <v>0</v>
      </c>
    </row>
    <row r="188" spans="2:36" x14ac:dyDescent="0.35">
      <c r="B188" t="s">
        <v>86</v>
      </c>
      <c r="C188" s="17">
        <v>0.126513129595444</v>
      </c>
      <c r="D188" s="17">
        <v>9.2499554123036204E-2</v>
      </c>
      <c r="E188" s="17">
        <v>0.15666117091253801</v>
      </c>
      <c r="F188" s="17"/>
      <c r="G188" s="17">
        <v>2.2897870855306601E-2</v>
      </c>
      <c r="H188" s="17">
        <v>0.13463405172038501</v>
      </c>
      <c r="I188" s="17">
        <v>0.14464733303897201</v>
      </c>
      <c r="J188" s="17">
        <v>0.12190007811600601</v>
      </c>
      <c r="K188" s="17">
        <v>0.20751568226908201</v>
      </c>
      <c r="L188" s="17">
        <v>0.21774429337144599</v>
      </c>
      <c r="M188" s="17"/>
      <c r="N188" s="17">
        <v>0.123023149059241</v>
      </c>
      <c r="O188" s="17">
        <v>0.13299462757563599</v>
      </c>
      <c r="P188" s="17">
        <v>0.180502635372569</v>
      </c>
      <c r="Q188" s="17">
        <v>0.111295665979997</v>
      </c>
      <c r="R188" s="17">
        <v>0</v>
      </c>
      <c r="S188" s="17">
        <v>0.14486689904988201</v>
      </c>
      <c r="T188" s="17">
        <v>0.27378777834812601</v>
      </c>
      <c r="U188" s="17">
        <v>0.12535639959925299</v>
      </c>
      <c r="V188" s="17">
        <v>0.198764204129487</v>
      </c>
      <c r="W188" s="17">
        <v>0</v>
      </c>
      <c r="X188" s="17">
        <v>0.12601491260721701</v>
      </c>
      <c r="Y188" s="17">
        <v>0</v>
      </c>
      <c r="Z188" s="17"/>
      <c r="AA188" s="17">
        <v>0.11277100947631701</v>
      </c>
      <c r="AB188" s="17">
        <v>0.17424795687969699</v>
      </c>
      <c r="AC188" s="17">
        <v>7.0687018060850704E-2</v>
      </c>
      <c r="AD188" s="17">
        <v>0.15329156234247701</v>
      </c>
      <c r="AE188" s="17"/>
      <c r="AF188" s="17">
        <v>0.175201296913989</v>
      </c>
      <c r="AG188" s="17">
        <v>8.8921418385689802E-2</v>
      </c>
      <c r="AH188" s="17">
        <v>0.180164893331519</v>
      </c>
      <c r="AI188" s="17">
        <v>4.7667440828930797E-2</v>
      </c>
      <c r="AJ188" s="17">
        <v>7.5550408368508307E-2</v>
      </c>
    </row>
    <row r="189" spans="2:36" x14ac:dyDescent="0.35">
      <c r="B189" t="s">
        <v>87</v>
      </c>
      <c r="C189" s="17">
        <v>0.23380404339480301</v>
      </c>
      <c r="D189" s="17">
        <v>0.20041338890890401</v>
      </c>
      <c r="E189" s="17">
        <v>0.26425032241067198</v>
      </c>
      <c r="F189" s="17"/>
      <c r="G189" s="17">
        <v>0.35653208154162502</v>
      </c>
      <c r="H189" s="17">
        <v>0.16028471038915901</v>
      </c>
      <c r="I189" s="17">
        <v>0.22210039481865099</v>
      </c>
      <c r="J189" s="17">
        <v>0.27828244893655402</v>
      </c>
      <c r="K189" s="17">
        <v>0.25219912990383703</v>
      </c>
      <c r="L189" s="17">
        <v>0.14394032204142501</v>
      </c>
      <c r="M189" s="17"/>
      <c r="N189" s="17">
        <v>0.162105140383251</v>
      </c>
      <c r="O189" s="17">
        <v>0.52753746054683903</v>
      </c>
      <c r="P189" s="17">
        <v>0.188462489784994</v>
      </c>
      <c r="Q189" s="17">
        <v>0.28466871109988301</v>
      </c>
      <c r="R189" s="17">
        <v>0.357841192208875</v>
      </c>
      <c r="S189" s="17">
        <v>0.104936964529079</v>
      </c>
      <c r="T189" s="17">
        <v>0.18338454964995099</v>
      </c>
      <c r="U189" s="17">
        <v>0.47494974598707501</v>
      </c>
      <c r="V189" s="17">
        <v>0.16255980038364801</v>
      </c>
      <c r="W189" s="17">
        <v>0.23559415449552101</v>
      </c>
      <c r="X189" s="17">
        <v>0.13452167928317599</v>
      </c>
      <c r="Y189" s="17">
        <v>0</v>
      </c>
      <c r="Z189" s="17"/>
      <c r="AA189" s="17">
        <v>0.185088899844883</v>
      </c>
      <c r="AB189" s="17">
        <v>0.34470468580014502</v>
      </c>
      <c r="AC189" s="17">
        <v>0.22460766866995599</v>
      </c>
      <c r="AD189" s="17">
        <v>0.179955583470471</v>
      </c>
      <c r="AE189" s="17"/>
      <c r="AF189" s="17">
        <v>0.431019955901494</v>
      </c>
      <c r="AG189" s="17">
        <v>0.28362842197634403</v>
      </c>
      <c r="AH189" s="17">
        <v>0.20304645407692401</v>
      </c>
      <c r="AI189" s="17">
        <v>0.24313601467858201</v>
      </c>
      <c r="AJ189" s="17">
        <v>0</v>
      </c>
    </row>
    <row r="190" spans="2:36" x14ac:dyDescent="0.35">
      <c r="B190" t="s">
        <v>88</v>
      </c>
      <c r="C190" s="17">
        <v>7.4078103547181501E-2</v>
      </c>
      <c r="D190" s="17">
        <v>6.4035420765073403E-2</v>
      </c>
      <c r="E190" s="17">
        <v>8.3264385179993197E-2</v>
      </c>
      <c r="F190" s="17"/>
      <c r="G190" s="17">
        <v>6.8628546406489299E-2</v>
      </c>
      <c r="H190" s="17">
        <v>4.7328765049519501E-2</v>
      </c>
      <c r="I190" s="17">
        <v>7.2330094821051794E-2</v>
      </c>
      <c r="J190" s="17">
        <v>9.2460509826563994E-2</v>
      </c>
      <c r="K190" s="17">
        <v>0.14916823623213901</v>
      </c>
      <c r="L190" s="17">
        <v>8.04427794794976E-2</v>
      </c>
      <c r="M190" s="17"/>
      <c r="N190" s="17">
        <v>3.5435934903283298E-2</v>
      </c>
      <c r="O190" s="17">
        <v>8.5268418318586101E-2</v>
      </c>
      <c r="P190" s="17">
        <v>0.27865332756444899</v>
      </c>
      <c r="Q190" s="17">
        <v>0</v>
      </c>
      <c r="R190" s="17">
        <v>7.5360678723203595E-2</v>
      </c>
      <c r="S190" s="17">
        <v>0.137850602165701</v>
      </c>
      <c r="T190" s="17">
        <v>0</v>
      </c>
      <c r="U190" s="17">
        <v>0</v>
      </c>
      <c r="V190" s="17">
        <v>9.1571604961362907E-2</v>
      </c>
      <c r="W190" s="17">
        <v>5.6139007139571699E-2</v>
      </c>
      <c r="X190" s="17">
        <v>0.241485218192282</v>
      </c>
      <c r="Y190" s="17">
        <v>0</v>
      </c>
      <c r="Z190" s="17"/>
      <c r="AA190" s="17">
        <v>4.5382949680493702E-2</v>
      </c>
      <c r="AB190" s="17">
        <v>6.6901952801030007E-2</v>
      </c>
      <c r="AC190" s="17">
        <v>9.0442131974534198E-2</v>
      </c>
      <c r="AD190" s="17">
        <v>0.15498059242260301</v>
      </c>
      <c r="AE190" s="17"/>
      <c r="AF190" s="17">
        <v>4.20835180861081E-2</v>
      </c>
      <c r="AG190" s="17">
        <v>0.110281199337795</v>
      </c>
      <c r="AH190" s="17">
        <v>7.4864647214436197E-2</v>
      </c>
      <c r="AI190" s="17">
        <v>4.6374638537856998E-2</v>
      </c>
      <c r="AJ190" s="17">
        <v>8.7294145682364405E-2</v>
      </c>
    </row>
    <row r="191" spans="2:36" x14ac:dyDescent="0.35">
      <c r="B191" t="s">
        <v>89</v>
      </c>
      <c r="C191" s="17">
        <v>6.8932809390756106E-2</v>
      </c>
      <c r="D191" s="17">
        <v>6.7617739441900596E-2</v>
      </c>
      <c r="E191" s="17">
        <v>7.0595275494899495E-2</v>
      </c>
      <c r="F191" s="17"/>
      <c r="G191" s="17">
        <v>2.3203753437456499E-2</v>
      </c>
      <c r="H191" s="17">
        <v>5.11005174866727E-2</v>
      </c>
      <c r="I191" s="17">
        <v>9.1597188799837498E-2</v>
      </c>
      <c r="J191" s="17">
        <v>3.7410131083416398E-2</v>
      </c>
      <c r="K191" s="17">
        <v>0.104480848268531</v>
      </c>
      <c r="L191" s="17">
        <v>0.21218832906929599</v>
      </c>
      <c r="M191" s="17"/>
      <c r="N191" s="17">
        <v>0</v>
      </c>
      <c r="O191" s="17">
        <v>0</v>
      </c>
      <c r="P191" s="17">
        <v>0</v>
      </c>
      <c r="Q191" s="17">
        <v>0.11344637661500701</v>
      </c>
      <c r="R191" s="17">
        <v>7.1460539897462996E-2</v>
      </c>
      <c r="S191" s="17">
        <v>9.9912374633076395E-2</v>
      </c>
      <c r="T191" s="17">
        <v>9.3381314936048607E-2</v>
      </c>
      <c r="U191" s="17">
        <v>0.27698358470941398</v>
      </c>
      <c r="V191" s="17">
        <v>9.8884745531328005E-2</v>
      </c>
      <c r="W191" s="17">
        <v>0.16461466158566301</v>
      </c>
      <c r="X191" s="17">
        <v>0.12108849545584199</v>
      </c>
      <c r="Y191" s="17">
        <v>0</v>
      </c>
      <c r="Z191" s="17"/>
      <c r="AA191" s="17">
        <v>3.5205411677379499E-2</v>
      </c>
      <c r="AB191" s="17">
        <v>0.101522807346293</v>
      </c>
      <c r="AC191" s="17">
        <v>0.12237658290568</v>
      </c>
      <c r="AD191" s="17">
        <v>3.5227533135805102E-2</v>
      </c>
      <c r="AE191" s="17"/>
      <c r="AF191" s="17">
        <v>4.69029660899093E-2</v>
      </c>
      <c r="AG191" s="17">
        <v>6.73993462481252E-2</v>
      </c>
      <c r="AH191" s="17">
        <v>4.8034463660217498E-2</v>
      </c>
      <c r="AI191" s="17">
        <v>5.3519910428722201E-2</v>
      </c>
      <c r="AJ191" s="17">
        <v>0</v>
      </c>
    </row>
    <row r="192" spans="2:36" x14ac:dyDescent="0.35">
      <c r="B192" t="s">
        <v>90</v>
      </c>
      <c r="C192" s="17">
        <v>1.65815880871573E-2</v>
      </c>
      <c r="D192" s="17">
        <v>1.72922197754415E-2</v>
      </c>
      <c r="E192" s="17">
        <v>8.3426134441296797E-3</v>
      </c>
      <c r="F192" s="17"/>
      <c r="G192" s="17">
        <v>6.8930040332732007E-2</v>
      </c>
      <c r="H192" s="17">
        <v>0</v>
      </c>
      <c r="I192" s="17">
        <v>0</v>
      </c>
      <c r="J192" s="17">
        <v>2.9933540400069101E-2</v>
      </c>
      <c r="K192" s="17">
        <v>0</v>
      </c>
      <c r="L192" s="17">
        <v>0</v>
      </c>
      <c r="M192" s="17"/>
      <c r="N192" s="17">
        <v>0</v>
      </c>
      <c r="O192" s="17">
        <v>4.2420531474716403E-2</v>
      </c>
      <c r="P192" s="17">
        <v>8.7358665672898198E-2</v>
      </c>
      <c r="Q192" s="17">
        <v>0</v>
      </c>
      <c r="R192" s="17">
        <v>6.7862107126063498E-2</v>
      </c>
      <c r="S192" s="17">
        <v>0</v>
      </c>
      <c r="T192" s="17">
        <v>0</v>
      </c>
      <c r="U192" s="17">
        <v>0</v>
      </c>
      <c r="V192" s="17">
        <v>2.9198808606724198E-2</v>
      </c>
      <c r="W192" s="17">
        <v>0</v>
      </c>
      <c r="X192" s="17">
        <v>0</v>
      </c>
      <c r="Y192" s="17">
        <v>0</v>
      </c>
      <c r="Z192" s="17"/>
      <c r="AA192" s="17">
        <v>0</v>
      </c>
      <c r="AB192" s="17">
        <v>3.2258011983578201E-2</v>
      </c>
      <c r="AC192" s="17">
        <v>2.2294691060789899E-2</v>
      </c>
      <c r="AD192" s="17">
        <v>2.9444843638680999E-2</v>
      </c>
      <c r="AE192" s="17"/>
      <c r="AF192" s="17">
        <v>0</v>
      </c>
      <c r="AG192" s="17">
        <v>6.5189383920023505E-2</v>
      </c>
      <c r="AH192" s="17">
        <v>1.0825730967582299E-2</v>
      </c>
      <c r="AI192" s="17">
        <v>0</v>
      </c>
      <c r="AJ192" s="17">
        <v>0</v>
      </c>
    </row>
    <row r="193" spans="2:36" x14ac:dyDescent="0.35">
      <c r="B193" t="s">
        <v>91</v>
      </c>
      <c r="C193" s="17">
        <v>3.0085035002849599E-2</v>
      </c>
      <c r="D193" s="17">
        <v>2.6692642050003199E-2</v>
      </c>
      <c r="E193" s="17">
        <v>3.3227407282247698E-2</v>
      </c>
      <c r="F193" s="17"/>
      <c r="G193" s="17">
        <v>2.40142060970512E-2</v>
      </c>
      <c r="H193" s="17">
        <v>1.5201026411522101E-2</v>
      </c>
      <c r="I193" s="17">
        <v>0</v>
      </c>
      <c r="J193" s="17">
        <v>6.7116742486481806E-2</v>
      </c>
      <c r="K193" s="17">
        <v>0.10005695615095</v>
      </c>
      <c r="L193" s="17">
        <v>6.0447918090458401E-2</v>
      </c>
      <c r="M193" s="17"/>
      <c r="N193" s="17">
        <v>1.6769547577032799E-2</v>
      </c>
      <c r="O193" s="17">
        <v>7.8683796893079402E-2</v>
      </c>
      <c r="P193" s="17">
        <v>0</v>
      </c>
      <c r="Q193" s="17">
        <v>0</v>
      </c>
      <c r="R193" s="17">
        <v>0</v>
      </c>
      <c r="S193" s="17">
        <v>0</v>
      </c>
      <c r="T193" s="17">
        <v>0</v>
      </c>
      <c r="U193" s="17">
        <v>0</v>
      </c>
      <c r="V193" s="17">
        <v>6.2542658259613401E-2</v>
      </c>
      <c r="W193" s="17">
        <v>5.3343062502276398E-2</v>
      </c>
      <c r="X193" s="17">
        <v>0.11936821001778999</v>
      </c>
      <c r="Y193" s="17">
        <v>0</v>
      </c>
      <c r="Z193" s="17"/>
      <c r="AA193" s="17">
        <v>1.9730176919295201E-2</v>
      </c>
      <c r="AB193" s="17">
        <v>1.5379091438889599E-2</v>
      </c>
      <c r="AC193" s="17">
        <v>4.6995223660854402E-2</v>
      </c>
      <c r="AD193" s="17">
        <v>6.7802136725797199E-2</v>
      </c>
      <c r="AE193" s="17"/>
      <c r="AF193" s="17">
        <v>9.0273744329863306E-2</v>
      </c>
      <c r="AG193" s="17">
        <v>4.4976382611781003E-2</v>
      </c>
      <c r="AH193" s="17">
        <v>2.2760376976443501E-2</v>
      </c>
      <c r="AI193" s="17">
        <v>0</v>
      </c>
      <c r="AJ193" s="17">
        <v>0</v>
      </c>
    </row>
    <row r="194" spans="2:36" x14ac:dyDescent="0.35">
      <c r="B194" t="s">
        <v>92</v>
      </c>
      <c r="C194" s="17">
        <v>1.773965219635E-2</v>
      </c>
      <c r="D194" s="17">
        <v>1.03402646523078E-2</v>
      </c>
      <c r="E194" s="17">
        <v>2.42222294911545E-2</v>
      </c>
      <c r="F194" s="17"/>
      <c r="G194" s="17">
        <v>2.46228182580998E-2</v>
      </c>
      <c r="H194" s="17">
        <v>0</v>
      </c>
      <c r="I194" s="17">
        <v>0</v>
      </c>
      <c r="J194" s="17">
        <v>6.1521636421435801E-2</v>
      </c>
      <c r="K194" s="17">
        <v>0</v>
      </c>
      <c r="L194" s="17">
        <v>7.3790823485495899E-2</v>
      </c>
      <c r="M194" s="17"/>
      <c r="N194" s="17">
        <v>3.3969412676495003E-2</v>
      </c>
      <c r="O194" s="17">
        <v>4.5085612059289001E-2</v>
      </c>
      <c r="P194" s="17">
        <v>0</v>
      </c>
      <c r="Q194" s="17">
        <v>0</v>
      </c>
      <c r="R194" s="17">
        <v>0</v>
      </c>
      <c r="S194" s="17">
        <v>0</v>
      </c>
      <c r="T194" s="17">
        <v>0</v>
      </c>
      <c r="U194" s="17">
        <v>0</v>
      </c>
      <c r="V194" s="17">
        <v>3.1361020469023497E-2</v>
      </c>
      <c r="W194" s="17">
        <v>0</v>
      </c>
      <c r="X194" s="17">
        <v>0</v>
      </c>
      <c r="Y194" s="17">
        <v>0</v>
      </c>
      <c r="Z194" s="17"/>
      <c r="AA194" s="17">
        <v>1.1407482114916399E-2</v>
      </c>
      <c r="AB194" s="17">
        <v>1.6852838744461099E-2</v>
      </c>
      <c r="AC194" s="17">
        <v>2.2617187842823801E-2</v>
      </c>
      <c r="AD194" s="17">
        <v>3.2446529431857198E-2</v>
      </c>
      <c r="AE194" s="17"/>
      <c r="AF194" s="17">
        <v>4.3200256566669801E-2</v>
      </c>
      <c r="AG194" s="17">
        <v>2.2861923345022801E-2</v>
      </c>
      <c r="AH194" s="17">
        <v>1.30992096187028E-2</v>
      </c>
      <c r="AI194" s="17">
        <v>2.2057154173240199E-2</v>
      </c>
      <c r="AJ194" s="17">
        <v>0</v>
      </c>
    </row>
    <row r="195" spans="2:36" x14ac:dyDescent="0.35">
      <c r="B195" t="s">
        <v>79</v>
      </c>
      <c r="C195" s="17">
        <v>3.9580770406082997E-3</v>
      </c>
      <c r="D195" s="17">
        <v>8.6097403889461802E-3</v>
      </c>
      <c r="E195" s="17">
        <v>0</v>
      </c>
      <c r="F195" s="17"/>
      <c r="G195" s="17">
        <v>0</v>
      </c>
      <c r="H195" s="17">
        <v>0</v>
      </c>
      <c r="I195" s="17">
        <v>0</v>
      </c>
      <c r="J195" s="17">
        <v>0</v>
      </c>
      <c r="K195" s="17">
        <v>4.8464459218523097E-2</v>
      </c>
      <c r="L195" s="17">
        <v>0</v>
      </c>
      <c r="M195" s="17"/>
      <c r="N195" s="17">
        <v>0</v>
      </c>
      <c r="O195" s="17">
        <v>0</v>
      </c>
      <c r="P195" s="17">
        <v>0</v>
      </c>
      <c r="Q195" s="17">
        <v>0</v>
      </c>
      <c r="R195" s="17">
        <v>6.6800290732747902E-2</v>
      </c>
      <c r="S195" s="17">
        <v>0</v>
      </c>
      <c r="T195" s="17">
        <v>0</v>
      </c>
      <c r="U195" s="17">
        <v>0</v>
      </c>
      <c r="V195" s="17">
        <v>0</v>
      </c>
      <c r="W195" s="17">
        <v>0</v>
      </c>
      <c r="X195" s="17">
        <v>0</v>
      </c>
      <c r="Y195" s="17">
        <v>0</v>
      </c>
      <c r="Z195" s="17"/>
      <c r="AA195" s="17">
        <v>9.49835065189133E-3</v>
      </c>
      <c r="AB195" s="17">
        <v>0</v>
      </c>
      <c r="AC195" s="17">
        <v>0</v>
      </c>
      <c r="AD195" s="17">
        <v>0</v>
      </c>
      <c r="AE195" s="17"/>
      <c r="AF195" s="17">
        <v>0</v>
      </c>
      <c r="AG195" s="17">
        <v>0</v>
      </c>
      <c r="AH195" s="17">
        <v>1.09069543101343E-2</v>
      </c>
      <c r="AI195" s="17">
        <v>0</v>
      </c>
      <c r="AJ195" s="17">
        <v>0</v>
      </c>
    </row>
    <row r="196" spans="2:36" x14ac:dyDescent="0.35">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2:36" x14ac:dyDescent="0.35">
      <c r="B197" s="6" t="s">
        <v>101</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2:36" x14ac:dyDescent="0.35">
      <c r="B198" s="23" t="s">
        <v>13</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2:36" x14ac:dyDescent="0.35">
      <c r="B199" t="s">
        <v>81</v>
      </c>
      <c r="C199" s="17">
        <v>1.5833595505549001E-2</v>
      </c>
      <c r="D199" s="17">
        <v>1.0263557654834801E-2</v>
      </c>
      <c r="E199" s="17">
        <v>2.21808945540071E-2</v>
      </c>
      <c r="F199" s="17"/>
      <c r="G199" s="17">
        <v>0</v>
      </c>
      <c r="H199" s="17">
        <v>0</v>
      </c>
      <c r="I199" s="17">
        <v>6.3833458739618501E-2</v>
      </c>
      <c r="J199" s="17">
        <v>9.3675908125047294E-2</v>
      </c>
      <c r="K199" s="17">
        <v>0</v>
      </c>
      <c r="L199" s="17">
        <v>0</v>
      </c>
      <c r="M199" s="17"/>
      <c r="N199" s="17">
        <v>0</v>
      </c>
      <c r="O199" s="17">
        <v>3.3313967883645497E-2</v>
      </c>
      <c r="P199" s="17">
        <v>0</v>
      </c>
      <c r="Q199" s="17">
        <v>0</v>
      </c>
      <c r="R199" s="17">
        <v>0</v>
      </c>
      <c r="S199" s="17">
        <v>0</v>
      </c>
      <c r="T199" s="17">
        <v>0</v>
      </c>
      <c r="U199" s="17">
        <v>0</v>
      </c>
      <c r="V199" s="17">
        <v>8.3035499391788406E-2</v>
      </c>
      <c r="W199" s="17">
        <v>0</v>
      </c>
      <c r="X199" s="17">
        <v>0</v>
      </c>
      <c r="Y199" s="17">
        <v>0</v>
      </c>
      <c r="Z199" s="17"/>
      <c r="AA199" s="17">
        <v>5.0692283225911301E-2</v>
      </c>
      <c r="AB199" s="17">
        <v>0</v>
      </c>
      <c r="AC199" s="17">
        <v>0</v>
      </c>
      <c r="AD199" s="17">
        <v>0</v>
      </c>
      <c r="AE199" s="17"/>
      <c r="AF199" s="17">
        <v>0</v>
      </c>
      <c r="AG199" s="17">
        <v>0</v>
      </c>
      <c r="AH199" s="17">
        <v>0</v>
      </c>
      <c r="AI199" s="17">
        <v>4.2383659007964002E-2</v>
      </c>
      <c r="AJ199" s="17">
        <v>0.33756518623050302</v>
      </c>
    </row>
    <row r="200" spans="2:36" x14ac:dyDescent="0.35">
      <c r="B200" t="s">
        <v>82</v>
      </c>
      <c r="C200" s="17">
        <v>1.5289545539666299E-2</v>
      </c>
      <c r="D200" s="17">
        <v>0</v>
      </c>
      <c r="E200" s="17">
        <v>3.2712643991831498E-2</v>
      </c>
      <c r="F200" s="17"/>
      <c r="G200" s="17">
        <v>0</v>
      </c>
      <c r="H200" s="17">
        <v>0.110358108345991</v>
      </c>
      <c r="I200" s="17">
        <v>0</v>
      </c>
      <c r="J200" s="17">
        <v>0</v>
      </c>
      <c r="K200" s="17">
        <v>0</v>
      </c>
      <c r="L200" s="17">
        <v>0</v>
      </c>
      <c r="M200" s="17"/>
      <c r="N200" s="17">
        <v>0</v>
      </c>
      <c r="O200" s="17">
        <v>0</v>
      </c>
      <c r="P200" s="17">
        <v>0</v>
      </c>
      <c r="Q200" s="17">
        <v>0</v>
      </c>
      <c r="R200" s="17">
        <v>0</v>
      </c>
      <c r="S200" s="17">
        <v>0</v>
      </c>
      <c r="T200" s="17">
        <v>0</v>
      </c>
      <c r="U200" s="17">
        <v>0</v>
      </c>
      <c r="V200" s="17">
        <v>4.2606251345338797E-2</v>
      </c>
      <c r="W200" s="17">
        <v>5.9795354959432598E-2</v>
      </c>
      <c r="X200" s="17">
        <v>0</v>
      </c>
      <c r="Y200" s="17">
        <v>0.15329936615620901</v>
      </c>
      <c r="Z200" s="17"/>
      <c r="AA200" s="17">
        <v>3.1919877148351899E-2</v>
      </c>
      <c r="AB200" s="17">
        <v>1.69838852736858E-2</v>
      </c>
      <c r="AC200" s="17">
        <v>0</v>
      </c>
      <c r="AD200" s="17">
        <v>0</v>
      </c>
      <c r="AE200" s="17"/>
      <c r="AF200" s="17">
        <v>0</v>
      </c>
      <c r="AG200" s="17">
        <v>0</v>
      </c>
      <c r="AH200" s="17">
        <v>1.6363953287417101E-2</v>
      </c>
      <c r="AI200" s="17">
        <v>4.12437634282374E-2</v>
      </c>
      <c r="AJ200" s="17">
        <v>0.16840738246884099</v>
      </c>
    </row>
    <row r="201" spans="2:36" x14ac:dyDescent="0.35">
      <c r="B201" t="s">
        <v>83</v>
      </c>
      <c r="C201" s="17">
        <v>2.4236546275628702E-2</v>
      </c>
      <c r="D201" s="17">
        <v>3.69678098389295E-2</v>
      </c>
      <c r="E201" s="17">
        <v>9.7287207873968107E-3</v>
      </c>
      <c r="F201" s="17"/>
      <c r="G201" s="17">
        <v>0.177737964344829</v>
      </c>
      <c r="H201" s="17">
        <v>3.2820435516967901E-2</v>
      </c>
      <c r="I201" s="17">
        <v>6.1187240980599598E-2</v>
      </c>
      <c r="J201" s="17">
        <v>0</v>
      </c>
      <c r="K201" s="17">
        <v>0</v>
      </c>
      <c r="L201" s="17">
        <v>1.16403525357535E-2</v>
      </c>
      <c r="M201" s="17"/>
      <c r="N201" s="17">
        <v>4.0198847748150301E-2</v>
      </c>
      <c r="O201" s="17">
        <v>0</v>
      </c>
      <c r="P201" s="17">
        <v>0</v>
      </c>
      <c r="Q201" s="17">
        <v>0</v>
      </c>
      <c r="R201" s="17">
        <v>0</v>
      </c>
      <c r="S201" s="17">
        <v>8.7911711839786494E-2</v>
      </c>
      <c r="T201" s="17">
        <v>0</v>
      </c>
      <c r="U201" s="17">
        <v>0</v>
      </c>
      <c r="V201" s="17">
        <v>4.1968744627162602E-2</v>
      </c>
      <c r="W201" s="17">
        <v>0</v>
      </c>
      <c r="X201" s="17">
        <v>0.14433180904551399</v>
      </c>
      <c r="Y201" s="17">
        <v>0</v>
      </c>
      <c r="Z201" s="17"/>
      <c r="AA201" s="17">
        <v>3.1333611400623601E-2</v>
      </c>
      <c r="AB201" s="17">
        <v>0</v>
      </c>
      <c r="AC201" s="17">
        <v>6.9328897871279799E-2</v>
      </c>
      <c r="AD201" s="17">
        <v>0</v>
      </c>
      <c r="AE201" s="17"/>
      <c r="AF201" s="17">
        <v>5.6158996957282201E-2</v>
      </c>
      <c r="AG201" s="17">
        <v>0</v>
      </c>
      <c r="AH201" s="17">
        <v>3.1501357494027001E-2</v>
      </c>
      <c r="AI201" s="17">
        <v>4.0626643277129601E-2</v>
      </c>
      <c r="AJ201" s="17">
        <v>0</v>
      </c>
    </row>
    <row r="202" spans="2:36" x14ac:dyDescent="0.35">
      <c r="B202" t="s">
        <v>84</v>
      </c>
      <c r="C202" s="17">
        <v>2.2858612955546601E-2</v>
      </c>
      <c r="D202" s="17">
        <v>3.3301067135526698E-2</v>
      </c>
      <c r="E202" s="17">
        <v>1.09589847561339E-2</v>
      </c>
      <c r="F202" s="17"/>
      <c r="G202" s="17">
        <v>0</v>
      </c>
      <c r="H202" s="17">
        <v>4.3649624056947799E-2</v>
      </c>
      <c r="I202" s="17">
        <v>0.12624465803058199</v>
      </c>
      <c r="J202" s="17">
        <v>5.4215421107759197E-2</v>
      </c>
      <c r="K202" s="17">
        <v>0</v>
      </c>
      <c r="L202" s="17">
        <v>0</v>
      </c>
      <c r="M202" s="17"/>
      <c r="N202" s="17">
        <v>5.3043460105706201E-2</v>
      </c>
      <c r="O202" s="17">
        <v>0</v>
      </c>
      <c r="P202" s="17">
        <v>9.8836322641040295E-2</v>
      </c>
      <c r="Q202" s="17">
        <v>8.9313263928221601E-2</v>
      </c>
      <c r="R202" s="17">
        <v>0</v>
      </c>
      <c r="S202" s="17">
        <v>4.8012233916285403E-2</v>
      </c>
      <c r="T202" s="17">
        <v>0</v>
      </c>
      <c r="U202" s="17">
        <v>0</v>
      </c>
      <c r="V202" s="17">
        <v>0</v>
      </c>
      <c r="W202" s="17">
        <v>0</v>
      </c>
      <c r="X202" s="17">
        <v>0</v>
      </c>
      <c r="Y202" s="17">
        <v>0</v>
      </c>
      <c r="Z202" s="17"/>
      <c r="AA202" s="17">
        <v>1.8213850055185499E-2</v>
      </c>
      <c r="AB202" s="17">
        <v>1.9156777180549998E-2</v>
      </c>
      <c r="AC202" s="17">
        <v>2.9015492472377401E-2</v>
      </c>
      <c r="AD202" s="17">
        <v>3.1869395585990598E-2</v>
      </c>
      <c r="AE202" s="17"/>
      <c r="AF202" s="17">
        <v>2.9471978066240901E-2</v>
      </c>
      <c r="AG202" s="17">
        <v>2.8824534685858699E-2</v>
      </c>
      <c r="AH202" s="17">
        <v>2.0463329085530099E-2</v>
      </c>
      <c r="AI202" s="17">
        <v>4.41093062750482E-2</v>
      </c>
      <c r="AJ202" s="17">
        <v>0</v>
      </c>
    </row>
    <row r="203" spans="2:36" x14ac:dyDescent="0.35">
      <c r="B203" t="s">
        <v>85</v>
      </c>
      <c r="C203" s="17">
        <v>0.103000074554935</v>
      </c>
      <c r="D203" s="17">
        <v>0.12570143243512699</v>
      </c>
      <c r="E203" s="17">
        <v>7.7130895361983601E-2</v>
      </c>
      <c r="F203" s="17"/>
      <c r="G203" s="17">
        <v>0.16599431292839101</v>
      </c>
      <c r="H203" s="17">
        <v>0.24471093834422</v>
      </c>
      <c r="I203" s="17">
        <v>0.25143016720688899</v>
      </c>
      <c r="J203" s="17">
        <v>5.2220753867442397E-2</v>
      </c>
      <c r="K203" s="17">
        <v>7.4119376620357696E-2</v>
      </c>
      <c r="L203" s="17">
        <v>4.57404202486585E-2</v>
      </c>
      <c r="M203" s="17"/>
      <c r="N203" s="17">
        <v>0.24610006974335499</v>
      </c>
      <c r="O203" s="17">
        <v>9.6190100987546906E-2</v>
      </c>
      <c r="P203" s="17">
        <v>0</v>
      </c>
      <c r="Q203" s="17">
        <v>0</v>
      </c>
      <c r="R203" s="17">
        <v>0</v>
      </c>
      <c r="S203" s="17">
        <v>0.15003257415202101</v>
      </c>
      <c r="T203" s="17">
        <v>0</v>
      </c>
      <c r="U203" s="17">
        <v>8.7958484909844606E-2</v>
      </c>
      <c r="V203" s="17">
        <v>0.17721755650162299</v>
      </c>
      <c r="W203" s="17">
        <v>0.13892031337055499</v>
      </c>
      <c r="X203" s="17">
        <v>0</v>
      </c>
      <c r="Y203" s="17">
        <v>0.15166661464509201</v>
      </c>
      <c r="Z203" s="17"/>
      <c r="AA203" s="17">
        <v>0.127226112641565</v>
      </c>
      <c r="AB203" s="17">
        <v>1.43156744303823E-2</v>
      </c>
      <c r="AC203" s="17">
        <v>0.22676750752140901</v>
      </c>
      <c r="AD203" s="17">
        <v>3.8643315031143197E-2</v>
      </c>
      <c r="AE203" s="17"/>
      <c r="AF203" s="17">
        <v>2.7047919179349799E-2</v>
      </c>
      <c r="AG203" s="17">
        <v>0.10358124041464099</v>
      </c>
      <c r="AH203" s="17">
        <v>6.5458972028469606E-2</v>
      </c>
      <c r="AI203" s="17">
        <v>0.29225167839139998</v>
      </c>
      <c r="AJ203" s="17">
        <v>0</v>
      </c>
    </row>
    <row r="204" spans="2:36" x14ac:dyDescent="0.35">
      <c r="B204" t="s">
        <v>86</v>
      </c>
      <c r="C204" s="17">
        <v>0.10368104939382</v>
      </c>
      <c r="D204" s="17">
        <v>0.13498206044028299</v>
      </c>
      <c r="E204" s="17">
        <v>6.8012193462165998E-2</v>
      </c>
      <c r="F204" s="17"/>
      <c r="G204" s="17">
        <v>0.279327327783846</v>
      </c>
      <c r="H204" s="17">
        <v>8.7044988106433699E-2</v>
      </c>
      <c r="I204" s="17">
        <v>6.2173302686168198E-2</v>
      </c>
      <c r="J204" s="17">
        <v>5.2220753867442397E-2</v>
      </c>
      <c r="K204" s="17">
        <v>0.19903366135393599</v>
      </c>
      <c r="L204" s="17">
        <v>7.0239919245572505E-2</v>
      </c>
      <c r="M204" s="17"/>
      <c r="N204" s="17">
        <v>0.151144638955969</v>
      </c>
      <c r="O204" s="17">
        <v>3.5220207063400899E-2</v>
      </c>
      <c r="P204" s="17">
        <v>0</v>
      </c>
      <c r="Q204" s="17">
        <v>0.24999122248040001</v>
      </c>
      <c r="R204" s="17">
        <v>0.208609875526821</v>
      </c>
      <c r="S204" s="17">
        <v>0.144943135780563</v>
      </c>
      <c r="T204" s="17">
        <v>5.1347123585916199E-2</v>
      </c>
      <c r="U204" s="17">
        <v>0</v>
      </c>
      <c r="V204" s="17">
        <v>0.118841621766004</v>
      </c>
      <c r="W204" s="17">
        <v>0.133376306182833</v>
      </c>
      <c r="X204" s="17">
        <v>0</v>
      </c>
      <c r="Y204" s="17">
        <v>0.13588574840194101</v>
      </c>
      <c r="Z204" s="17"/>
      <c r="AA204" s="17">
        <v>0.102392891818207</v>
      </c>
      <c r="AB204" s="17">
        <v>0.105114949142892</v>
      </c>
      <c r="AC204" s="17">
        <v>0.14294260232992501</v>
      </c>
      <c r="AD204" s="17">
        <v>5.58980502227698E-2</v>
      </c>
      <c r="AE204" s="17"/>
      <c r="AF204" s="17">
        <v>9.3267942328480402E-2</v>
      </c>
      <c r="AG204" s="17">
        <v>0.202299219837277</v>
      </c>
      <c r="AH204" s="17">
        <v>7.6429346611936996E-2</v>
      </c>
      <c r="AI204" s="17">
        <v>6.7201992987571402E-2</v>
      </c>
      <c r="AJ204" s="17">
        <v>0</v>
      </c>
    </row>
    <row r="205" spans="2:36" x14ac:dyDescent="0.35">
      <c r="B205" t="s">
        <v>87</v>
      </c>
      <c r="C205" s="17">
        <v>0.214266136316384</v>
      </c>
      <c r="D205" s="17">
        <v>0.174324418987507</v>
      </c>
      <c r="E205" s="17">
        <v>0.259781450788233</v>
      </c>
      <c r="F205" s="17"/>
      <c r="G205" s="17">
        <v>0</v>
      </c>
      <c r="H205" s="17">
        <v>0.19556550324532099</v>
      </c>
      <c r="I205" s="17">
        <v>0.25147266450024403</v>
      </c>
      <c r="J205" s="17">
        <v>0.13421424847616101</v>
      </c>
      <c r="K205" s="17">
        <v>0.18673184470551299</v>
      </c>
      <c r="L205" s="17">
        <v>0.27036237655807499</v>
      </c>
      <c r="M205" s="17"/>
      <c r="N205" s="17">
        <v>0.28181805252241299</v>
      </c>
      <c r="O205" s="17">
        <v>0.22350826303438101</v>
      </c>
      <c r="P205" s="17">
        <v>0.237905836974143</v>
      </c>
      <c r="Q205" s="17">
        <v>0.24661545941924101</v>
      </c>
      <c r="R205" s="17">
        <v>0.35436614150800799</v>
      </c>
      <c r="S205" s="17">
        <v>0.14002524912141001</v>
      </c>
      <c r="T205" s="17">
        <v>5.4250200861466799E-2</v>
      </c>
      <c r="U205" s="17">
        <v>0.25902704063975701</v>
      </c>
      <c r="V205" s="17">
        <v>0.29626443191268098</v>
      </c>
      <c r="W205" s="17">
        <v>0.193144733219379</v>
      </c>
      <c r="X205" s="17">
        <v>0.13820905399119601</v>
      </c>
      <c r="Y205" s="17">
        <v>0</v>
      </c>
      <c r="Z205" s="17"/>
      <c r="AA205" s="17">
        <v>0.27185789224912998</v>
      </c>
      <c r="AB205" s="17">
        <v>0.23913142134159701</v>
      </c>
      <c r="AC205" s="17">
        <v>0.114622149261319</v>
      </c>
      <c r="AD205" s="17">
        <v>0.19017290251581201</v>
      </c>
      <c r="AE205" s="17"/>
      <c r="AF205" s="17">
        <v>0.204372172126038</v>
      </c>
      <c r="AG205" s="17">
        <v>0.26990970179170298</v>
      </c>
      <c r="AH205" s="17">
        <v>0.22799979056571201</v>
      </c>
      <c r="AI205" s="17">
        <v>0.11445866758157799</v>
      </c>
      <c r="AJ205" s="17">
        <v>0.32867620781129903</v>
      </c>
    </row>
    <row r="206" spans="2:36" x14ac:dyDescent="0.35">
      <c r="B206" t="s">
        <v>88</v>
      </c>
      <c r="C206" s="17">
        <v>0.119166702708011</v>
      </c>
      <c r="D206" s="17">
        <v>0.106118992303206</v>
      </c>
      <c r="E206" s="17">
        <v>0.13403513305922601</v>
      </c>
      <c r="F206" s="17"/>
      <c r="G206" s="17">
        <v>9.8722302891869201E-2</v>
      </c>
      <c r="H206" s="17">
        <v>8.0219719149855498E-2</v>
      </c>
      <c r="I206" s="17">
        <v>0</v>
      </c>
      <c r="J206" s="17">
        <v>0.109075958929505</v>
      </c>
      <c r="K206" s="17">
        <v>9.9967055512565198E-2</v>
      </c>
      <c r="L206" s="17">
        <v>0.16780949314496801</v>
      </c>
      <c r="M206" s="17"/>
      <c r="N206" s="17">
        <v>4.6053017074371601E-2</v>
      </c>
      <c r="O206" s="17">
        <v>0.23129596178</v>
      </c>
      <c r="P206" s="17">
        <v>8.3684789648944505E-2</v>
      </c>
      <c r="Q206" s="17">
        <v>0.17330345881489001</v>
      </c>
      <c r="R206" s="17">
        <v>7.2747109778754607E-2</v>
      </c>
      <c r="S206" s="17">
        <v>9.7242760246243398E-2</v>
      </c>
      <c r="T206" s="17">
        <v>0.17758646200096101</v>
      </c>
      <c r="U206" s="17">
        <v>7.9450633022122602E-2</v>
      </c>
      <c r="V206" s="17">
        <v>3.6468472772499899E-2</v>
      </c>
      <c r="W206" s="17">
        <v>6.1972212965288001E-2</v>
      </c>
      <c r="X206" s="17">
        <v>0.26660074147829299</v>
      </c>
      <c r="Y206" s="17">
        <v>0.13588574840194101</v>
      </c>
      <c r="Z206" s="17"/>
      <c r="AA206" s="17">
        <v>0.146040103330696</v>
      </c>
      <c r="AB206" s="17">
        <v>6.8581633971494194E-2</v>
      </c>
      <c r="AC206" s="17">
        <v>0.10591505421641501</v>
      </c>
      <c r="AD206" s="17">
        <v>0.18663518574462701</v>
      </c>
      <c r="AE206" s="17"/>
      <c r="AF206" s="17">
        <v>8.6668909348819295E-2</v>
      </c>
      <c r="AG206" s="17">
        <v>4.9631347513236203E-2</v>
      </c>
      <c r="AH206" s="17">
        <v>0.22801610843081899</v>
      </c>
      <c r="AI206" s="17">
        <v>8.2958828997345496E-2</v>
      </c>
      <c r="AJ206" s="17">
        <v>0</v>
      </c>
    </row>
    <row r="207" spans="2:36" x14ac:dyDescent="0.35">
      <c r="B207" t="s">
        <v>89</v>
      </c>
      <c r="C207" s="17">
        <v>0.103766555557712</v>
      </c>
      <c r="D207" s="17">
        <v>7.53847146736394E-2</v>
      </c>
      <c r="E207" s="17">
        <v>0.13610889082817501</v>
      </c>
      <c r="F207" s="17"/>
      <c r="G207" s="17">
        <v>0</v>
      </c>
      <c r="H207" s="17">
        <v>4.0383168483221599E-2</v>
      </c>
      <c r="I207" s="17">
        <v>5.9503754551108297E-2</v>
      </c>
      <c r="J207" s="17">
        <v>0.15048062607441001</v>
      </c>
      <c r="K207" s="17">
        <v>5.8683292851712698E-2</v>
      </c>
      <c r="L207" s="17">
        <v>0.15162004342896501</v>
      </c>
      <c r="M207" s="17"/>
      <c r="N207" s="17">
        <v>4.5048734801405803E-2</v>
      </c>
      <c r="O207" s="17">
        <v>0.16194037574564599</v>
      </c>
      <c r="P207" s="17">
        <v>8.3006255857330499E-2</v>
      </c>
      <c r="Q207" s="17">
        <v>0</v>
      </c>
      <c r="R207" s="17">
        <v>7.3339285368775903E-2</v>
      </c>
      <c r="S207" s="17">
        <v>0.192729935497677</v>
      </c>
      <c r="T207" s="17">
        <v>0.18126456548894701</v>
      </c>
      <c r="U207" s="17">
        <v>0.16282825793144501</v>
      </c>
      <c r="V207" s="17">
        <v>0</v>
      </c>
      <c r="W207" s="17">
        <v>6.9198287572906705E-2</v>
      </c>
      <c r="X207" s="17">
        <v>0.14755432328725299</v>
      </c>
      <c r="Y207" s="17">
        <v>0.15043686998625899</v>
      </c>
      <c r="Z207" s="17"/>
      <c r="AA207" s="17">
        <v>5.2292740856710297E-2</v>
      </c>
      <c r="AB207" s="17">
        <v>0.171473592603789</v>
      </c>
      <c r="AC207" s="17">
        <v>6.9671093322844102E-2</v>
      </c>
      <c r="AD207" s="17">
        <v>0.11949547436038099</v>
      </c>
      <c r="AE207" s="17"/>
      <c r="AF207" s="17">
        <v>8.7401375713832899E-2</v>
      </c>
      <c r="AG207" s="17">
        <v>0.101414606208157</v>
      </c>
      <c r="AH207" s="17">
        <v>5.3380478439564803E-2</v>
      </c>
      <c r="AI207" s="17">
        <v>0.122568962902221</v>
      </c>
      <c r="AJ207" s="17">
        <v>0</v>
      </c>
    </row>
    <row r="208" spans="2:36" x14ac:dyDescent="0.35">
      <c r="B208" t="s">
        <v>90</v>
      </c>
      <c r="C208" s="17">
        <v>0.101180159916155</v>
      </c>
      <c r="D208" s="17">
        <v>0.15227539003344201</v>
      </c>
      <c r="E208" s="17">
        <v>4.2954935205587803E-2</v>
      </c>
      <c r="F208" s="17"/>
      <c r="G208" s="17">
        <v>8.4794782242610098E-2</v>
      </c>
      <c r="H208" s="17">
        <v>0</v>
      </c>
      <c r="I208" s="17">
        <v>0</v>
      </c>
      <c r="J208" s="17">
        <v>5.4298219260519101E-2</v>
      </c>
      <c r="K208" s="17">
        <v>0.16015433841860399</v>
      </c>
      <c r="L208" s="17">
        <v>0.14321565684589599</v>
      </c>
      <c r="M208" s="17"/>
      <c r="N208" s="17">
        <v>0</v>
      </c>
      <c r="O208" s="17">
        <v>6.3683175499991002E-2</v>
      </c>
      <c r="P208" s="17">
        <v>0.16893092422568201</v>
      </c>
      <c r="Q208" s="17">
        <v>0.24077659535724799</v>
      </c>
      <c r="R208" s="17">
        <v>0.14477023797461899</v>
      </c>
      <c r="S208" s="17">
        <v>0</v>
      </c>
      <c r="T208" s="17">
        <v>0.23624973718883899</v>
      </c>
      <c r="U208" s="17">
        <v>0.166764915568589</v>
      </c>
      <c r="V208" s="17">
        <v>7.8620936062405999E-2</v>
      </c>
      <c r="W208" s="17">
        <v>0</v>
      </c>
      <c r="X208" s="17">
        <v>0.30330407219774502</v>
      </c>
      <c r="Y208" s="17">
        <v>0.12070905887498</v>
      </c>
      <c r="Z208" s="17"/>
      <c r="AA208" s="17">
        <v>6.7087058282565795E-2</v>
      </c>
      <c r="AB208" s="17">
        <v>0.16466875679444401</v>
      </c>
      <c r="AC208" s="17">
        <v>4.4940816199158101E-2</v>
      </c>
      <c r="AD208" s="17">
        <v>0.119982398183114</v>
      </c>
      <c r="AE208" s="17"/>
      <c r="AF208" s="17">
        <v>0.17502982880826801</v>
      </c>
      <c r="AG208" s="17">
        <v>6.8300851251625494E-2</v>
      </c>
      <c r="AH208" s="17">
        <v>6.5396792555847696E-2</v>
      </c>
      <c r="AI208" s="17">
        <v>3.9884634391618198E-2</v>
      </c>
      <c r="AJ208" s="17">
        <v>0</v>
      </c>
    </row>
    <row r="209" spans="2:36" x14ac:dyDescent="0.35">
      <c r="B209" t="s">
        <v>91</v>
      </c>
      <c r="C209" s="17">
        <v>0.11805249836732699</v>
      </c>
      <c r="D209" s="17">
        <v>9.6158746998291605E-2</v>
      </c>
      <c r="E209" s="17">
        <v>0.14300137500988799</v>
      </c>
      <c r="F209" s="17"/>
      <c r="G209" s="17">
        <v>0</v>
      </c>
      <c r="H209" s="17">
        <v>8.0348040794788397E-2</v>
      </c>
      <c r="I209" s="17">
        <v>0.12415475330479001</v>
      </c>
      <c r="J209" s="17">
        <v>0.193977310184412</v>
      </c>
      <c r="K209" s="17">
        <v>0.15989269594946101</v>
      </c>
      <c r="L209" s="17">
        <v>0.106878766244246</v>
      </c>
      <c r="M209" s="17"/>
      <c r="N209" s="17">
        <v>4.6363041295999101E-2</v>
      </c>
      <c r="O209" s="17">
        <v>0.15484794800538901</v>
      </c>
      <c r="P209" s="17">
        <v>0.244629614795528</v>
      </c>
      <c r="Q209" s="17">
        <v>0</v>
      </c>
      <c r="R209" s="17">
        <v>0.14616734984302199</v>
      </c>
      <c r="S209" s="17">
        <v>4.3857075920704203E-2</v>
      </c>
      <c r="T209" s="17">
        <v>0.29930191087386998</v>
      </c>
      <c r="U209" s="17">
        <v>0.162770680919647</v>
      </c>
      <c r="V209" s="17">
        <v>8.4261096968113805E-2</v>
      </c>
      <c r="W209" s="17">
        <v>6.6127272023390998E-2</v>
      </c>
      <c r="X209" s="17">
        <v>0</v>
      </c>
      <c r="Y209" s="17">
        <v>0.15211659353357901</v>
      </c>
      <c r="Z209" s="17"/>
      <c r="AA209" s="17">
        <v>8.4809795367550705E-2</v>
      </c>
      <c r="AB209" s="17">
        <v>0.13345649061159101</v>
      </c>
      <c r="AC209" s="17">
        <v>0.103407886257529</v>
      </c>
      <c r="AD209" s="17">
        <v>0.175524372367894</v>
      </c>
      <c r="AE209" s="17"/>
      <c r="AF209" s="17">
        <v>0.112515473534986</v>
      </c>
      <c r="AG209" s="17">
        <v>7.4944419989820099E-2</v>
      </c>
      <c r="AH209" s="17">
        <v>0.16314427544836799</v>
      </c>
      <c r="AI209" s="17">
        <v>0.112311862759887</v>
      </c>
      <c r="AJ209" s="17">
        <v>0.16535122348935799</v>
      </c>
    </row>
    <row r="210" spans="2:36" x14ac:dyDescent="0.35">
      <c r="B210" t="s">
        <v>92</v>
      </c>
      <c r="C210" s="17">
        <v>5.3731803647899798E-2</v>
      </c>
      <c r="D210" s="17">
        <v>5.4521809499213002E-2</v>
      </c>
      <c r="E210" s="17">
        <v>5.2831557810670199E-2</v>
      </c>
      <c r="F210" s="17"/>
      <c r="G210" s="17">
        <v>0.19342330980845401</v>
      </c>
      <c r="H210" s="17">
        <v>8.4899473956252802E-2</v>
      </c>
      <c r="I210" s="17">
        <v>0</v>
      </c>
      <c r="J210" s="17">
        <v>0.105620800107302</v>
      </c>
      <c r="K210" s="17">
        <v>6.1417734587850402E-2</v>
      </c>
      <c r="L210" s="17">
        <v>2.1160517247708701E-2</v>
      </c>
      <c r="M210" s="17"/>
      <c r="N210" s="17">
        <v>9.0230137752630099E-2</v>
      </c>
      <c r="O210" s="17">
        <v>0</v>
      </c>
      <c r="P210" s="17">
        <v>8.3006255857330499E-2</v>
      </c>
      <c r="Q210" s="17">
        <v>0</v>
      </c>
      <c r="R210" s="17">
        <v>0</v>
      </c>
      <c r="S210" s="17">
        <v>4.8970892057180103E-2</v>
      </c>
      <c r="T210" s="17">
        <v>0</v>
      </c>
      <c r="U210" s="17">
        <v>8.1199987008593794E-2</v>
      </c>
      <c r="V210" s="17">
        <v>4.0715388652381897E-2</v>
      </c>
      <c r="W210" s="17">
        <v>0.27746551970621502</v>
      </c>
      <c r="X210" s="17">
        <v>0</v>
      </c>
      <c r="Y210" s="17">
        <v>0</v>
      </c>
      <c r="Z210" s="17"/>
      <c r="AA210" s="17">
        <v>1.6133783623503199E-2</v>
      </c>
      <c r="AB210" s="17">
        <v>6.7116818649574597E-2</v>
      </c>
      <c r="AC210" s="17">
        <v>6.9702183395926598E-2</v>
      </c>
      <c r="AD210" s="17">
        <v>8.1778905988269299E-2</v>
      </c>
      <c r="AE210" s="17"/>
      <c r="AF210" s="17">
        <v>9.96601638965392E-2</v>
      </c>
      <c r="AG210" s="17">
        <v>0.101094078307681</v>
      </c>
      <c r="AH210" s="17">
        <v>5.1845596052307603E-2</v>
      </c>
      <c r="AI210" s="17">
        <v>0</v>
      </c>
      <c r="AJ210" s="17">
        <v>0</v>
      </c>
    </row>
    <row r="211" spans="2:36" x14ac:dyDescent="0.35">
      <c r="B211" t="s">
        <v>79</v>
      </c>
      <c r="C211" s="17">
        <v>4.9367192613643902E-3</v>
      </c>
      <c r="D211" s="17">
        <v>0</v>
      </c>
      <c r="E211" s="17">
        <v>1.05623243847021E-2</v>
      </c>
      <c r="F211" s="17"/>
      <c r="G211" s="17">
        <v>0</v>
      </c>
      <c r="H211" s="17">
        <v>0</v>
      </c>
      <c r="I211" s="17">
        <v>0</v>
      </c>
      <c r="J211" s="17">
        <v>0</v>
      </c>
      <c r="K211" s="17">
        <v>0</v>
      </c>
      <c r="L211" s="17">
        <v>1.13324545001567E-2</v>
      </c>
      <c r="M211" s="17"/>
      <c r="N211" s="17">
        <v>0</v>
      </c>
      <c r="O211" s="17">
        <v>0</v>
      </c>
      <c r="P211" s="17">
        <v>0</v>
      </c>
      <c r="Q211" s="17">
        <v>0</v>
      </c>
      <c r="R211" s="17">
        <v>0</v>
      </c>
      <c r="S211" s="17">
        <v>4.6274431468130602E-2</v>
      </c>
      <c r="T211" s="17">
        <v>0</v>
      </c>
      <c r="U211" s="17">
        <v>0</v>
      </c>
      <c r="V211" s="17">
        <v>0</v>
      </c>
      <c r="W211" s="17">
        <v>0</v>
      </c>
      <c r="X211" s="17">
        <v>0</v>
      </c>
      <c r="Y211" s="17">
        <v>0</v>
      </c>
      <c r="Z211" s="17"/>
      <c r="AA211" s="17">
        <v>0</v>
      </c>
      <c r="AB211" s="17">
        <v>0</v>
      </c>
      <c r="AC211" s="17">
        <v>2.36863171518178E-2</v>
      </c>
      <c r="AD211" s="17">
        <v>0</v>
      </c>
      <c r="AE211" s="17"/>
      <c r="AF211" s="17">
        <v>2.8405240040162399E-2</v>
      </c>
      <c r="AG211" s="17">
        <v>0</v>
      </c>
      <c r="AH211" s="17">
        <v>0</v>
      </c>
      <c r="AI211" s="17">
        <v>0</v>
      </c>
      <c r="AJ211" s="17">
        <v>0</v>
      </c>
    </row>
    <row r="212" spans="2:36"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2:36" x14ac:dyDescent="0.35">
      <c r="B213" s="6" t="s">
        <v>102</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2:36" x14ac:dyDescent="0.35">
      <c r="B214" s="23" t="s">
        <v>12</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2:36" x14ac:dyDescent="0.35">
      <c r="B215" t="s">
        <v>103</v>
      </c>
      <c r="C215" s="17">
        <v>0</v>
      </c>
      <c r="D215" s="17">
        <v>0</v>
      </c>
      <c r="E215" s="17">
        <v>0</v>
      </c>
      <c r="F215" s="17"/>
      <c r="G215" s="17">
        <v>0</v>
      </c>
      <c r="H215" s="17">
        <v>0</v>
      </c>
      <c r="I215" s="17">
        <v>0</v>
      </c>
      <c r="J215" s="17">
        <v>0</v>
      </c>
      <c r="K215" s="17">
        <v>0</v>
      </c>
      <c r="L215" s="17">
        <v>0</v>
      </c>
      <c r="M215" s="17"/>
      <c r="N215" s="17">
        <v>0</v>
      </c>
      <c r="O215" s="17">
        <v>0</v>
      </c>
      <c r="P215" s="17">
        <v>0</v>
      </c>
      <c r="Q215" s="17">
        <v>0</v>
      </c>
      <c r="R215" s="17">
        <v>0</v>
      </c>
      <c r="S215" s="17">
        <v>0</v>
      </c>
      <c r="T215" s="17">
        <v>0</v>
      </c>
      <c r="U215" s="17">
        <v>0</v>
      </c>
      <c r="V215" s="17">
        <v>0</v>
      </c>
      <c r="W215" s="17">
        <v>0</v>
      </c>
      <c r="X215" s="17">
        <v>0</v>
      </c>
      <c r="Y215" s="17">
        <v>0</v>
      </c>
      <c r="Z215" s="17"/>
      <c r="AA215" s="17">
        <v>0</v>
      </c>
      <c r="AB215" s="17">
        <v>0</v>
      </c>
      <c r="AC215" s="17">
        <v>0</v>
      </c>
      <c r="AD215" s="17">
        <v>0</v>
      </c>
      <c r="AE215" s="17"/>
      <c r="AF215" s="17">
        <v>0</v>
      </c>
      <c r="AG215" s="17">
        <v>0</v>
      </c>
      <c r="AH215" s="17">
        <v>0</v>
      </c>
      <c r="AI215" s="17">
        <v>0</v>
      </c>
      <c r="AJ215" s="17">
        <v>0</v>
      </c>
    </row>
    <row r="216" spans="2:36" x14ac:dyDescent="0.35">
      <c r="B216" t="s">
        <v>104</v>
      </c>
      <c r="C216" s="17">
        <v>2.8503239907997399E-2</v>
      </c>
      <c r="D216" s="17">
        <v>2.9214405082867899E-2</v>
      </c>
      <c r="E216" s="17">
        <v>2.7940689532845699E-2</v>
      </c>
      <c r="F216" s="17"/>
      <c r="G216" s="17">
        <v>3.1600442088625703E-2</v>
      </c>
      <c r="H216" s="17">
        <v>2.1307612581143699E-2</v>
      </c>
      <c r="I216" s="17">
        <v>3.0239992361046499E-2</v>
      </c>
      <c r="J216" s="17">
        <v>3.8184812140748099E-2</v>
      </c>
      <c r="K216" s="17">
        <v>2.4285768949296901E-2</v>
      </c>
      <c r="L216" s="17">
        <v>2.5829010860722399E-2</v>
      </c>
      <c r="M216" s="17"/>
      <c r="N216" s="17">
        <v>3.2212092462596799E-2</v>
      </c>
      <c r="O216" s="17">
        <v>3.1766533445723097E-2</v>
      </c>
      <c r="P216" s="17">
        <v>1.6035673220794199E-2</v>
      </c>
      <c r="Q216" s="17">
        <v>3.2533030496594902E-2</v>
      </c>
      <c r="R216" s="17">
        <v>5.5836568492461297E-2</v>
      </c>
      <c r="S216" s="17">
        <v>3.00699747247603E-2</v>
      </c>
      <c r="T216" s="17">
        <v>1.8920002567288999E-2</v>
      </c>
      <c r="U216" s="17">
        <v>4.5770841526100302E-2</v>
      </c>
      <c r="V216" s="17">
        <v>1.6748005420089099E-2</v>
      </c>
      <c r="W216" s="17">
        <v>1.7833058595681E-2</v>
      </c>
      <c r="X216" s="17">
        <v>4.49728854364028E-2</v>
      </c>
      <c r="Y216" s="17">
        <v>0</v>
      </c>
      <c r="Z216" s="17"/>
      <c r="AA216" s="17">
        <v>9.1932968031739892E-3</v>
      </c>
      <c r="AB216" s="17">
        <v>3.0222536042798901E-2</v>
      </c>
      <c r="AC216" s="17">
        <v>2.5987405955010999E-2</v>
      </c>
      <c r="AD216" s="17">
        <v>5.00031836818145E-2</v>
      </c>
      <c r="AE216" s="17"/>
      <c r="AF216" s="17">
        <v>4.2074625513474503E-2</v>
      </c>
      <c r="AG216" s="17">
        <v>3.3280212120649501E-2</v>
      </c>
      <c r="AH216" s="17">
        <v>1.5250028161749E-2</v>
      </c>
      <c r="AI216" s="17">
        <v>1.5000727713419801E-2</v>
      </c>
      <c r="AJ216" s="17">
        <v>0</v>
      </c>
    </row>
    <row r="217" spans="2:36" x14ac:dyDescent="0.35">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2:36" x14ac:dyDescent="0.35">
      <c r="B218" s="6" t="s">
        <v>105</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2:36" x14ac:dyDescent="0.35">
      <c r="B219" s="23" t="s">
        <v>14</v>
      </c>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2:36" x14ac:dyDescent="0.35">
      <c r="B220" t="s">
        <v>104</v>
      </c>
      <c r="C220" s="17">
        <v>8.6698578722715303E-2</v>
      </c>
      <c r="D220" s="17">
        <v>9.3221182961742199E-2</v>
      </c>
      <c r="E220" s="17">
        <v>8.0716449774923898E-2</v>
      </c>
      <c r="F220" s="17"/>
      <c r="G220" s="17">
        <v>0.13735006104324499</v>
      </c>
      <c r="H220" s="17">
        <v>6.9831494704692396E-2</v>
      </c>
      <c r="I220" s="17">
        <v>5.9884139917201699E-2</v>
      </c>
      <c r="J220" s="17">
        <v>7.9287525955755903E-2</v>
      </c>
      <c r="K220" s="17">
        <v>8.6777362909784606E-2</v>
      </c>
      <c r="L220" s="17">
        <v>9.4686297802120997E-2</v>
      </c>
      <c r="M220" s="17"/>
      <c r="N220" s="17">
        <v>7.9202354488575197E-2</v>
      </c>
      <c r="O220" s="17">
        <v>0.11211358765693399</v>
      </c>
      <c r="P220" s="17">
        <v>7.0448555787909803E-2</v>
      </c>
      <c r="Q220" s="17">
        <v>4.9421680160163399E-2</v>
      </c>
      <c r="R220" s="17">
        <v>4.93240748368955E-2</v>
      </c>
      <c r="S220" s="17">
        <v>0.100996692664375</v>
      </c>
      <c r="T220" s="17">
        <v>0.105675109889871</v>
      </c>
      <c r="U220" s="17">
        <v>8.8469229135833605E-2</v>
      </c>
      <c r="V220" s="17">
        <v>0.106650905810684</v>
      </c>
      <c r="W220" s="17">
        <v>6.9803581223244607E-2</v>
      </c>
      <c r="X220" s="17">
        <v>9.3054061173830901E-2</v>
      </c>
      <c r="Y220" s="17">
        <v>0.124534654974747</v>
      </c>
      <c r="Z220" s="17"/>
      <c r="AA220" s="17">
        <v>7.3420816350229401E-2</v>
      </c>
      <c r="AB220" s="17">
        <v>7.95019840593328E-2</v>
      </c>
      <c r="AC220" s="17">
        <v>7.7720689574128601E-2</v>
      </c>
      <c r="AD220" s="17">
        <v>0.11744481218766099</v>
      </c>
      <c r="AE220" s="17"/>
      <c r="AF220" s="17">
        <v>8.5740506725072996E-2</v>
      </c>
      <c r="AG220" s="17">
        <v>0.115173027733255</v>
      </c>
      <c r="AH220" s="17">
        <v>6.8102053733933604E-2</v>
      </c>
      <c r="AI220" s="17">
        <v>6.7524972176030401E-2</v>
      </c>
      <c r="AJ220" s="17">
        <v>6.9623381365055997E-2</v>
      </c>
    </row>
    <row r="221" spans="2:36" x14ac:dyDescent="0.35">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2:36" x14ac:dyDescent="0.35">
      <c r="B222" s="6" t="s">
        <v>106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2:36" x14ac:dyDescent="0.35">
      <c r="B223" s="23" t="s">
        <v>12</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2:36" x14ac:dyDescent="0.35">
      <c r="B224" t="s">
        <v>107</v>
      </c>
      <c r="C224" s="17">
        <v>0.42578924952167801</v>
      </c>
      <c r="D224" s="17">
        <v>0.39905834196640599</v>
      </c>
      <c r="E224" s="17">
        <v>0.45199981817623103</v>
      </c>
      <c r="F224" s="17"/>
      <c r="G224" s="17">
        <v>0.29349958565022399</v>
      </c>
      <c r="H224" s="17">
        <v>0.39836503951632002</v>
      </c>
      <c r="I224" s="17">
        <v>0.42544379791259102</v>
      </c>
      <c r="J224" s="17">
        <v>0.40249865554164999</v>
      </c>
      <c r="K224" s="17">
        <v>0.50105133965939797</v>
      </c>
      <c r="L224" s="17">
        <v>0.50472681547856002</v>
      </c>
      <c r="M224" s="17"/>
      <c r="N224" s="17">
        <v>0.43274357079118497</v>
      </c>
      <c r="O224" s="17">
        <v>0.41370345360751398</v>
      </c>
      <c r="P224" s="17">
        <v>0.37647828832761898</v>
      </c>
      <c r="Q224" s="17">
        <v>0.46678737452399499</v>
      </c>
      <c r="R224" s="17">
        <v>0.35398858915251402</v>
      </c>
      <c r="S224" s="17">
        <v>0.42389808654009298</v>
      </c>
      <c r="T224" s="17">
        <v>0.41142855039153597</v>
      </c>
      <c r="U224" s="17">
        <v>0.502748822991821</v>
      </c>
      <c r="V224" s="17">
        <v>0.44128676758763202</v>
      </c>
      <c r="W224" s="17">
        <v>0.426767440127237</v>
      </c>
      <c r="X224" s="17">
        <v>0.43772284974852799</v>
      </c>
      <c r="Y224" s="17">
        <v>0.48389138336651799</v>
      </c>
      <c r="Z224" s="17"/>
      <c r="AA224" s="17">
        <v>0.43639503288421799</v>
      </c>
      <c r="AB224" s="17">
        <v>0.445376373937376</v>
      </c>
      <c r="AC224" s="17">
        <v>0.38829617930610699</v>
      </c>
      <c r="AD224" s="17">
        <v>0.426241245648529</v>
      </c>
      <c r="AE224" s="17"/>
      <c r="AF224" s="17">
        <v>0.43441234201867801</v>
      </c>
      <c r="AG224" s="17">
        <v>0.399355054600674</v>
      </c>
      <c r="AH224" s="17">
        <v>0.41232916389552698</v>
      </c>
      <c r="AI224" s="17">
        <v>0.43481012771715299</v>
      </c>
      <c r="AJ224" s="17">
        <v>0.51214702648414201</v>
      </c>
    </row>
    <row r="225" spans="2:36" x14ac:dyDescent="0.35">
      <c r="B225" t="s">
        <v>108</v>
      </c>
      <c r="C225" s="17">
        <v>0.42197524597279901</v>
      </c>
      <c r="D225" s="17">
        <v>0.43284624759792401</v>
      </c>
      <c r="E225" s="17">
        <v>0.41132763121143301</v>
      </c>
      <c r="F225" s="17"/>
      <c r="G225" s="17">
        <v>0.387442422769258</v>
      </c>
      <c r="H225" s="17">
        <v>0.44767729559484698</v>
      </c>
      <c r="I225" s="17">
        <v>0.38406011070257901</v>
      </c>
      <c r="J225" s="17">
        <v>0.485060552513706</v>
      </c>
      <c r="K225" s="17">
        <v>0.37709842077582001</v>
      </c>
      <c r="L225" s="17">
        <v>0.43358269022386497</v>
      </c>
      <c r="M225" s="17"/>
      <c r="N225" s="17">
        <v>0.388684368925309</v>
      </c>
      <c r="O225" s="17">
        <v>0.42450992995488002</v>
      </c>
      <c r="P225" s="17">
        <v>0.443227302309676</v>
      </c>
      <c r="Q225" s="17">
        <v>0.390574613179616</v>
      </c>
      <c r="R225" s="17">
        <v>0.420607295769659</v>
      </c>
      <c r="S225" s="17">
        <v>0.45151309707441201</v>
      </c>
      <c r="T225" s="17">
        <v>0.44365149838905699</v>
      </c>
      <c r="U225" s="17">
        <v>0.45104760648153702</v>
      </c>
      <c r="V225" s="17">
        <v>0.36937864588858499</v>
      </c>
      <c r="W225" s="17">
        <v>0.45457863457109399</v>
      </c>
      <c r="X225" s="17">
        <v>0.41255099720560101</v>
      </c>
      <c r="Y225" s="17">
        <v>0.53278495095034695</v>
      </c>
      <c r="Z225" s="17"/>
      <c r="AA225" s="17">
        <v>0.41965102236646801</v>
      </c>
      <c r="AB225" s="17">
        <v>0.42675902668134702</v>
      </c>
      <c r="AC225" s="17">
        <v>0.405084043959832</v>
      </c>
      <c r="AD225" s="17">
        <v>0.43196266519152898</v>
      </c>
      <c r="AE225" s="17"/>
      <c r="AF225" s="17">
        <v>0.44739481706106199</v>
      </c>
      <c r="AG225" s="17">
        <v>0.39429329170575</v>
      </c>
      <c r="AH225" s="17">
        <v>0.430796371427071</v>
      </c>
      <c r="AI225" s="17">
        <v>0.41152474734894101</v>
      </c>
      <c r="AJ225" s="17">
        <v>0.397986582388276</v>
      </c>
    </row>
    <row r="226" spans="2:36" x14ac:dyDescent="0.35">
      <c r="B226" t="s">
        <v>109</v>
      </c>
      <c r="C226" s="17">
        <v>0.28001189908760898</v>
      </c>
      <c r="D226" s="17">
        <v>0.30070354511036501</v>
      </c>
      <c r="E226" s="17">
        <v>0.258354871056174</v>
      </c>
      <c r="F226" s="17"/>
      <c r="G226" s="17">
        <v>0.38601605662155303</v>
      </c>
      <c r="H226" s="17">
        <v>0.35881112295191703</v>
      </c>
      <c r="I226" s="17">
        <v>0.33763600042803998</v>
      </c>
      <c r="J226" s="17">
        <v>0.27362578988839398</v>
      </c>
      <c r="K226" s="17">
        <v>0.200191139237307</v>
      </c>
      <c r="L226" s="17">
        <v>0.15735138945945701</v>
      </c>
      <c r="M226" s="17"/>
      <c r="N226" s="17">
        <v>0.36380180904948101</v>
      </c>
      <c r="O226" s="17">
        <v>0.23244137624155001</v>
      </c>
      <c r="P226" s="17">
        <v>0.311076930962289</v>
      </c>
      <c r="Q226" s="17">
        <v>0.234861666693059</v>
      </c>
      <c r="R226" s="17">
        <v>0.28332320376477999</v>
      </c>
      <c r="S226" s="17">
        <v>0.25473205584561598</v>
      </c>
      <c r="T226" s="17">
        <v>0.283937944240297</v>
      </c>
      <c r="U226" s="17">
        <v>0.21407451476321901</v>
      </c>
      <c r="V226" s="17">
        <v>0.33655530910063602</v>
      </c>
      <c r="W226" s="17">
        <v>0.245740469120595</v>
      </c>
      <c r="X226" s="17">
        <v>0.216106346085879</v>
      </c>
      <c r="Y226" s="17">
        <v>0.295456109962977</v>
      </c>
      <c r="Z226" s="17"/>
      <c r="AA226" s="17">
        <v>0.30707621682929598</v>
      </c>
      <c r="AB226" s="17">
        <v>0.26232541579436103</v>
      </c>
      <c r="AC226" s="17">
        <v>0.28959998014944399</v>
      </c>
      <c r="AD226" s="17">
        <v>0.26283854760325298</v>
      </c>
      <c r="AE226" s="17"/>
      <c r="AF226" s="17">
        <v>0.26774900533079599</v>
      </c>
      <c r="AG226" s="17">
        <v>0.273478833541065</v>
      </c>
      <c r="AH226" s="17">
        <v>0.309222309650168</v>
      </c>
      <c r="AI226" s="17">
        <v>0.30536664246612999</v>
      </c>
      <c r="AJ226" s="17">
        <v>0.37458797692979001</v>
      </c>
    </row>
    <row r="227" spans="2:36" x14ac:dyDescent="0.35">
      <c r="B227" t="s">
        <v>110</v>
      </c>
      <c r="C227" s="17">
        <v>0.21491706939487101</v>
      </c>
      <c r="D227" s="17">
        <v>0.215981811213625</v>
      </c>
      <c r="E227" s="17">
        <v>0.213972606244518</v>
      </c>
      <c r="F227" s="17"/>
      <c r="G227" s="17">
        <v>0.18809189523825601</v>
      </c>
      <c r="H227" s="17">
        <v>0.17488118017013199</v>
      </c>
      <c r="I227" s="17">
        <v>0.191191492923552</v>
      </c>
      <c r="J227" s="17">
        <v>0.17950329078577801</v>
      </c>
      <c r="K227" s="17">
        <v>0.25450363392757003</v>
      </c>
      <c r="L227" s="17">
        <v>0.286937879306084</v>
      </c>
      <c r="M227" s="17"/>
      <c r="N227" s="17">
        <v>0.19212626115100501</v>
      </c>
      <c r="O227" s="17">
        <v>0.25314519763772098</v>
      </c>
      <c r="P227" s="17">
        <v>0.24621050888231799</v>
      </c>
      <c r="Q227" s="17">
        <v>0.169418155222401</v>
      </c>
      <c r="R227" s="17">
        <v>0.19698184946436101</v>
      </c>
      <c r="S227" s="17">
        <v>0.22869441965942799</v>
      </c>
      <c r="T227" s="17">
        <v>0.226281462700268</v>
      </c>
      <c r="U227" s="17">
        <v>0.23671795770236601</v>
      </c>
      <c r="V227" s="17">
        <v>0.225614526199301</v>
      </c>
      <c r="W227" s="17">
        <v>0.203706172986409</v>
      </c>
      <c r="X227" s="17">
        <v>0.20026712118635301</v>
      </c>
      <c r="Y227" s="17">
        <v>0.16770484870274199</v>
      </c>
      <c r="Z227" s="17"/>
      <c r="AA227" s="17">
        <v>0.21860897189872899</v>
      </c>
      <c r="AB227" s="17">
        <v>0.218534574353977</v>
      </c>
      <c r="AC227" s="17">
        <v>0.226299561534063</v>
      </c>
      <c r="AD227" s="17">
        <v>0.197135227946239</v>
      </c>
      <c r="AE227" s="17"/>
      <c r="AF227" s="17">
        <v>0.229257464136668</v>
      </c>
      <c r="AG227" s="17">
        <v>0.21463571898579401</v>
      </c>
      <c r="AH227" s="17">
        <v>0.21684632944322599</v>
      </c>
      <c r="AI227" s="17">
        <v>0.183115895049658</v>
      </c>
      <c r="AJ227" s="17">
        <v>0.18760245446455601</v>
      </c>
    </row>
    <row r="228" spans="2:36" x14ac:dyDescent="0.35">
      <c r="B228" t="s">
        <v>111</v>
      </c>
      <c r="C228" s="17">
        <v>0.21054631714161301</v>
      </c>
      <c r="D228" s="17">
        <v>0.20880154806467199</v>
      </c>
      <c r="E228" s="17">
        <v>0.212363130454789</v>
      </c>
      <c r="F228" s="17"/>
      <c r="G228" s="17">
        <v>0.20394486788027999</v>
      </c>
      <c r="H228" s="17">
        <v>0.18911411394424299</v>
      </c>
      <c r="I228" s="17">
        <v>0.26323324397765402</v>
      </c>
      <c r="J228" s="17">
        <v>0.21363116130649201</v>
      </c>
      <c r="K228" s="17">
        <v>0.219595326893225</v>
      </c>
      <c r="L228" s="17">
        <v>0.18089363432830699</v>
      </c>
      <c r="M228" s="17"/>
      <c r="N228" s="17">
        <v>0.235343163609812</v>
      </c>
      <c r="O228" s="17">
        <v>0.20447378694947399</v>
      </c>
      <c r="P228" s="17">
        <v>0.17096937234319801</v>
      </c>
      <c r="Q228" s="17">
        <v>0.24583367698546599</v>
      </c>
      <c r="R228" s="17">
        <v>0.221779790797766</v>
      </c>
      <c r="S228" s="17">
        <v>0.179954349265945</v>
      </c>
      <c r="T228" s="17">
        <v>0.16902484337694401</v>
      </c>
      <c r="U228" s="17">
        <v>0.21750723867723001</v>
      </c>
      <c r="V228" s="17">
        <v>0.19006244427972399</v>
      </c>
      <c r="W228" s="17">
        <v>0.25876730572289403</v>
      </c>
      <c r="X228" s="17">
        <v>0.22693566880836</v>
      </c>
      <c r="Y228" s="17">
        <v>0.191613365361124</v>
      </c>
      <c r="Z228" s="17"/>
      <c r="AA228" s="17">
        <v>0.19913472665300899</v>
      </c>
      <c r="AB228" s="17">
        <v>0.214336931981535</v>
      </c>
      <c r="AC228" s="17">
        <v>0.230361340923706</v>
      </c>
      <c r="AD228" s="17">
        <v>0.203058159952411</v>
      </c>
      <c r="AE228" s="17"/>
      <c r="AF228" s="17">
        <v>0.198108999971704</v>
      </c>
      <c r="AG228" s="17">
        <v>0.221505523386305</v>
      </c>
      <c r="AH228" s="17">
        <v>0.22485718508796701</v>
      </c>
      <c r="AI228" s="17">
        <v>0.22201100803453899</v>
      </c>
      <c r="AJ228" s="17">
        <v>0.14887106826381999</v>
      </c>
    </row>
    <row r="229" spans="2:36" x14ac:dyDescent="0.35">
      <c r="B229" t="s">
        <v>112</v>
      </c>
      <c r="C229" s="17">
        <v>0.19817355229115599</v>
      </c>
      <c r="D229" s="17">
        <v>0.20494470111281901</v>
      </c>
      <c r="E229" s="17">
        <v>0.19157961439980101</v>
      </c>
      <c r="F229" s="17"/>
      <c r="G229" s="17">
        <v>0.24356974299334599</v>
      </c>
      <c r="H229" s="17">
        <v>0.16451436530985</v>
      </c>
      <c r="I229" s="17">
        <v>0.17052041586830899</v>
      </c>
      <c r="J229" s="17">
        <v>0.218344497913736</v>
      </c>
      <c r="K229" s="17">
        <v>0.22537606902476801</v>
      </c>
      <c r="L229" s="17">
        <v>0.18316986777290201</v>
      </c>
      <c r="M229" s="17"/>
      <c r="N229" s="17">
        <v>0.17104404730341499</v>
      </c>
      <c r="O229" s="17">
        <v>0.219632601674698</v>
      </c>
      <c r="P229" s="17">
        <v>0.18033524981379301</v>
      </c>
      <c r="Q229" s="17">
        <v>0.26781530567175699</v>
      </c>
      <c r="R229" s="17">
        <v>0.16709305811002301</v>
      </c>
      <c r="S229" s="17">
        <v>0.184966024338791</v>
      </c>
      <c r="T229" s="17">
        <v>0.211541768705376</v>
      </c>
      <c r="U229" s="17">
        <v>0.170161709363573</v>
      </c>
      <c r="V229" s="17">
        <v>0.18678841680372599</v>
      </c>
      <c r="W229" s="17">
        <v>0.22448616788481601</v>
      </c>
      <c r="X229" s="17">
        <v>0.222360017916956</v>
      </c>
      <c r="Y229" s="17">
        <v>0.106309505512585</v>
      </c>
      <c r="Z229" s="17"/>
      <c r="AA229" s="17">
        <v>0.18954380669881099</v>
      </c>
      <c r="AB229" s="17">
        <v>0.17373232679605999</v>
      </c>
      <c r="AC229" s="17">
        <v>0.22272371148643999</v>
      </c>
      <c r="AD229" s="17">
        <v>0.21090354859228799</v>
      </c>
      <c r="AE229" s="17"/>
      <c r="AF229" s="17">
        <v>0.174434885843822</v>
      </c>
      <c r="AG229" s="17">
        <v>0.227862330273509</v>
      </c>
      <c r="AH229" s="17">
        <v>0.19335300113837101</v>
      </c>
      <c r="AI229" s="17">
        <v>0.163821573520672</v>
      </c>
      <c r="AJ229" s="17">
        <v>0.180584502151451</v>
      </c>
    </row>
    <row r="230" spans="2:36" x14ac:dyDescent="0.35">
      <c r="B230" t="s">
        <v>113</v>
      </c>
      <c r="C230" s="17">
        <v>0.15524634830440101</v>
      </c>
      <c r="D230" s="17">
        <v>0.14698167703225601</v>
      </c>
      <c r="E230" s="17">
        <v>0.16403459899285999</v>
      </c>
      <c r="F230" s="17"/>
      <c r="G230" s="17">
        <v>0.158713818014525</v>
      </c>
      <c r="H230" s="17">
        <v>0.14519473052210399</v>
      </c>
      <c r="I230" s="17">
        <v>0.12922723768787001</v>
      </c>
      <c r="J230" s="17">
        <v>0.16947496905423001</v>
      </c>
      <c r="K230" s="17">
        <v>0.151718777026945</v>
      </c>
      <c r="L230" s="17">
        <v>0.17307492895256299</v>
      </c>
      <c r="M230" s="17"/>
      <c r="N230" s="17">
        <v>0.140854823017698</v>
      </c>
      <c r="O230" s="17">
        <v>0.17669448396689999</v>
      </c>
      <c r="P230" s="17">
        <v>0.16870870166012</v>
      </c>
      <c r="Q230" s="17">
        <v>0.146533023234177</v>
      </c>
      <c r="R230" s="17">
        <v>0.222961029165366</v>
      </c>
      <c r="S230" s="17">
        <v>0.17065204380392701</v>
      </c>
      <c r="T230" s="17">
        <v>0.136769408745679</v>
      </c>
      <c r="U230" s="17">
        <v>0.141896852121699</v>
      </c>
      <c r="V230" s="17">
        <v>0.14263086348445</v>
      </c>
      <c r="W230" s="17">
        <v>0.112477539852063</v>
      </c>
      <c r="X230" s="17">
        <v>0.17531556458483299</v>
      </c>
      <c r="Y230" s="17">
        <v>0.123671522963316</v>
      </c>
      <c r="Z230" s="17"/>
      <c r="AA230" s="17">
        <v>0.16330168783638699</v>
      </c>
      <c r="AB230" s="17">
        <v>0.16009340618531001</v>
      </c>
      <c r="AC230" s="17">
        <v>0.15775650919612999</v>
      </c>
      <c r="AD230" s="17">
        <v>0.14044803451759599</v>
      </c>
      <c r="AE230" s="17"/>
      <c r="AF230" s="17">
        <v>0.14708238677777899</v>
      </c>
      <c r="AG230" s="17">
        <v>0.17736492764551401</v>
      </c>
      <c r="AH230" s="17">
        <v>0.13574226855358401</v>
      </c>
      <c r="AI230" s="17">
        <v>0.198455682689965</v>
      </c>
      <c r="AJ230" s="17">
        <v>0.13316203589299999</v>
      </c>
    </row>
    <row r="231" spans="2:36" x14ac:dyDescent="0.35">
      <c r="B231" t="s">
        <v>79</v>
      </c>
      <c r="C231" s="17">
        <v>8.7819764285090897E-3</v>
      </c>
      <c r="D231" s="17">
        <v>6.4327158805190703E-3</v>
      </c>
      <c r="E231" s="17">
        <v>1.1116537193456301E-2</v>
      </c>
      <c r="F231" s="17"/>
      <c r="G231" s="17">
        <v>1.51969544264304E-2</v>
      </c>
      <c r="H231" s="17">
        <v>7.9314468348442892E-3</v>
      </c>
      <c r="I231" s="17">
        <v>1.34570322302256E-2</v>
      </c>
      <c r="J231" s="17">
        <v>4.4822605724503901E-3</v>
      </c>
      <c r="K231" s="17">
        <v>0</v>
      </c>
      <c r="L231" s="17">
        <v>1.0818892635687E-2</v>
      </c>
      <c r="M231" s="17"/>
      <c r="N231" s="17">
        <v>2.9684021845169401E-3</v>
      </c>
      <c r="O231" s="17">
        <v>7.4065024734188403E-3</v>
      </c>
      <c r="P231" s="17">
        <v>2.1660010546329201E-2</v>
      </c>
      <c r="Q231" s="17">
        <v>0</v>
      </c>
      <c r="R231" s="17">
        <v>1.1991354917005301E-2</v>
      </c>
      <c r="S231" s="17">
        <v>9.5825633368833395E-3</v>
      </c>
      <c r="T231" s="17">
        <v>1.7698819567002699E-2</v>
      </c>
      <c r="U231" s="17">
        <v>8.7811070298827697E-3</v>
      </c>
      <c r="V231" s="17">
        <v>8.2112731221780002E-3</v>
      </c>
      <c r="W231" s="17">
        <v>4.6827380386514498E-3</v>
      </c>
      <c r="X231" s="17">
        <v>1.7439383408156799E-2</v>
      </c>
      <c r="Y231" s="17">
        <v>0</v>
      </c>
      <c r="Z231" s="17"/>
      <c r="AA231" s="17">
        <v>1.5635182274499301E-3</v>
      </c>
      <c r="AB231" s="17">
        <v>3.6520797812712798E-3</v>
      </c>
      <c r="AC231" s="17">
        <v>6.2359290410303903E-3</v>
      </c>
      <c r="AD231" s="17">
        <v>2.4228588574191599E-2</v>
      </c>
      <c r="AE231" s="17"/>
      <c r="AF231" s="17">
        <v>7.7978082201004099E-3</v>
      </c>
      <c r="AG231" s="17">
        <v>1.20718325616023E-2</v>
      </c>
      <c r="AH231" s="17">
        <v>2.9904764362961101E-3</v>
      </c>
      <c r="AI231" s="17">
        <v>9.5120381837135101E-3</v>
      </c>
      <c r="AJ231" s="17">
        <v>0</v>
      </c>
    </row>
    <row r="232" spans="2:36" x14ac:dyDescent="0.35">
      <c r="B232" t="s">
        <v>114</v>
      </c>
      <c r="C232" s="17">
        <v>4.5556852499243003E-3</v>
      </c>
      <c r="D232" s="17">
        <v>3.6495596095237701E-3</v>
      </c>
      <c r="E232" s="17">
        <v>5.4615465914248798E-3</v>
      </c>
      <c r="F232" s="17"/>
      <c r="G232" s="17">
        <v>3.7933041849196598E-3</v>
      </c>
      <c r="H232" s="17">
        <v>0</v>
      </c>
      <c r="I232" s="17">
        <v>5.3957425918524198E-3</v>
      </c>
      <c r="J232" s="17">
        <v>5.7747339843942499E-3</v>
      </c>
      <c r="K232" s="17">
        <v>0</v>
      </c>
      <c r="L232" s="17">
        <v>1.01585989398213E-2</v>
      </c>
      <c r="M232" s="17"/>
      <c r="N232" s="17">
        <v>0</v>
      </c>
      <c r="O232" s="17">
        <v>0</v>
      </c>
      <c r="P232" s="17">
        <v>0</v>
      </c>
      <c r="Q232" s="17">
        <v>4.9298945802137301E-3</v>
      </c>
      <c r="R232" s="17">
        <v>1.8284937621094802E-2</v>
      </c>
      <c r="S232" s="17">
        <v>0</v>
      </c>
      <c r="T232" s="17">
        <v>0</v>
      </c>
      <c r="U232" s="17">
        <v>1.0036273086833599E-2</v>
      </c>
      <c r="V232" s="17">
        <v>1.7304613510524099E-2</v>
      </c>
      <c r="W232" s="17">
        <v>5.8612520604899004E-3</v>
      </c>
      <c r="X232" s="17">
        <v>0</v>
      </c>
      <c r="Y232" s="17">
        <v>0</v>
      </c>
      <c r="Z232" s="17"/>
      <c r="AA232" s="17">
        <v>3.3807863672891299E-3</v>
      </c>
      <c r="AB232" s="17">
        <v>7.3790681057348297E-3</v>
      </c>
      <c r="AC232" s="17">
        <v>1.92480850259226E-3</v>
      </c>
      <c r="AD232" s="17">
        <v>5.2357469180920498E-3</v>
      </c>
      <c r="AE232" s="17"/>
      <c r="AF232" s="17">
        <v>1.9706231537520301E-3</v>
      </c>
      <c r="AG232" s="17">
        <v>3.6821748156254802E-3</v>
      </c>
      <c r="AH232" s="17">
        <v>5.22344608481693E-3</v>
      </c>
      <c r="AI232" s="17">
        <v>4.5758916813466201E-3</v>
      </c>
      <c r="AJ232" s="17">
        <v>0</v>
      </c>
    </row>
    <row r="233" spans="2:36" x14ac:dyDescent="0.35">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2:36" x14ac:dyDescent="0.35">
      <c r="B234" s="6" t="s">
        <v>115</v>
      </c>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2:36" x14ac:dyDescent="0.35">
      <c r="B235" s="23" t="s">
        <v>14</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2:36" x14ac:dyDescent="0.35">
      <c r="B236" t="s">
        <v>116</v>
      </c>
      <c r="C236" s="17">
        <v>1.2075352542299199E-3</v>
      </c>
      <c r="D236" s="17">
        <v>1.1242845040160801E-3</v>
      </c>
      <c r="E236" s="17">
        <v>1.2932267794962501E-3</v>
      </c>
      <c r="F236" s="17"/>
      <c r="G236" s="17">
        <v>0</v>
      </c>
      <c r="H236" s="17">
        <v>0</v>
      </c>
      <c r="I236" s="17">
        <v>0</v>
      </c>
      <c r="J236" s="17">
        <v>0</v>
      </c>
      <c r="K236" s="17">
        <v>3.73764236377788E-3</v>
      </c>
      <c r="L236" s="17">
        <v>2.82024113411062E-3</v>
      </c>
      <c r="M236" s="17"/>
      <c r="N236" s="17">
        <v>4.8664158168248203E-3</v>
      </c>
      <c r="O236" s="17">
        <v>0</v>
      </c>
      <c r="P236" s="17">
        <v>0</v>
      </c>
      <c r="Q236" s="17">
        <v>0</v>
      </c>
      <c r="R236" s="17">
        <v>0</v>
      </c>
      <c r="S236" s="17">
        <v>0</v>
      </c>
      <c r="T236" s="17">
        <v>0</v>
      </c>
      <c r="U236" s="17">
        <v>0</v>
      </c>
      <c r="V236" s="17">
        <v>5.0840502992390403E-3</v>
      </c>
      <c r="W236" s="17">
        <v>0</v>
      </c>
      <c r="X236" s="17">
        <v>0</v>
      </c>
      <c r="Y236" s="17">
        <v>0</v>
      </c>
      <c r="Z236" s="17"/>
      <c r="AA236" s="17">
        <v>0</v>
      </c>
      <c r="AB236" s="17">
        <v>2.4920354276704998E-3</v>
      </c>
      <c r="AC236" s="17">
        <v>0</v>
      </c>
      <c r="AD236" s="17">
        <v>2.3378905750279901E-3</v>
      </c>
      <c r="AE236" s="17"/>
      <c r="AF236" s="17">
        <v>2.8766076487374802E-3</v>
      </c>
      <c r="AG236" s="17">
        <v>0</v>
      </c>
      <c r="AH236" s="17">
        <v>0</v>
      </c>
      <c r="AI236" s="17">
        <v>0</v>
      </c>
      <c r="AJ236" s="17">
        <v>0</v>
      </c>
    </row>
    <row r="237" spans="2:36" x14ac:dyDescent="0.35">
      <c r="B237" t="s">
        <v>117</v>
      </c>
      <c r="C237" s="17">
        <v>1.34983610587606E-3</v>
      </c>
      <c r="D237" s="17">
        <v>1.3402063011601201E-3</v>
      </c>
      <c r="E237" s="17">
        <v>1.36416781664441E-3</v>
      </c>
      <c r="F237" s="17"/>
      <c r="G237" s="17">
        <v>0</v>
      </c>
      <c r="H237" s="17">
        <v>4.4628149842268899E-3</v>
      </c>
      <c r="I237" s="17">
        <v>3.74683098090674E-3</v>
      </c>
      <c r="J237" s="17">
        <v>0</v>
      </c>
      <c r="K237" s="17">
        <v>0</v>
      </c>
      <c r="L237" s="17">
        <v>0</v>
      </c>
      <c r="M237" s="17"/>
      <c r="N237" s="17">
        <v>5.1333671286235101E-3</v>
      </c>
      <c r="O237" s="17">
        <v>0</v>
      </c>
      <c r="P237" s="17">
        <v>0</v>
      </c>
      <c r="Q237" s="17">
        <v>0</v>
      </c>
      <c r="R237" s="17">
        <v>0</v>
      </c>
      <c r="S237" s="17">
        <v>7.3480802818234499E-3</v>
      </c>
      <c r="T237" s="17">
        <v>0</v>
      </c>
      <c r="U237" s="17">
        <v>0</v>
      </c>
      <c r="V237" s="17">
        <v>0</v>
      </c>
      <c r="W237" s="17">
        <v>0</v>
      </c>
      <c r="X237" s="17">
        <v>0</v>
      </c>
      <c r="Y237" s="17">
        <v>0</v>
      </c>
      <c r="Z237" s="17"/>
      <c r="AA237" s="17">
        <v>5.0938987486541E-3</v>
      </c>
      <c r="AB237" s="17">
        <v>0</v>
      </c>
      <c r="AC237" s="17">
        <v>0</v>
      </c>
      <c r="AD237" s="17">
        <v>0</v>
      </c>
      <c r="AE237" s="17"/>
      <c r="AF237" s="17">
        <v>0</v>
      </c>
      <c r="AG237" s="17">
        <v>2.7009893837047299E-3</v>
      </c>
      <c r="AH237" s="17">
        <v>2.45661345946027E-3</v>
      </c>
      <c r="AI237" s="17">
        <v>0</v>
      </c>
      <c r="AJ237" s="17">
        <v>0</v>
      </c>
    </row>
    <row r="238" spans="2:36" x14ac:dyDescent="0.35">
      <c r="B238" t="s">
        <v>118</v>
      </c>
      <c r="C238" s="17">
        <v>3.63800015940167E-3</v>
      </c>
      <c r="D238" s="17">
        <v>3.5644466467271898E-3</v>
      </c>
      <c r="E238" s="17">
        <v>3.7231000451799002E-3</v>
      </c>
      <c r="F238" s="17"/>
      <c r="G238" s="17">
        <v>1.47660810929168E-2</v>
      </c>
      <c r="H238" s="17">
        <v>0</v>
      </c>
      <c r="I238" s="17">
        <v>3.3590313749775201E-3</v>
      </c>
      <c r="J238" s="17">
        <v>7.4541887829225797E-3</v>
      </c>
      <c r="K238" s="17">
        <v>0</v>
      </c>
      <c r="L238" s="17">
        <v>0</v>
      </c>
      <c r="M238" s="17"/>
      <c r="N238" s="17">
        <v>0</v>
      </c>
      <c r="O238" s="17">
        <v>9.6850001525889493E-3</v>
      </c>
      <c r="P238" s="17">
        <v>0</v>
      </c>
      <c r="Q238" s="17">
        <v>0</v>
      </c>
      <c r="R238" s="17">
        <v>7.9656147023309202E-3</v>
      </c>
      <c r="S238" s="17">
        <v>6.8298749926210996E-3</v>
      </c>
      <c r="T238" s="17">
        <v>0</v>
      </c>
      <c r="U238" s="17">
        <v>0</v>
      </c>
      <c r="V238" s="17">
        <v>5.2530683460172397E-3</v>
      </c>
      <c r="W238" s="17">
        <v>0</v>
      </c>
      <c r="X238" s="17">
        <v>1.37151056319659E-2</v>
      </c>
      <c r="Y238" s="17">
        <v>0</v>
      </c>
      <c r="Z238" s="17"/>
      <c r="AA238" s="17">
        <v>2.3769580332121702E-3</v>
      </c>
      <c r="AB238" s="17">
        <v>0</v>
      </c>
      <c r="AC238" s="17">
        <v>5.1845078094134396E-3</v>
      </c>
      <c r="AD238" s="17">
        <v>7.58681653901428E-3</v>
      </c>
      <c r="AE238" s="17"/>
      <c r="AF238" s="17">
        <v>2.7053294246802599E-3</v>
      </c>
      <c r="AG238" s="17">
        <v>7.0375517648168899E-3</v>
      </c>
      <c r="AH238" s="17">
        <v>0</v>
      </c>
      <c r="AI238" s="17">
        <v>0</v>
      </c>
      <c r="AJ238" s="17">
        <v>0</v>
      </c>
    </row>
    <row r="239" spans="2:36" x14ac:dyDescent="0.35">
      <c r="B239" t="s">
        <v>119</v>
      </c>
      <c r="C239" s="17">
        <v>9.6419647307744594E-3</v>
      </c>
      <c r="D239" s="17">
        <v>8.2582568182009604E-3</v>
      </c>
      <c r="E239" s="17">
        <v>1.10281553386034E-2</v>
      </c>
      <c r="F239" s="17"/>
      <c r="G239" s="17">
        <v>2.5738321294943099E-2</v>
      </c>
      <c r="H239" s="17">
        <v>1.31777718287654E-2</v>
      </c>
      <c r="I239" s="17">
        <v>3.0222625417576999E-3</v>
      </c>
      <c r="J239" s="17">
        <v>9.8739643319117297E-3</v>
      </c>
      <c r="K239" s="17">
        <v>1.15618877154421E-2</v>
      </c>
      <c r="L239" s="17">
        <v>2.4795821607651002E-3</v>
      </c>
      <c r="M239" s="17"/>
      <c r="N239" s="17">
        <v>9.4388553744591298E-3</v>
      </c>
      <c r="O239" s="17">
        <v>4.5592712466780202E-3</v>
      </c>
      <c r="P239" s="17">
        <v>2.1726963084406799E-2</v>
      </c>
      <c r="Q239" s="17">
        <v>7.7467371827078402E-3</v>
      </c>
      <c r="R239" s="17">
        <v>8.6066790337466295E-3</v>
      </c>
      <c r="S239" s="17">
        <v>1.3432948121933E-2</v>
      </c>
      <c r="T239" s="17">
        <v>0</v>
      </c>
      <c r="U239" s="17">
        <v>2.3764822243275901E-2</v>
      </c>
      <c r="V239" s="17">
        <v>0</v>
      </c>
      <c r="W239" s="17">
        <v>1.8192162603694099E-2</v>
      </c>
      <c r="X239" s="17">
        <v>0</v>
      </c>
      <c r="Y239" s="17">
        <v>2.29861633539457E-2</v>
      </c>
      <c r="Z239" s="17"/>
      <c r="AA239" s="17">
        <v>1.25116668744192E-2</v>
      </c>
      <c r="AB239" s="17">
        <v>1.2031434289841301E-2</v>
      </c>
      <c r="AC239" s="17">
        <v>2.9375380710891402E-3</v>
      </c>
      <c r="AD239" s="17">
        <v>1.04923893389405E-2</v>
      </c>
      <c r="AE239" s="17"/>
      <c r="AF239" s="17">
        <v>6.0812439473293799E-3</v>
      </c>
      <c r="AG239" s="17">
        <v>7.0013890229339397E-3</v>
      </c>
      <c r="AH239" s="17">
        <v>1.9144313145543001E-2</v>
      </c>
      <c r="AI239" s="17">
        <v>6.8286640120520199E-3</v>
      </c>
      <c r="AJ239" s="17">
        <v>0</v>
      </c>
    </row>
    <row r="240" spans="2:36" x14ac:dyDescent="0.35">
      <c r="B240" t="s">
        <v>120</v>
      </c>
      <c r="C240" s="17">
        <v>1.41319613137701E-2</v>
      </c>
      <c r="D240" s="17">
        <v>1.4873773202275301E-2</v>
      </c>
      <c r="E240" s="17">
        <v>1.3459307191152599E-2</v>
      </c>
      <c r="F240" s="17"/>
      <c r="G240" s="17">
        <v>2.9090246048811701E-2</v>
      </c>
      <c r="H240" s="17">
        <v>2.77494138973776E-2</v>
      </c>
      <c r="I240" s="17">
        <v>1.8199890759397999E-2</v>
      </c>
      <c r="J240" s="17">
        <v>1.15817895789721E-2</v>
      </c>
      <c r="K240" s="17">
        <v>7.8111724623941203E-3</v>
      </c>
      <c r="L240" s="17">
        <v>0</v>
      </c>
      <c r="M240" s="17"/>
      <c r="N240" s="17">
        <v>2.5193815468016498E-2</v>
      </c>
      <c r="O240" s="17">
        <v>5.1910156271145202E-3</v>
      </c>
      <c r="P240" s="17">
        <v>2.1025714729545501E-2</v>
      </c>
      <c r="Q240" s="17">
        <v>1.6833094069451E-2</v>
      </c>
      <c r="R240" s="17">
        <v>4.8739151195037099E-2</v>
      </c>
      <c r="S240" s="17">
        <v>1.3781530903318E-2</v>
      </c>
      <c r="T240" s="17">
        <v>0</v>
      </c>
      <c r="U240" s="17">
        <v>0</v>
      </c>
      <c r="V240" s="17">
        <v>1.1165796782376501E-2</v>
      </c>
      <c r="W240" s="17">
        <v>7.9011990352345993E-3</v>
      </c>
      <c r="X240" s="17">
        <v>0</v>
      </c>
      <c r="Y240" s="17">
        <v>0</v>
      </c>
      <c r="Z240" s="17"/>
      <c r="AA240" s="17">
        <v>9.8181934837449896E-3</v>
      </c>
      <c r="AB240" s="17">
        <v>1.46751220890346E-2</v>
      </c>
      <c r="AC240" s="17">
        <v>1.12980126069448E-2</v>
      </c>
      <c r="AD240" s="17">
        <v>2.12929088923818E-2</v>
      </c>
      <c r="AE240" s="17"/>
      <c r="AF240" s="17">
        <v>1.0176660950557101E-2</v>
      </c>
      <c r="AG240" s="17">
        <v>2.3313742736384299E-2</v>
      </c>
      <c r="AH240" s="17">
        <v>1.1990607942642E-2</v>
      </c>
      <c r="AI240" s="17">
        <v>1.5358102543201401E-2</v>
      </c>
      <c r="AJ240" s="17">
        <v>0</v>
      </c>
    </row>
    <row r="241" spans="2:36" x14ac:dyDescent="0.35">
      <c r="B241" t="s">
        <v>121</v>
      </c>
      <c r="C241" s="17">
        <v>3.6002397797023002E-2</v>
      </c>
      <c r="D241" s="17">
        <v>2.5386636241074199E-2</v>
      </c>
      <c r="E241" s="17">
        <v>4.6498535960333397E-2</v>
      </c>
      <c r="F241" s="17"/>
      <c r="G241" s="17">
        <v>6.9544351823999401E-2</v>
      </c>
      <c r="H241" s="17">
        <v>6.6551804999358796E-2</v>
      </c>
      <c r="I241" s="17">
        <v>4.3425335140091698E-2</v>
      </c>
      <c r="J241" s="17">
        <v>2.9341274462093701E-2</v>
      </c>
      <c r="K241" s="17">
        <v>4.3253452802782802E-3</v>
      </c>
      <c r="L241" s="17">
        <v>1.7491013905630699E-2</v>
      </c>
      <c r="M241" s="17"/>
      <c r="N241" s="17">
        <v>5.8501229285969701E-2</v>
      </c>
      <c r="O241" s="17">
        <v>3.09837505731058E-2</v>
      </c>
      <c r="P241" s="17">
        <v>5.17385298417141E-2</v>
      </c>
      <c r="Q241" s="17">
        <v>4.442369957819E-2</v>
      </c>
      <c r="R241" s="17">
        <v>3.04060162811183E-2</v>
      </c>
      <c r="S241" s="17">
        <v>1.5921159944087701E-2</v>
      </c>
      <c r="T241" s="17">
        <v>4.2954990094925503E-2</v>
      </c>
      <c r="U241" s="17">
        <v>1.2230736300457699E-2</v>
      </c>
      <c r="V241" s="17">
        <v>3.9891808540337199E-2</v>
      </c>
      <c r="W241" s="17">
        <v>1.54967194838953E-2</v>
      </c>
      <c r="X241" s="17">
        <v>2.8469427974902501E-2</v>
      </c>
      <c r="Y241" s="17">
        <v>3.64722909648982E-2</v>
      </c>
      <c r="Z241" s="17"/>
      <c r="AA241" s="17">
        <v>3.4298519342882701E-2</v>
      </c>
      <c r="AB241" s="17">
        <v>3.80857642613237E-2</v>
      </c>
      <c r="AC241" s="17">
        <v>3.71114567483153E-2</v>
      </c>
      <c r="AD241" s="17">
        <v>3.4904747810102901E-2</v>
      </c>
      <c r="AE241" s="17"/>
      <c r="AF241" s="17">
        <v>3.2042208127185001E-2</v>
      </c>
      <c r="AG241" s="17">
        <v>3.5404485610613101E-2</v>
      </c>
      <c r="AH241" s="17">
        <v>4.1461446283322302E-2</v>
      </c>
      <c r="AI241" s="17">
        <v>2.8956526113043699E-2</v>
      </c>
      <c r="AJ241" s="17">
        <v>2.7101882396865101E-2</v>
      </c>
    </row>
    <row r="242" spans="2:36" x14ac:dyDescent="0.35">
      <c r="B242" t="s">
        <v>122</v>
      </c>
      <c r="C242" s="17">
        <v>3.6728844736842597E-2</v>
      </c>
      <c r="D242" s="17">
        <v>3.8248073729734801E-2</v>
      </c>
      <c r="E242" s="17">
        <v>3.5379687940657503E-2</v>
      </c>
      <c r="F242" s="17"/>
      <c r="G242" s="17">
        <v>8.3637996694986103E-2</v>
      </c>
      <c r="H242" s="17">
        <v>4.4307665567097303E-2</v>
      </c>
      <c r="I242" s="17">
        <v>5.8571600459145903E-2</v>
      </c>
      <c r="J242" s="17">
        <v>2.8241347048108999E-2</v>
      </c>
      <c r="K242" s="17">
        <v>1.9939513620328701E-2</v>
      </c>
      <c r="L242" s="17">
        <v>7.3190917968765602E-3</v>
      </c>
      <c r="M242" s="17"/>
      <c r="N242" s="17">
        <v>5.7551442865409898E-2</v>
      </c>
      <c r="O242" s="17">
        <v>2.05085268232965E-2</v>
      </c>
      <c r="P242" s="17">
        <v>5.9295124710885799E-2</v>
      </c>
      <c r="Q242" s="17">
        <v>1.6093231758040099E-2</v>
      </c>
      <c r="R242" s="17">
        <v>3.8613132504565301E-2</v>
      </c>
      <c r="S242" s="17">
        <v>6.26875088015003E-2</v>
      </c>
      <c r="T242" s="17">
        <v>2.45435973349661E-2</v>
      </c>
      <c r="U242" s="17">
        <v>3.8074420688912203E-2</v>
      </c>
      <c r="V242" s="17">
        <v>4.0820699747348102E-2</v>
      </c>
      <c r="W242" s="17">
        <v>1.6343746863058301E-2</v>
      </c>
      <c r="X242" s="17">
        <v>1.46200083160716E-2</v>
      </c>
      <c r="Y242" s="17">
        <v>3.7398293429582098E-2</v>
      </c>
      <c r="Z242" s="17"/>
      <c r="AA242" s="17">
        <v>3.3526511319989599E-2</v>
      </c>
      <c r="AB242" s="17">
        <v>2.61414320773273E-2</v>
      </c>
      <c r="AC242" s="17">
        <v>4.7172105644223999E-2</v>
      </c>
      <c r="AD242" s="17">
        <v>4.2138539618581397E-2</v>
      </c>
      <c r="AE242" s="17"/>
      <c r="AF242" s="17">
        <v>4.4451406157580399E-2</v>
      </c>
      <c r="AG242" s="17">
        <v>2.9106498100592602E-2</v>
      </c>
      <c r="AH242" s="17">
        <v>4.0354012219552898E-2</v>
      </c>
      <c r="AI242" s="17">
        <v>3.4264671754898897E-2</v>
      </c>
      <c r="AJ242" s="17">
        <v>3.22615554922547E-2</v>
      </c>
    </row>
    <row r="243" spans="2:36" x14ac:dyDescent="0.35">
      <c r="B243" t="s">
        <v>123</v>
      </c>
      <c r="C243" s="17">
        <v>5.4250600778171898E-2</v>
      </c>
      <c r="D243" s="17">
        <v>4.7669697836041303E-2</v>
      </c>
      <c r="E243" s="17">
        <v>6.0873965011826903E-2</v>
      </c>
      <c r="F243" s="17"/>
      <c r="G243" s="17">
        <v>0.101802035639099</v>
      </c>
      <c r="H243" s="17">
        <v>8.1379927510022307E-2</v>
      </c>
      <c r="I243" s="17">
        <v>7.2154400997851698E-2</v>
      </c>
      <c r="J243" s="17">
        <v>3.58867917596171E-2</v>
      </c>
      <c r="K243" s="17">
        <v>3.6854242253730997E-2</v>
      </c>
      <c r="L243" s="17">
        <v>2.2013836023830401E-2</v>
      </c>
      <c r="M243" s="17"/>
      <c r="N243" s="17">
        <v>4.9469356672136498E-2</v>
      </c>
      <c r="O243" s="17">
        <v>3.1446593232509402E-2</v>
      </c>
      <c r="P243" s="17">
        <v>4.3920169292227897E-2</v>
      </c>
      <c r="Q243" s="17">
        <v>6.8725297083447795E-2</v>
      </c>
      <c r="R243" s="17">
        <v>3.9160911510797702E-2</v>
      </c>
      <c r="S243" s="17">
        <v>6.2673005071841106E-2</v>
      </c>
      <c r="T243" s="17">
        <v>6.0405716694665802E-2</v>
      </c>
      <c r="U243" s="17">
        <v>3.9520577924894003E-2</v>
      </c>
      <c r="V243" s="17">
        <v>8.15238706815192E-2</v>
      </c>
      <c r="W243" s="17">
        <v>5.7616154932899198E-2</v>
      </c>
      <c r="X243" s="17">
        <v>5.17897136094305E-2</v>
      </c>
      <c r="Y243" s="17">
        <v>7.0025704310025E-2</v>
      </c>
      <c r="Z243" s="17"/>
      <c r="AA243" s="17">
        <v>7.2732822029636005E-2</v>
      </c>
      <c r="AB243" s="17">
        <v>4.7422834718431797E-2</v>
      </c>
      <c r="AC243" s="17">
        <v>4.3924104342454903E-2</v>
      </c>
      <c r="AD243" s="17">
        <v>5.18891322724465E-2</v>
      </c>
      <c r="AE243" s="17"/>
      <c r="AF243" s="17">
        <v>5.7369403025879201E-2</v>
      </c>
      <c r="AG243" s="17">
        <v>3.4116036606923202E-2</v>
      </c>
      <c r="AH243" s="17">
        <v>6.5555255246726396E-2</v>
      </c>
      <c r="AI243" s="17">
        <v>8.4073833402479495E-2</v>
      </c>
      <c r="AJ243" s="17">
        <v>6.2498799452043001E-2</v>
      </c>
    </row>
    <row r="244" spans="2:36" x14ac:dyDescent="0.35">
      <c r="B244" t="s">
        <v>124</v>
      </c>
      <c r="C244" s="17">
        <v>9.2509981965161206E-2</v>
      </c>
      <c r="D244" s="17">
        <v>0.100012038561866</v>
      </c>
      <c r="E244" s="17">
        <v>8.4332943224282697E-2</v>
      </c>
      <c r="F244" s="17"/>
      <c r="G244" s="17">
        <v>9.5612597844600994E-2</v>
      </c>
      <c r="H244" s="17">
        <v>0.10857822517019</v>
      </c>
      <c r="I244" s="17">
        <v>9.8460617853790594E-2</v>
      </c>
      <c r="J244" s="17">
        <v>9.5455805155712295E-2</v>
      </c>
      <c r="K244" s="17">
        <v>9.8986691692750706E-2</v>
      </c>
      <c r="L244" s="17">
        <v>6.9356270434303396E-2</v>
      </c>
      <c r="M244" s="17"/>
      <c r="N244" s="17">
        <v>0.11265353868726199</v>
      </c>
      <c r="O244" s="17">
        <v>6.6980120569536006E-2</v>
      </c>
      <c r="P244" s="17">
        <v>6.3051263626312706E-2</v>
      </c>
      <c r="Q244" s="17">
        <v>8.5166618748027403E-2</v>
      </c>
      <c r="R244" s="17">
        <v>7.6960641612657102E-2</v>
      </c>
      <c r="S244" s="17">
        <v>7.1509854238017201E-2</v>
      </c>
      <c r="T244" s="17">
        <v>9.8598282331442702E-2</v>
      </c>
      <c r="U244" s="17">
        <v>0.110090521119308</v>
      </c>
      <c r="V244" s="17">
        <v>0.114951135889132</v>
      </c>
      <c r="W244" s="17">
        <v>0.11948199009075</v>
      </c>
      <c r="X244" s="17">
        <v>9.4261257265805504E-2</v>
      </c>
      <c r="Y244" s="17">
        <v>0.10928330520568599</v>
      </c>
      <c r="Z244" s="17"/>
      <c r="AA244" s="17">
        <v>7.6621302382246098E-2</v>
      </c>
      <c r="AB244" s="17">
        <v>0.10339757732122699</v>
      </c>
      <c r="AC244" s="17">
        <v>8.6109898563136195E-2</v>
      </c>
      <c r="AD244" s="17">
        <v>0.105532047631576</v>
      </c>
      <c r="AE244" s="17"/>
      <c r="AF244" s="17">
        <v>8.4890718383728303E-2</v>
      </c>
      <c r="AG244" s="17">
        <v>8.2942334056037903E-2</v>
      </c>
      <c r="AH244" s="17">
        <v>0.102763253485761</v>
      </c>
      <c r="AI244" s="17">
        <v>0.10390729654771901</v>
      </c>
      <c r="AJ244" s="17">
        <v>5.7062329479939597E-2</v>
      </c>
    </row>
    <row r="245" spans="2:36" x14ac:dyDescent="0.35">
      <c r="B245" t="s">
        <v>125</v>
      </c>
      <c r="C245" s="17">
        <v>8.94895406111757E-2</v>
      </c>
      <c r="D245" s="17">
        <v>9.6117692197268706E-2</v>
      </c>
      <c r="E245" s="17">
        <v>8.3344993851388396E-2</v>
      </c>
      <c r="F245" s="17"/>
      <c r="G245" s="17">
        <v>6.5114084345326603E-2</v>
      </c>
      <c r="H245" s="17">
        <v>0.146259149504015</v>
      </c>
      <c r="I245" s="17">
        <v>5.23274219864363E-2</v>
      </c>
      <c r="J245" s="17">
        <v>0.10043420555909</v>
      </c>
      <c r="K245" s="17">
        <v>0.115426262902062</v>
      </c>
      <c r="L245" s="17">
        <v>6.8204537097818096E-2</v>
      </c>
      <c r="M245" s="17"/>
      <c r="N245" s="17">
        <v>0.139855529600065</v>
      </c>
      <c r="O245" s="17">
        <v>8.8392548060495499E-2</v>
      </c>
      <c r="P245" s="17">
        <v>0.10107224136076</v>
      </c>
      <c r="Q245" s="17">
        <v>5.5566260954646202E-2</v>
      </c>
      <c r="R245" s="17">
        <v>0.114888692983754</v>
      </c>
      <c r="S245" s="17">
        <v>8.0725702956237905E-2</v>
      </c>
      <c r="T245" s="17">
        <v>0.115020288477153</v>
      </c>
      <c r="U245" s="17">
        <v>8.5270903976329804E-2</v>
      </c>
      <c r="V245" s="17">
        <v>6.96713414093416E-2</v>
      </c>
      <c r="W245" s="17">
        <v>4.7163768678509202E-2</v>
      </c>
      <c r="X245" s="17">
        <v>7.9080545663832602E-2</v>
      </c>
      <c r="Y245" s="17">
        <v>5.44612747551175E-2</v>
      </c>
      <c r="Z245" s="17"/>
      <c r="AA245" s="17">
        <v>8.9649246674296301E-2</v>
      </c>
      <c r="AB245" s="17">
        <v>0.101275656614589</v>
      </c>
      <c r="AC245" s="17">
        <v>7.6291069752218096E-2</v>
      </c>
      <c r="AD245" s="17">
        <v>8.7355897111967701E-2</v>
      </c>
      <c r="AE245" s="17"/>
      <c r="AF245" s="17">
        <v>6.11440264659995E-2</v>
      </c>
      <c r="AG245" s="17">
        <v>0.102310556759558</v>
      </c>
      <c r="AH245" s="17">
        <v>8.6722392321537597E-2</v>
      </c>
      <c r="AI245" s="17">
        <v>0.124244001560061</v>
      </c>
      <c r="AJ245" s="17">
        <v>0.19016349244150901</v>
      </c>
    </row>
    <row r="246" spans="2:36" x14ac:dyDescent="0.35">
      <c r="B246" t="s">
        <v>126</v>
      </c>
      <c r="C246" s="17">
        <v>0.65712032146876598</v>
      </c>
      <c r="D246" s="17">
        <v>0.66216691118594995</v>
      </c>
      <c r="E246" s="17">
        <v>0.65213117444453494</v>
      </c>
      <c r="F246" s="17"/>
      <c r="G246" s="17">
        <v>0.51469428521531602</v>
      </c>
      <c r="H246" s="17">
        <v>0.49841724255948</v>
      </c>
      <c r="I246" s="17">
        <v>0.64327156447244305</v>
      </c>
      <c r="J246" s="17">
        <v>0.67418655390055204</v>
      </c>
      <c r="K246" s="17">
        <v>0.69700425621179596</v>
      </c>
      <c r="L246" s="17">
        <v>0.81031542744666496</v>
      </c>
      <c r="M246" s="17"/>
      <c r="N246" s="17">
        <v>0.53252579729383098</v>
      </c>
      <c r="O246" s="17">
        <v>0.74225317371467503</v>
      </c>
      <c r="P246" s="17">
        <v>0.623938528422603</v>
      </c>
      <c r="Q246" s="17">
        <v>0.68991648679289796</v>
      </c>
      <c r="R246" s="17">
        <v>0.634659160175993</v>
      </c>
      <c r="S246" s="17">
        <v>0.66509033468862</v>
      </c>
      <c r="T246" s="17">
        <v>0.64984871794043897</v>
      </c>
      <c r="U246" s="17">
        <v>0.69104801774682201</v>
      </c>
      <c r="V246" s="17">
        <v>0.63163822830468896</v>
      </c>
      <c r="W246" s="17">
        <v>0.71780425831196004</v>
      </c>
      <c r="X246" s="17">
        <v>0.71806394153799102</v>
      </c>
      <c r="Y246" s="17">
        <v>0.66937296798074497</v>
      </c>
      <c r="Z246" s="17"/>
      <c r="AA246" s="17">
        <v>0.66337088111091902</v>
      </c>
      <c r="AB246" s="17">
        <v>0.64927953093313895</v>
      </c>
      <c r="AC246" s="17">
        <v>0.68439805591377201</v>
      </c>
      <c r="AD246" s="17">
        <v>0.63112751013040103</v>
      </c>
      <c r="AE246" s="17"/>
      <c r="AF246" s="17">
        <v>0.68679848722474102</v>
      </c>
      <c r="AG246" s="17">
        <v>0.67606641595843497</v>
      </c>
      <c r="AH246" s="17">
        <v>0.62462265560031804</v>
      </c>
      <c r="AI246" s="17">
        <v>0.60236690406654503</v>
      </c>
      <c r="AJ246" s="17">
        <v>0.63091194073738799</v>
      </c>
    </row>
    <row r="247" spans="2:36" x14ac:dyDescent="0.35">
      <c r="B247" t="s">
        <v>127</v>
      </c>
      <c r="C247" s="17">
        <v>3.9290150788074104E-3</v>
      </c>
      <c r="D247" s="17">
        <v>1.2379827756848899E-3</v>
      </c>
      <c r="E247" s="17">
        <v>6.5707423958998598E-3</v>
      </c>
      <c r="F247" s="17"/>
      <c r="G247" s="17">
        <v>0</v>
      </c>
      <c r="H247" s="17">
        <v>9.1159839794664899E-3</v>
      </c>
      <c r="I247" s="17">
        <v>3.4610434332011798E-3</v>
      </c>
      <c r="J247" s="17">
        <v>7.5440794210191696E-3</v>
      </c>
      <c r="K247" s="17">
        <v>4.3529854974396704E-3</v>
      </c>
      <c r="L247" s="17">
        <v>0</v>
      </c>
      <c r="M247" s="17"/>
      <c r="N247" s="17">
        <v>4.8106518074017201E-3</v>
      </c>
      <c r="O247" s="17">
        <v>0</v>
      </c>
      <c r="P247" s="17">
        <v>1.4231464931545E-2</v>
      </c>
      <c r="Q247" s="17">
        <v>1.5528573832591401E-2</v>
      </c>
      <c r="R247" s="17">
        <v>0</v>
      </c>
      <c r="S247" s="17">
        <v>0</v>
      </c>
      <c r="T247" s="17">
        <v>8.62840712640809E-3</v>
      </c>
      <c r="U247" s="17">
        <v>0</v>
      </c>
      <c r="V247" s="17">
        <v>0</v>
      </c>
      <c r="W247" s="17">
        <v>0</v>
      </c>
      <c r="X247" s="17">
        <v>0</v>
      </c>
      <c r="Y247" s="17">
        <v>0</v>
      </c>
      <c r="Z247" s="17"/>
      <c r="AA247" s="17">
        <v>0</v>
      </c>
      <c r="AB247" s="17">
        <v>5.1986122674154596E-3</v>
      </c>
      <c r="AC247" s="17">
        <v>5.5732505484322398E-3</v>
      </c>
      <c r="AD247" s="17">
        <v>5.3421200795599E-3</v>
      </c>
      <c r="AE247" s="17"/>
      <c r="AF247" s="17">
        <v>1.14639086435826E-2</v>
      </c>
      <c r="AG247" s="17">
        <v>0</v>
      </c>
      <c r="AH247" s="17">
        <v>4.92945029513615E-3</v>
      </c>
      <c r="AI247" s="17">
        <v>0</v>
      </c>
      <c r="AJ247" s="17">
        <v>0</v>
      </c>
    </row>
    <row r="248" spans="2:36" x14ac:dyDescent="0.35">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2:36" x14ac:dyDescent="0.35">
      <c r="B249" s="6" t="s">
        <v>128</v>
      </c>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2:36" x14ac:dyDescent="0.35">
      <c r="B250" s="23" t="s">
        <v>14</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2:36" x14ac:dyDescent="0.35">
      <c r="B251" t="s">
        <v>116</v>
      </c>
      <c r="C251" s="17">
        <v>5.54934598587096E-4</v>
      </c>
      <c r="D251" s="17">
        <v>0</v>
      </c>
      <c r="E251" s="17">
        <v>1.0864216215610699E-3</v>
      </c>
      <c r="F251" s="17"/>
      <c r="G251" s="17">
        <v>0</v>
      </c>
      <c r="H251" s="17">
        <v>0</v>
      </c>
      <c r="I251" s="17">
        <v>0</v>
      </c>
      <c r="J251" s="17">
        <v>0</v>
      </c>
      <c r="K251" s="17">
        <v>0</v>
      </c>
      <c r="L251" s="17">
        <v>2.3423744551676401E-3</v>
      </c>
      <c r="M251" s="17"/>
      <c r="N251" s="17">
        <v>0</v>
      </c>
      <c r="O251" s="17">
        <v>0</v>
      </c>
      <c r="P251" s="17">
        <v>0</v>
      </c>
      <c r="Q251" s="17">
        <v>0</v>
      </c>
      <c r="R251" s="17">
        <v>0</v>
      </c>
      <c r="S251" s="17">
        <v>0</v>
      </c>
      <c r="T251" s="17">
        <v>6.8355942909280104E-3</v>
      </c>
      <c r="U251" s="17">
        <v>0</v>
      </c>
      <c r="V251" s="17">
        <v>0</v>
      </c>
      <c r="W251" s="17">
        <v>0</v>
      </c>
      <c r="X251" s="17">
        <v>0</v>
      </c>
      <c r="Y251" s="17">
        <v>0</v>
      </c>
      <c r="Z251" s="17"/>
      <c r="AA251" s="17">
        <v>0</v>
      </c>
      <c r="AB251" s="17">
        <v>0</v>
      </c>
      <c r="AC251" s="17">
        <v>0</v>
      </c>
      <c r="AD251" s="17">
        <v>2.30429236580649E-3</v>
      </c>
      <c r="AE251" s="17"/>
      <c r="AF251" s="17">
        <v>2.3743380322467098E-3</v>
      </c>
      <c r="AG251" s="17">
        <v>0</v>
      </c>
      <c r="AH251" s="17">
        <v>0</v>
      </c>
      <c r="AI251" s="17">
        <v>0</v>
      </c>
      <c r="AJ251" s="17">
        <v>0</v>
      </c>
    </row>
    <row r="252" spans="2:36" x14ac:dyDescent="0.35">
      <c r="B252" t="s">
        <v>117</v>
      </c>
      <c r="C252" s="17">
        <v>1.0089531299781801E-3</v>
      </c>
      <c r="D252" s="17">
        <v>9.9171745568746501E-4</v>
      </c>
      <c r="E252" s="17">
        <v>1.03108836109076E-3</v>
      </c>
      <c r="F252" s="17"/>
      <c r="G252" s="17">
        <v>8.8405717013147807E-3</v>
      </c>
      <c r="H252" s="17">
        <v>0</v>
      </c>
      <c r="I252" s="17">
        <v>0</v>
      </c>
      <c r="J252" s="17">
        <v>0</v>
      </c>
      <c r="K252" s="17">
        <v>0</v>
      </c>
      <c r="L252" s="17">
        <v>0</v>
      </c>
      <c r="M252" s="17"/>
      <c r="N252" s="17">
        <v>0</v>
      </c>
      <c r="O252" s="17">
        <v>0</v>
      </c>
      <c r="P252" s="17">
        <v>0</v>
      </c>
      <c r="Q252" s="17">
        <v>5.1001831173144501E-3</v>
      </c>
      <c r="R252" s="17">
        <v>0</v>
      </c>
      <c r="S252" s="17">
        <v>0</v>
      </c>
      <c r="T252" s="17">
        <v>0</v>
      </c>
      <c r="U252" s="17">
        <v>0</v>
      </c>
      <c r="V252" s="17">
        <v>4.8763261694225197E-3</v>
      </c>
      <c r="W252" s="17">
        <v>0</v>
      </c>
      <c r="X252" s="17">
        <v>0</v>
      </c>
      <c r="Y252" s="17">
        <v>0</v>
      </c>
      <c r="Z252" s="17"/>
      <c r="AA252" s="17">
        <v>1.7659003205062699E-3</v>
      </c>
      <c r="AB252" s="17">
        <v>0</v>
      </c>
      <c r="AC252" s="17">
        <v>0</v>
      </c>
      <c r="AD252" s="17">
        <v>2.1869309223792898E-3</v>
      </c>
      <c r="AE252" s="17"/>
      <c r="AF252" s="17">
        <v>0</v>
      </c>
      <c r="AG252" s="17">
        <v>1.9164851356793301E-3</v>
      </c>
      <c r="AH252" s="17">
        <v>0</v>
      </c>
      <c r="AI252" s="17">
        <v>5.5886489218297799E-3</v>
      </c>
      <c r="AJ252" s="17">
        <v>0</v>
      </c>
    </row>
    <row r="253" spans="2:36" x14ac:dyDescent="0.35">
      <c r="B253" t="s">
        <v>118</v>
      </c>
      <c r="C253" s="17">
        <v>3.4246108034150999E-3</v>
      </c>
      <c r="D253" s="17">
        <v>4.78763313015088E-3</v>
      </c>
      <c r="E253" s="17">
        <v>2.14634900624715E-3</v>
      </c>
      <c r="F253" s="17"/>
      <c r="G253" s="17">
        <v>4.5036220482680099E-3</v>
      </c>
      <c r="H253" s="17">
        <v>1.20466591715151E-2</v>
      </c>
      <c r="I253" s="17">
        <v>3.1650838892031902E-3</v>
      </c>
      <c r="J253" s="17">
        <v>0</v>
      </c>
      <c r="K253" s="17">
        <v>3.5192979143786E-3</v>
      </c>
      <c r="L253" s="17">
        <v>0</v>
      </c>
      <c r="M253" s="17"/>
      <c r="N253" s="17">
        <v>5.1090650521269801E-3</v>
      </c>
      <c r="O253" s="17">
        <v>0</v>
      </c>
      <c r="P253" s="17">
        <v>0</v>
      </c>
      <c r="Q253" s="17">
        <v>5.7619786162722703E-3</v>
      </c>
      <c r="R253" s="17">
        <v>7.4415491808229499E-3</v>
      </c>
      <c r="S253" s="17">
        <v>0</v>
      </c>
      <c r="T253" s="17">
        <v>9.0882522936432501E-3</v>
      </c>
      <c r="U253" s="17">
        <v>1.23897191096551E-2</v>
      </c>
      <c r="V253" s="17">
        <v>4.7588940705050303E-3</v>
      </c>
      <c r="W253" s="17">
        <v>0</v>
      </c>
      <c r="X253" s="17">
        <v>0</v>
      </c>
      <c r="Y253" s="17">
        <v>0</v>
      </c>
      <c r="Z253" s="17"/>
      <c r="AA253" s="17">
        <v>2.2636127355577101E-3</v>
      </c>
      <c r="AB253" s="17">
        <v>0</v>
      </c>
      <c r="AC253" s="17">
        <v>8.3229827422979605E-3</v>
      </c>
      <c r="AD253" s="17">
        <v>4.1927966240814397E-3</v>
      </c>
      <c r="AE253" s="17"/>
      <c r="AF253" s="17">
        <v>2.33124500691357E-3</v>
      </c>
      <c r="AG253" s="17">
        <v>8.5115877157866202E-3</v>
      </c>
      <c r="AH253" s="17">
        <v>0</v>
      </c>
      <c r="AI253" s="17">
        <v>0</v>
      </c>
      <c r="AJ253" s="17">
        <v>0</v>
      </c>
    </row>
    <row r="254" spans="2:36" x14ac:dyDescent="0.35">
      <c r="B254" t="s">
        <v>119</v>
      </c>
      <c r="C254" s="17">
        <v>6.3064116176249898E-3</v>
      </c>
      <c r="D254" s="17">
        <v>3.6604640343793301E-3</v>
      </c>
      <c r="E254" s="17">
        <v>8.8613327972857404E-3</v>
      </c>
      <c r="F254" s="17"/>
      <c r="G254" s="17">
        <v>1.38047885838401E-2</v>
      </c>
      <c r="H254" s="17">
        <v>7.9506431332390798E-3</v>
      </c>
      <c r="I254" s="17">
        <v>6.9498293151861804E-3</v>
      </c>
      <c r="J254" s="17">
        <v>1.0363773898563701E-2</v>
      </c>
      <c r="K254" s="17">
        <v>0</v>
      </c>
      <c r="L254" s="17">
        <v>2.3239518902042201E-3</v>
      </c>
      <c r="M254" s="17"/>
      <c r="N254" s="17">
        <v>1.85459079386814E-2</v>
      </c>
      <c r="O254" s="17">
        <v>4.4090439503675803E-3</v>
      </c>
      <c r="P254" s="17">
        <v>0</v>
      </c>
      <c r="Q254" s="17">
        <v>5.8223335583922897E-3</v>
      </c>
      <c r="R254" s="17">
        <v>0</v>
      </c>
      <c r="S254" s="17">
        <v>1.12575453860503E-2</v>
      </c>
      <c r="T254" s="17">
        <v>0</v>
      </c>
      <c r="U254" s="17">
        <v>0</v>
      </c>
      <c r="V254" s="17">
        <v>1.04652289464895E-2</v>
      </c>
      <c r="W254" s="17">
        <v>7.9681591054464301E-3</v>
      </c>
      <c r="X254" s="17">
        <v>0</v>
      </c>
      <c r="Y254" s="17">
        <v>0</v>
      </c>
      <c r="Z254" s="17"/>
      <c r="AA254" s="17">
        <v>0</v>
      </c>
      <c r="AB254" s="17">
        <v>6.5117276173513802E-3</v>
      </c>
      <c r="AC254" s="17">
        <v>5.1350360398653401E-3</v>
      </c>
      <c r="AD254" s="17">
        <v>1.4323803366073799E-2</v>
      </c>
      <c r="AE254" s="17"/>
      <c r="AF254" s="17">
        <v>9.8164824543884293E-3</v>
      </c>
      <c r="AG254" s="17">
        <v>9.3256674534916602E-3</v>
      </c>
      <c r="AH254" s="17">
        <v>1.9219614657366099E-3</v>
      </c>
      <c r="AI254" s="17">
        <v>6.28661140071958E-3</v>
      </c>
      <c r="AJ254" s="17">
        <v>0</v>
      </c>
    </row>
    <row r="255" spans="2:36" x14ac:dyDescent="0.35">
      <c r="B255" t="s">
        <v>120</v>
      </c>
      <c r="C255" s="17">
        <v>1.13663407619548E-2</v>
      </c>
      <c r="D255" s="17">
        <v>1.11725219642948E-2</v>
      </c>
      <c r="E255" s="17">
        <v>1.16153721592685E-2</v>
      </c>
      <c r="F255" s="17"/>
      <c r="G255" s="17">
        <v>3.3246272271580703E-2</v>
      </c>
      <c r="H255" s="17">
        <v>1.5325587351454501E-2</v>
      </c>
      <c r="I255" s="17">
        <v>1.3776145663350999E-2</v>
      </c>
      <c r="J255" s="17">
        <v>1.35714748142849E-2</v>
      </c>
      <c r="K255" s="17">
        <v>3.6453011609185199E-3</v>
      </c>
      <c r="L255" s="17">
        <v>0</v>
      </c>
      <c r="M255" s="17"/>
      <c r="N255" s="17">
        <v>2.4636850288694799E-2</v>
      </c>
      <c r="O255" s="17">
        <v>0</v>
      </c>
      <c r="P255" s="17">
        <v>0</v>
      </c>
      <c r="Q255" s="17">
        <v>1.38572121928491E-2</v>
      </c>
      <c r="R255" s="17">
        <v>2.90515830617478E-2</v>
      </c>
      <c r="S255" s="17">
        <v>1.19813287390668E-2</v>
      </c>
      <c r="T255" s="17">
        <v>0</v>
      </c>
      <c r="U255" s="17">
        <v>1.23897191096551E-2</v>
      </c>
      <c r="V255" s="17">
        <v>2.04924265288992E-2</v>
      </c>
      <c r="W255" s="17">
        <v>7.0077171721015701E-3</v>
      </c>
      <c r="X255" s="17">
        <v>1.0938770094568199E-2</v>
      </c>
      <c r="Y255" s="17">
        <v>0</v>
      </c>
      <c r="Z255" s="17"/>
      <c r="AA255" s="17">
        <v>8.5628869900124006E-3</v>
      </c>
      <c r="AB255" s="17">
        <v>1.30997470351182E-2</v>
      </c>
      <c r="AC255" s="17">
        <v>1.25412178990331E-2</v>
      </c>
      <c r="AD255" s="17">
        <v>1.16402152432247E-2</v>
      </c>
      <c r="AE255" s="17"/>
      <c r="AF255" s="17">
        <v>8.5760083444415807E-3</v>
      </c>
      <c r="AG255" s="17">
        <v>1.8694416985187801E-2</v>
      </c>
      <c r="AH255" s="17">
        <v>1.2394729242058301E-2</v>
      </c>
      <c r="AI255" s="17">
        <v>6.1829309813660601E-3</v>
      </c>
      <c r="AJ255" s="17">
        <v>0</v>
      </c>
    </row>
    <row r="256" spans="2:36" x14ac:dyDescent="0.35">
      <c r="B256" t="s">
        <v>121</v>
      </c>
      <c r="C256" s="17">
        <v>3.4027699363269999E-2</v>
      </c>
      <c r="D256" s="17">
        <v>2.6236488005926598E-2</v>
      </c>
      <c r="E256" s="17">
        <v>4.16385969578979E-2</v>
      </c>
      <c r="F256" s="17"/>
      <c r="G256" s="17">
        <v>6.2057329520569401E-2</v>
      </c>
      <c r="H256" s="17">
        <v>5.5313655112093602E-2</v>
      </c>
      <c r="I256" s="17">
        <v>3.0373429064200201E-2</v>
      </c>
      <c r="J256" s="17">
        <v>3.3145707586479299E-2</v>
      </c>
      <c r="K256" s="17">
        <v>2.4235239753888499E-2</v>
      </c>
      <c r="L256" s="17">
        <v>1.6482891849869799E-2</v>
      </c>
      <c r="M256" s="17"/>
      <c r="N256" s="17">
        <v>3.2673254962280199E-2</v>
      </c>
      <c r="O256" s="17">
        <v>3.2716220842062299E-2</v>
      </c>
      <c r="P256" s="17">
        <v>3.9983033581477298E-2</v>
      </c>
      <c r="Q256" s="17">
        <v>4.44541941960113E-2</v>
      </c>
      <c r="R256" s="17">
        <v>3.6857646516881303E-2</v>
      </c>
      <c r="S256" s="17">
        <v>4.3795521979790301E-2</v>
      </c>
      <c r="T256" s="17">
        <v>2.2126814843948302E-2</v>
      </c>
      <c r="U256" s="17">
        <v>0</v>
      </c>
      <c r="V256" s="17">
        <v>6.2795509190630996E-2</v>
      </c>
      <c r="W256" s="17">
        <v>0</v>
      </c>
      <c r="X256" s="17">
        <v>2.21340601664184E-2</v>
      </c>
      <c r="Y256" s="17">
        <v>5.5584597856676903E-2</v>
      </c>
      <c r="Z256" s="17"/>
      <c r="AA256" s="17">
        <v>2.2806355673451E-2</v>
      </c>
      <c r="AB256" s="17">
        <v>2.57473384547076E-2</v>
      </c>
      <c r="AC256" s="17">
        <v>4.4628015142264901E-2</v>
      </c>
      <c r="AD256" s="17">
        <v>4.6723646135595702E-2</v>
      </c>
      <c r="AE256" s="17"/>
      <c r="AF256" s="17">
        <v>4.0252316035501397E-2</v>
      </c>
      <c r="AG256" s="17">
        <v>3.9230297092887001E-2</v>
      </c>
      <c r="AH256" s="17">
        <v>2.6265500150603499E-2</v>
      </c>
      <c r="AI256" s="17">
        <v>1.16925700665679E-2</v>
      </c>
      <c r="AJ256" s="17">
        <v>3.5359665528777499E-2</v>
      </c>
    </row>
    <row r="257" spans="2:36" x14ac:dyDescent="0.35">
      <c r="B257" t="s">
        <v>122</v>
      </c>
      <c r="C257" s="17">
        <v>4.1413794424268298E-2</v>
      </c>
      <c r="D257" s="17">
        <v>3.6418571113042399E-2</v>
      </c>
      <c r="E257" s="17">
        <v>4.5323349271852102E-2</v>
      </c>
      <c r="F257" s="17"/>
      <c r="G257" s="17">
        <v>8.2702823427042202E-2</v>
      </c>
      <c r="H257" s="17">
        <v>8.7707235191042898E-2</v>
      </c>
      <c r="I257" s="17">
        <v>4.91371621115212E-2</v>
      </c>
      <c r="J257" s="17">
        <v>2.4295812297757201E-2</v>
      </c>
      <c r="K257" s="17">
        <v>2.53269356279756E-2</v>
      </c>
      <c r="L257" s="17">
        <v>9.3766252948616902E-3</v>
      </c>
      <c r="M257" s="17"/>
      <c r="N257" s="17">
        <v>4.4369158153039601E-2</v>
      </c>
      <c r="O257" s="17">
        <v>4.5229323479712299E-2</v>
      </c>
      <c r="P257" s="17">
        <v>6.7601042770064804E-2</v>
      </c>
      <c r="Q257" s="17">
        <v>5.2713867733072399E-2</v>
      </c>
      <c r="R257" s="17">
        <v>1.5502712580115201E-2</v>
      </c>
      <c r="S257" s="17">
        <v>7.1513238701349499E-2</v>
      </c>
      <c r="T257" s="17">
        <v>5.2938077410912499E-2</v>
      </c>
      <c r="U257" s="17">
        <v>1.5703393504926701E-2</v>
      </c>
      <c r="V257" s="17">
        <v>1.12222915644377E-2</v>
      </c>
      <c r="W257" s="17">
        <v>3.6144845269089301E-2</v>
      </c>
      <c r="X257" s="17">
        <v>1.0938770094568199E-2</v>
      </c>
      <c r="Y257" s="17">
        <v>5.3107312616255002E-2</v>
      </c>
      <c r="Z257" s="17"/>
      <c r="AA257" s="17">
        <v>4.8752917698559398E-2</v>
      </c>
      <c r="AB257" s="17">
        <v>4.1494822664341402E-2</v>
      </c>
      <c r="AC257" s="17">
        <v>2.9195341034721701E-2</v>
      </c>
      <c r="AD257" s="17">
        <v>4.4245302960052399E-2</v>
      </c>
      <c r="AE257" s="17"/>
      <c r="AF257" s="17">
        <v>3.9365219683372497E-2</v>
      </c>
      <c r="AG257" s="17">
        <v>5.1529251636263103E-2</v>
      </c>
      <c r="AH257" s="17">
        <v>3.9419064897544501E-2</v>
      </c>
      <c r="AI257" s="17">
        <v>6.4094643106173497E-3</v>
      </c>
      <c r="AJ257" s="17">
        <v>8.8250358404109303E-2</v>
      </c>
    </row>
    <row r="258" spans="2:36" x14ac:dyDescent="0.35">
      <c r="B258" t="s">
        <v>123</v>
      </c>
      <c r="C258" s="17">
        <v>0.101194202857028</v>
      </c>
      <c r="D258" s="17">
        <v>0.102006167318535</v>
      </c>
      <c r="E258" s="17">
        <v>9.9794371995740899E-2</v>
      </c>
      <c r="F258" s="17"/>
      <c r="G258" s="17">
        <v>0.13479917634337499</v>
      </c>
      <c r="H258" s="17">
        <v>0.15998754910521101</v>
      </c>
      <c r="I258" s="17">
        <v>8.8597063327038802E-2</v>
      </c>
      <c r="J258" s="17">
        <v>0.10655280697036899</v>
      </c>
      <c r="K258" s="17">
        <v>6.3009259889961602E-2</v>
      </c>
      <c r="L258" s="17">
        <v>7.7172237320079801E-2</v>
      </c>
      <c r="M258" s="17"/>
      <c r="N258" s="17">
        <v>0.117818163323802</v>
      </c>
      <c r="O258" s="17">
        <v>7.4772042868429797E-2</v>
      </c>
      <c r="P258" s="17">
        <v>8.8848402340063803E-2</v>
      </c>
      <c r="Q258" s="17">
        <v>8.9193002360828694E-2</v>
      </c>
      <c r="R258" s="17">
        <v>0.12927247424458299</v>
      </c>
      <c r="S258" s="17">
        <v>0.105951939746946</v>
      </c>
      <c r="T258" s="17">
        <v>0.108365178188775</v>
      </c>
      <c r="U258" s="17">
        <v>2.54407058114095E-2</v>
      </c>
      <c r="V258" s="17">
        <v>0.116065921397678</v>
      </c>
      <c r="W258" s="17">
        <v>9.4255757228864506E-2</v>
      </c>
      <c r="X258" s="17">
        <v>0.154566221582943</v>
      </c>
      <c r="Y258" s="17">
        <v>0.100843503210321</v>
      </c>
      <c r="Z258" s="17"/>
      <c r="AA258" s="17">
        <v>8.0829533415066199E-2</v>
      </c>
      <c r="AB258" s="17">
        <v>8.9864657025334804E-2</v>
      </c>
      <c r="AC258" s="17">
        <v>0.114446825607916</v>
      </c>
      <c r="AD258" s="17">
        <v>0.125755747174226</v>
      </c>
      <c r="AE258" s="17"/>
      <c r="AF258" s="17">
        <v>8.7843582757928501E-2</v>
      </c>
      <c r="AG258" s="17">
        <v>0.11016217367230199</v>
      </c>
      <c r="AH258" s="17">
        <v>0.105130740339424</v>
      </c>
      <c r="AI258" s="17">
        <v>0.123446607008114</v>
      </c>
      <c r="AJ258" s="17">
        <v>0.114006489640507</v>
      </c>
    </row>
    <row r="259" spans="2:36" x14ac:dyDescent="0.35">
      <c r="B259" t="s">
        <v>124</v>
      </c>
      <c r="C259" s="17">
        <v>0.19033900095393899</v>
      </c>
      <c r="D259" s="17">
        <v>0.19899363335829801</v>
      </c>
      <c r="E259" s="17">
        <v>0.18194567537780901</v>
      </c>
      <c r="F259" s="17"/>
      <c r="G259" s="17">
        <v>0.20010659502574599</v>
      </c>
      <c r="H259" s="17">
        <v>0.186978829846492</v>
      </c>
      <c r="I259" s="17">
        <v>0.17690350953252201</v>
      </c>
      <c r="J259" s="17">
        <v>0.168616626457989</v>
      </c>
      <c r="K259" s="17">
        <v>0.21055699629216101</v>
      </c>
      <c r="L259" s="17">
        <v>0.20005305972371601</v>
      </c>
      <c r="M259" s="17"/>
      <c r="N259" s="17">
        <v>0.22538158835748701</v>
      </c>
      <c r="O259" s="17">
        <v>0.18710681090865999</v>
      </c>
      <c r="P259" s="17">
        <v>0.199361224690141</v>
      </c>
      <c r="Q259" s="17">
        <v>0.206288243808497</v>
      </c>
      <c r="R259" s="17">
        <v>0.18192810496647099</v>
      </c>
      <c r="S259" s="17">
        <v>0.161651248964442</v>
      </c>
      <c r="T259" s="17">
        <v>0.20360037575892301</v>
      </c>
      <c r="U259" s="17">
        <v>0.23510449889717</v>
      </c>
      <c r="V259" s="17">
        <v>0.15014099678162801</v>
      </c>
      <c r="W259" s="17">
        <v>0.16868774372373599</v>
      </c>
      <c r="X259" s="17">
        <v>0.195802491017603</v>
      </c>
      <c r="Y259" s="17">
        <v>0.20550996346209399</v>
      </c>
      <c r="Z259" s="17"/>
      <c r="AA259" s="17">
        <v>0.190944170120639</v>
      </c>
      <c r="AB259" s="17">
        <v>0.198142265579066</v>
      </c>
      <c r="AC259" s="17">
        <v>0.18064756753201699</v>
      </c>
      <c r="AD259" s="17">
        <v>0.190984725763861</v>
      </c>
      <c r="AE259" s="17"/>
      <c r="AF259" s="17">
        <v>0.19620735957476801</v>
      </c>
      <c r="AG259" s="17">
        <v>0.184840246766306</v>
      </c>
      <c r="AH259" s="17">
        <v>0.18902012025937201</v>
      </c>
      <c r="AI259" s="17">
        <v>0.20536396783160099</v>
      </c>
      <c r="AJ259" s="17">
        <v>0.18761039361277701</v>
      </c>
    </row>
    <row r="260" spans="2:36" x14ac:dyDescent="0.35">
      <c r="B260" t="s">
        <v>125</v>
      </c>
      <c r="C260" s="17">
        <v>0.199860679148018</v>
      </c>
      <c r="D260" s="17">
        <v>0.21391375197655399</v>
      </c>
      <c r="E260" s="17">
        <v>0.18655927430875499</v>
      </c>
      <c r="F260" s="17"/>
      <c r="G260" s="17">
        <v>0.12788004517085899</v>
      </c>
      <c r="H260" s="17">
        <v>0.14969345772894599</v>
      </c>
      <c r="I260" s="17">
        <v>0.212309983196101</v>
      </c>
      <c r="J260" s="17">
        <v>0.22869364644197401</v>
      </c>
      <c r="K260" s="17">
        <v>0.19923211884393699</v>
      </c>
      <c r="L260" s="17">
        <v>0.23719395225440101</v>
      </c>
      <c r="M260" s="17"/>
      <c r="N260" s="17">
        <v>0.18519245446325999</v>
      </c>
      <c r="O260" s="17">
        <v>0.23680664521349101</v>
      </c>
      <c r="P260" s="17">
        <v>0.19209264692747399</v>
      </c>
      <c r="Q260" s="17">
        <v>0.170019888356817</v>
      </c>
      <c r="R260" s="17">
        <v>0.21654037882387001</v>
      </c>
      <c r="S260" s="17">
        <v>0.21795292349336901</v>
      </c>
      <c r="T260" s="17">
        <v>0.169234838364449</v>
      </c>
      <c r="U260" s="17">
        <v>0.26005712565533101</v>
      </c>
      <c r="V260" s="17">
        <v>0.19640780207101799</v>
      </c>
      <c r="W260" s="17">
        <v>0.19794504138326599</v>
      </c>
      <c r="X260" s="17">
        <v>0.122685313579035</v>
      </c>
      <c r="Y260" s="17">
        <v>0.26365002810438298</v>
      </c>
      <c r="Z260" s="17"/>
      <c r="AA260" s="17">
        <v>0.220657294490513</v>
      </c>
      <c r="AB260" s="17">
        <v>0.187629341502906</v>
      </c>
      <c r="AC260" s="17">
        <v>0.20795032383456299</v>
      </c>
      <c r="AD260" s="17">
        <v>0.179547552665282</v>
      </c>
      <c r="AE260" s="17"/>
      <c r="AF260" s="17">
        <v>0.168961686864534</v>
      </c>
      <c r="AG260" s="17">
        <v>0.194351131915459</v>
      </c>
      <c r="AH260" s="17">
        <v>0.214809743078375</v>
      </c>
      <c r="AI260" s="17">
        <v>0.22995824807531601</v>
      </c>
      <c r="AJ260" s="17">
        <v>0.16988106586369001</v>
      </c>
    </row>
    <row r="261" spans="2:36" x14ac:dyDescent="0.35">
      <c r="B261" t="s">
        <v>126</v>
      </c>
      <c r="C261" s="17">
        <v>0.40822341952871</v>
      </c>
      <c r="D261" s="17">
        <v>0.399608339727615</v>
      </c>
      <c r="E261" s="17">
        <v>0.417639354675925</v>
      </c>
      <c r="F261" s="17"/>
      <c r="G261" s="17">
        <v>0.32195737127634699</v>
      </c>
      <c r="H261" s="17">
        <v>0.32499638336000602</v>
      </c>
      <c r="I261" s="17">
        <v>0.41552658803901399</v>
      </c>
      <c r="J261" s="17">
        <v>0.414760151532583</v>
      </c>
      <c r="K261" s="17">
        <v>0.46673281675685802</v>
      </c>
      <c r="L261" s="17">
        <v>0.4550549072117</v>
      </c>
      <c r="M261" s="17"/>
      <c r="N261" s="17">
        <v>0.33712764498299702</v>
      </c>
      <c r="O261" s="17">
        <v>0.41895991273727701</v>
      </c>
      <c r="P261" s="17">
        <v>0.40535832134335997</v>
      </c>
      <c r="Q261" s="17">
        <v>0.40678909605994601</v>
      </c>
      <c r="R261" s="17">
        <v>0.38340555062550902</v>
      </c>
      <c r="S261" s="17">
        <v>0.37589625298898499</v>
      </c>
      <c r="T261" s="17">
        <v>0.42781086884842001</v>
      </c>
      <c r="U261" s="17">
        <v>0.43891483791185298</v>
      </c>
      <c r="V261" s="17">
        <v>0.42277460327929101</v>
      </c>
      <c r="W261" s="17">
        <v>0.48106817090790299</v>
      </c>
      <c r="X261" s="17">
        <v>0.48293437346486401</v>
      </c>
      <c r="Y261" s="17">
        <v>0.32130459475027001</v>
      </c>
      <c r="Z261" s="17"/>
      <c r="AA261" s="17">
        <v>0.42341732855569503</v>
      </c>
      <c r="AB261" s="17">
        <v>0.43535235022089402</v>
      </c>
      <c r="AC261" s="17">
        <v>0.39423501620715801</v>
      </c>
      <c r="AD261" s="17">
        <v>0.37363081114746399</v>
      </c>
      <c r="AE261" s="17"/>
      <c r="AF261" s="17">
        <v>0.439449345106946</v>
      </c>
      <c r="AG261" s="17">
        <v>0.37895308450586401</v>
      </c>
      <c r="AH261" s="17">
        <v>0.409097542689145</v>
      </c>
      <c r="AI261" s="17">
        <v>0.40507095140386801</v>
      </c>
      <c r="AJ261" s="17">
        <v>0.40489202695013898</v>
      </c>
    </row>
    <row r="262" spans="2:36" x14ac:dyDescent="0.35">
      <c r="B262" t="s">
        <v>127</v>
      </c>
      <c r="C262" s="17">
        <v>2.2799528132065199E-3</v>
      </c>
      <c r="D262" s="17">
        <v>2.21071191551653E-3</v>
      </c>
      <c r="E262" s="17">
        <v>2.3588134665666698E-3</v>
      </c>
      <c r="F262" s="17"/>
      <c r="G262" s="17">
        <v>1.01014046310585E-2</v>
      </c>
      <c r="H262" s="17">
        <v>0</v>
      </c>
      <c r="I262" s="17">
        <v>3.2612058618627401E-3</v>
      </c>
      <c r="J262" s="17">
        <v>0</v>
      </c>
      <c r="K262" s="17">
        <v>3.7420337599209201E-3</v>
      </c>
      <c r="L262" s="17">
        <v>0</v>
      </c>
      <c r="M262" s="17"/>
      <c r="N262" s="17">
        <v>9.1459124776308992E-3</v>
      </c>
      <c r="O262" s="17">
        <v>0</v>
      </c>
      <c r="P262" s="17">
        <v>6.7553283474192701E-3</v>
      </c>
      <c r="Q262" s="17">
        <v>0</v>
      </c>
      <c r="R262" s="17">
        <v>0</v>
      </c>
      <c r="S262" s="17">
        <v>0</v>
      </c>
      <c r="T262" s="17">
        <v>0</v>
      </c>
      <c r="U262" s="17">
        <v>0</v>
      </c>
      <c r="V262" s="17">
        <v>0</v>
      </c>
      <c r="W262" s="17">
        <v>6.9225652095931903E-3</v>
      </c>
      <c r="X262" s="17">
        <v>0</v>
      </c>
      <c r="Y262" s="17">
        <v>0</v>
      </c>
      <c r="Z262" s="17"/>
      <c r="AA262" s="17">
        <v>0</v>
      </c>
      <c r="AB262" s="17">
        <v>2.1577499002804102E-3</v>
      </c>
      <c r="AC262" s="17">
        <v>2.8976739601640098E-3</v>
      </c>
      <c r="AD262" s="17">
        <v>4.4641756319533203E-3</v>
      </c>
      <c r="AE262" s="17"/>
      <c r="AF262" s="17">
        <v>4.8224161389585204E-3</v>
      </c>
      <c r="AG262" s="17">
        <v>2.4856571207745402E-3</v>
      </c>
      <c r="AH262" s="17">
        <v>1.9405978777409299E-3</v>
      </c>
      <c r="AI262" s="17">
        <v>0</v>
      </c>
      <c r="AJ262" s="17">
        <v>0</v>
      </c>
    </row>
    <row r="263" spans="2:36" x14ac:dyDescent="0.35">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2:36" x14ac:dyDescent="0.35">
      <c r="B264" s="6" t="s">
        <v>129</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2:36" x14ac:dyDescent="0.35">
      <c r="B265" s="23" t="s">
        <v>14</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2:36" x14ac:dyDescent="0.35">
      <c r="B266" t="s">
        <v>116</v>
      </c>
      <c r="C266" s="17">
        <v>2.91357741760164E-3</v>
      </c>
      <c r="D266" s="17">
        <v>1.7234281646106599E-3</v>
      </c>
      <c r="E266" s="17">
        <v>4.0444193223288698E-3</v>
      </c>
      <c r="F266" s="17"/>
      <c r="G266" s="17">
        <v>0</v>
      </c>
      <c r="H266" s="17">
        <v>0</v>
      </c>
      <c r="I266" s="17">
        <v>4.0756008188671802E-3</v>
      </c>
      <c r="J266" s="17">
        <v>1.1464063047064099E-2</v>
      </c>
      <c r="K266" s="17">
        <v>0</v>
      </c>
      <c r="L266" s="17">
        <v>0</v>
      </c>
      <c r="M266" s="17"/>
      <c r="N266" s="17">
        <v>0</v>
      </c>
      <c r="O266" s="17">
        <v>0</v>
      </c>
      <c r="P266" s="17">
        <v>0</v>
      </c>
      <c r="Q266" s="17">
        <v>1.67768348415522E-2</v>
      </c>
      <c r="R266" s="17">
        <v>0</v>
      </c>
      <c r="S266" s="17">
        <v>6.9540790813985096E-3</v>
      </c>
      <c r="T266" s="17">
        <v>0</v>
      </c>
      <c r="U266" s="17">
        <v>0</v>
      </c>
      <c r="V266" s="17">
        <v>0</v>
      </c>
      <c r="W266" s="17">
        <v>7.8249768919383105E-3</v>
      </c>
      <c r="X266" s="17">
        <v>0</v>
      </c>
      <c r="Y266" s="17">
        <v>0</v>
      </c>
      <c r="Z266" s="17"/>
      <c r="AA266" s="17">
        <v>2.9409260847631301E-3</v>
      </c>
      <c r="AB266" s="17">
        <v>0</v>
      </c>
      <c r="AC266" s="17">
        <v>0</v>
      </c>
      <c r="AD266" s="17">
        <v>9.22594769066655E-3</v>
      </c>
      <c r="AE266" s="17"/>
      <c r="AF266" s="17">
        <v>2.7655184441265101E-3</v>
      </c>
      <c r="AG266" s="17">
        <v>0</v>
      </c>
      <c r="AH266" s="17">
        <v>2.7255789141681199E-3</v>
      </c>
      <c r="AI266" s="17">
        <v>0</v>
      </c>
      <c r="AJ266" s="17">
        <v>0</v>
      </c>
    </row>
    <row r="267" spans="2:36" x14ac:dyDescent="0.35">
      <c r="B267" t="s">
        <v>117</v>
      </c>
      <c r="C267" s="17">
        <v>3.5235572298494299E-3</v>
      </c>
      <c r="D267" s="17">
        <v>1.79538054643679E-3</v>
      </c>
      <c r="E267" s="17">
        <v>5.1619216095308302E-3</v>
      </c>
      <c r="F267" s="17"/>
      <c r="G267" s="17">
        <v>6.2226248222881303E-3</v>
      </c>
      <c r="H267" s="17">
        <v>1.08368320990715E-2</v>
      </c>
      <c r="I267" s="17">
        <v>0</v>
      </c>
      <c r="J267" s="17">
        <v>3.2603549915599102E-3</v>
      </c>
      <c r="K267" s="17">
        <v>0</v>
      </c>
      <c r="L267" s="17">
        <v>2.7153413857320102E-3</v>
      </c>
      <c r="M267" s="17"/>
      <c r="N267" s="17">
        <v>1.6670706863819801E-2</v>
      </c>
      <c r="O267" s="17">
        <v>9.7545510977154297E-3</v>
      </c>
      <c r="P267" s="17">
        <v>0</v>
      </c>
      <c r="Q267" s="17">
        <v>0</v>
      </c>
      <c r="R267" s="17">
        <v>0</v>
      </c>
      <c r="S267" s="17">
        <v>0</v>
      </c>
      <c r="T267" s="17">
        <v>0</v>
      </c>
      <c r="U267" s="17">
        <v>0</v>
      </c>
      <c r="V267" s="17">
        <v>0</v>
      </c>
      <c r="W267" s="17">
        <v>0</v>
      </c>
      <c r="X267" s="17">
        <v>0</v>
      </c>
      <c r="Y267" s="17">
        <v>0</v>
      </c>
      <c r="Z267" s="17"/>
      <c r="AA267" s="17">
        <v>5.6363800691464697E-3</v>
      </c>
      <c r="AB267" s="17">
        <v>2.51584406519882E-3</v>
      </c>
      <c r="AC267" s="17">
        <v>0</v>
      </c>
      <c r="AD267" s="17">
        <v>5.5266452003154302E-3</v>
      </c>
      <c r="AE267" s="17"/>
      <c r="AF267" s="17">
        <v>2.8169942214034999E-3</v>
      </c>
      <c r="AG267" s="17">
        <v>5.6055428934198397E-3</v>
      </c>
      <c r="AH267" s="17">
        <v>3.1422392116997599E-3</v>
      </c>
      <c r="AI267" s="17">
        <v>6.3307056296321301E-3</v>
      </c>
      <c r="AJ267" s="17">
        <v>0</v>
      </c>
    </row>
    <row r="268" spans="2:36" x14ac:dyDescent="0.35">
      <c r="B268" t="s">
        <v>118</v>
      </c>
      <c r="C268" s="17">
        <v>5.3848353886930102E-3</v>
      </c>
      <c r="D268" s="17">
        <v>5.7463941169890497E-3</v>
      </c>
      <c r="E268" s="17">
        <v>5.0740470245134103E-3</v>
      </c>
      <c r="F268" s="17"/>
      <c r="G268" s="17">
        <v>1.68581889544746E-2</v>
      </c>
      <c r="H268" s="17">
        <v>4.6474792511837096E-3</v>
      </c>
      <c r="I268" s="17">
        <v>3.7581919286236499E-3</v>
      </c>
      <c r="J268" s="17">
        <v>4.7068882550955898E-3</v>
      </c>
      <c r="K268" s="17">
        <v>4.25782433242816E-3</v>
      </c>
      <c r="L268" s="17">
        <v>2.9032889072689401E-3</v>
      </c>
      <c r="M268" s="17"/>
      <c r="N268" s="17">
        <v>5.1364282104889303E-3</v>
      </c>
      <c r="O268" s="17">
        <v>0</v>
      </c>
      <c r="P268" s="17">
        <v>1.6544553855983E-2</v>
      </c>
      <c r="Q268" s="17">
        <v>0</v>
      </c>
      <c r="R268" s="17">
        <v>9.5494097708722601E-3</v>
      </c>
      <c r="S268" s="17">
        <v>7.5009349628872802E-3</v>
      </c>
      <c r="T268" s="17">
        <v>0</v>
      </c>
      <c r="U268" s="17">
        <v>0</v>
      </c>
      <c r="V268" s="17">
        <v>1.03985116172737E-2</v>
      </c>
      <c r="W268" s="17">
        <v>9.3898831543765601E-3</v>
      </c>
      <c r="X268" s="17">
        <v>0</v>
      </c>
      <c r="Y268" s="17">
        <v>0</v>
      </c>
      <c r="Z268" s="17"/>
      <c r="AA268" s="17">
        <v>5.4505314414060903E-3</v>
      </c>
      <c r="AB268" s="17">
        <v>2.45341102845158E-3</v>
      </c>
      <c r="AC268" s="17">
        <v>8.6016242579158696E-3</v>
      </c>
      <c r="AD268" s="17">
        <v>5.7910392181282798E-3</v>
      </c>
      <c r="AE268" s="17"/>
      <c r="AF268" s="17">
        <v>2.9829936854681902E-3</v>
      </c>
      <c r="AG268" s="17">
        <v>5.3495154366510903E-3</v>
      </c>
      <c r="AH268" s="17">
        <v>7.78401459685604E-3</v>
      </c>
      <c r="AI268" s="17">
        <v>0</v>
      </c>
      <c r="AJ268" s="17">
        <v>0</v>
      </c>
    </row>
    <row r="269" spans="2:36" x14ac:dyDescent="0.35">
      <c r="B269" t="s">
        <v>119</v>
      </c>
      <c r="C269" s="17">
        <v>1.2153236244987599E-2</v>
      </c>
      <c r="D269" s="17">
        <v>7.7523280548234402E-3</v>
      </c>
      <c r="E269" s="17">
        <v>1.63420451392991E-2</v>
      </c>
      <c r="F269" s="17"/>
      <c r="G269" s="17">
        <v>2.34938994343168E-2</v>
      </c>
      <c r="H269" s="17">
        <v>5.8056034745732803E-3</v>
      </c>
      <c r="I269" s="17">
        <v>1.5267328078136499E-2</v>
      </c>
      <c r="J269" s="17">
        <v>1.52587506614336E-2</v>
      </c>
      <c r="K269" s="17">
        <v>1.6832827549583599E-2</v>
      </c>
      <c r="L269" s="17">
        <v>2.8258962918246799E-3</v>
      </c>
      <c r="M269" s="17"/>
      <c r="N269" s="17">
        <v>1.50671280799316E-2</v>
      </c>
      <c r="O269" s="17">
        <v>1.04413509944466E-2</v>
      </c>
      <c r="P269" s="17">
        <v>8.6405651455515806E-3</v>
      </c>
      <c r="Q269" s="17">
        <v>2.3772397420735999E-2</v>
      </c>
      <c r="R269" s="17">
        <v>1.87613774225859E-2</v>
      </c>
      <c r="S269" s="17">
        <v>7.6801621027253898E-3</v>
      </c>
      <c r="T269" s="17">
        <v>8.5658423605986193E-3</v>
      </c>
      <c r="U269" s="17">
        <v>1.2391263723564E-2</v>
      </c>
      <c r="V269" s="17">
        <v>1.09988084977981E-2</v>
      </c>
      <c r="W269" s="17">
        <v>8.8224909755011491E-3</v>
      </c>
      <c r="X269" s="17">
        <v>1.35387096338583E-2</v>
      </c>
      <c r="Y269" s="17">
        <v>0</v>
      </c>
      <c r="Z269" s="17"/>
      <c r="AA269" s="17">
        <v>0</v>
      </c>
      <c r="AB269" s="17">
        <v>9.8733464231059304E-3</v>
      </c>
      <c r="AC269" s="17">
        <v>1.80320310741468E-2</v>
      </c>
      <c r="AD269" s="17">
        <v>2.4603083000899501E-2</v>
      </c>
      <c r="AE269" s="17"/>
      <c r="AF269" s="17">
        <v>8.8399329071935408E-3</v>
      </c>
      <c r="AG269" s="17">
        <v>2.29611840761887E-2</v>
      </c>
      <c r="AH269" s="17">
        <v>7.2289603255850099E-3</v>
      </c>
      <c r="AI269" s="17">
        <v>0</v>
      </c>
      <c r="AJ269" s="17">
        <v>0</v>
      </c>
    </row>
    <row r="270" spans="2:36" x14ac:dyDescent="0.35">
      <c r="B270" t="s">
        <v>120</v>
      </c>
      <c r="C270" s="17">
        <v>1.51554088261729E-2</v>
      </c>
      <c r="D270" s="17">
        <v>9.3122452441168607E-3</v>
      </c>
      <c r="E270" s="17">
        <v>1.9449284054598701E-2</v>
      </c>
      <c r="F270" s="17"/>
      <c r="G270" s="17">
        <v>3.6191748613890899E-2</v>
      </c>
      <c r="H270" s="17">
        <v>2.8882342303067202E-2</v>
      </c>
      <c r="I270" s="17">
        <v>3.5533631716260301E-3</v>
      </c>
      <c r="J270" s="17">
        <v>1.5419543922809699E-2</v>
      </c>
      <c r="K270" s="17">
        <v>9.5018534835815491E-3</v>
      </c>
      <c r="L270" s="17">
        <v>8.5802687459705304E-3</v>
      </c>
      <c r="M270" s="17"/>
      <c r="N270" s="17">
        <v>4.8629882119867202E-3</v>
      </c>
      <c r="O270" s="17">
        <v>2.60438830266548E-2</v>
      </c>
      <c r="P270" s="17">
        <v>1.6482911942882001E-2</v>
      </c>
      <c r="Q270" s="17">
        <v>2.2040600365989E-2</v>
      </c>
      <c r="R270" s="17">
        <v>3.1467375649461803E-2</v>
      </c>
      <c r="S270" s="17">
        <v>7.6099171669176098E-3</v>
      </c>
      <c r="T270" s="17">
        <v>1.0372974048116899E-2</v>
      </c>
      <c r="U270" s="17">
        <v>0</v>
      </c>
      <c r="V270" s="17">
        <v>1.8437140172865601E-2</v>
      </c>
      <c r="W270" s="17">
        <v>7.7163889470515399E-3</v>
      </c>
      <c r="X270" s="17">
        <v>0</v>
      </c>
      <c r="Y270" s="17">
        <v>4.2702924144777998E-2</v>
      </c>
      <c r="Z270" s="17"/>
      <c r="AA270" s="17">
        <v>9.6036060004945599E-3</v>
      </c>
      <c r="AB270" s="17">
        <v>1.7526365674719002E-2</v>
      </c>
      <c r="AC270" s="17">
        <v>2.9343782265383901E-2</v>
      </c>
      <c r="AD270" s="17">
        <v>5.7677072612950598E-3</v>
      </c>
      <c r="AE270" s="17"/>
      <c r="AF270" s="17">
        <v>1.8549330482318702E-2</v>
      </c>
      <c r="AG270" s="17">
        <v>1.70687927749315E-2</v>
      </c>
      <c r="AH270" s="17">
        <v>7.4055954152355396E-3</v>
      </c>
      <c r="AI270" s="17">
        <v>1.9159189680640901E-2</v>
      </c>
      <c r="AJ270" s="17">
        <v>0</v>
      </c>
    </row>
    <row r="271" spans="2:36" x14ac:dyDescent="0.35">
      <c r="B271" t="s">
        <v>121</v>
      </c>
      <c r="C271" s="17">
        <v>3.9227843504684098E-2</v>
      </c>
      <c r="D271" s="17">
        <v>3.02663081206275E-2</v>
      </c>
      <c r="E271" s="17">
        <v>4.7833125414428697E-2</v>
      </c>
      <c r="F271" s="17"/>
      <c r="G271" s="17">
        <v>7.0278512760884204E-2</v>
      </c>
      <c r="H271" s="17">
        <v>5.5149531284436101E-2</v>
      </c>
      <c r="I271" s="17">
        <v>4.2937845888745399E-2</v>
      </c>
      <c r="J271" s="17">
        <v>3.9592165902729202E-2</v>
      </c>
      <c r="K271" s="17">
        <v>2.6158321723698402E-2</v>
      </c>
      <c r="L271" s="17">
        <v>1.93507229700936E-2</v>
      </c>
      <c r="M271" s="17"/>
      <c r="N271" s="17">
        <v>3.1980128280350399E-2</v>
      </c>
      <c r="O271" s="17">
        <v>4.5948161188920998E-2</v>
      </c>
      <c r="P271" s="17">
        <v>4.00793952068157E-2</v>
      </c>
      <c r="Q271" s="17">
        <v>5.3513199298071801E-2</v>
      </c>
      <c r="R271" s="17">
        <v>1.9311112562502199E-2</v>
      </c>
      <c r="S271" s="17">
        <v>5.1912259156173202E-2</v>
      </c>
      <c r="T271" s="17">
        <v>0</v>
      </c>
      <c r="U271" s="17">
        <v>1.4607031903867701E-2</v>
      </c>
      <c r="V271" s="17">
        <v>7.0169801780419899E-2</v>
      </c>
      <c r="W271" s="17">
        <v>2.3367413329697599E-2</v>
      </c>
      <c r="X271" s="17">
        <v>5.5199036365663402E-2</v>
      </c>
      <c r="Y271" s="17">
        <v>4.0558703724111703E-2</v>
      </c>
      <c r="Z271" s="17"/>
      <c r="AA271" s="17">
        <v>2.1444439864834498E-2</v>
      </c>
      <c r="AB271" s="17">
        <v>3.3073178593215798E-2</v>
      </c>
      <c r="AC271" s="17">
        <v>5.1934586474608503E-2</v>
      </c>
      <c r="AD271" s="17">
        <v>5.7136247419933797E-2</v>
      </c>
      <c r="AE271" s="17"/>
      <c r="AF271" s="17">
        <v>4.7198520777185601E-2</v>
      </c>
      <c r="AG271" s="17">
        <v>5.1457020590297699E-2</v>
      </c>
      <c r="AH271" s="17">
        <v>2.0209820206566399E-2</v>
      </c>
      <c r="AI271" s="17">
        <v>3.2186320161474199E-2</v>
      </c>
      <c r="AJ271" s="17">
        <v>0</v>
      </c>
    </row>
    <row r="272" spans="2:36" x14ac:dyDescent="0.35">
      <c r="B272" t="s">
        <v>122</v>
      </c>
      <c r="C272" s="17">
        <v>6.16021669495646E-2</v>
      </c>
      <c r="D272" s="17">
        <v>5.3800184815906697E-2</v>
      </c>
      <c r="E272" s="17">
        <v>6.9237386806888401E-2</v>
      </c>
      <c r="F272" s="17"/>
      <c r="G272" s="17">
        <v>0.12668913641881899</v>
      </c>
      <c r="H272" s="17">
        <v>7.3802751407611694E-2</v>
      </c>
      <c r="I272" s="17">
        <v>7.2154319804541095E-2</v>
      </c>
      <c r="J272" s="17">
        <v>6.1051800500681902E-2</v>
      </c>
      <c r="K272" s="17">
        <v>3.4846586376691101E-2</v>
      </c>
      <c r="L272" s="17">
        <v>3.2078311642064102E-2</v>
      </c>
      <c r="M272" s="17"/>
      <c r="N272" s="17">
        <v>7.5177053305788097E-2</v>
      </c>
      <c r="O272" s="17">
        <v>7.0795133081458503E-2</v>
      </c>
      <c r="P272" s="17">
        <v>0.10767628532969201</v>
      </c>
      <c r="Q272" s="17">
        <v>4.87385746745344E-2</v>
      </c>
      <c r="R272" s="17">
        <v>5.4495307675172501E-2</v>
      </c>
      <c r="S272" s="17">
        <v>5.4206560084748903E-2</v>
      </c>
      <c r="T272" s="17">
        <v>6.5052871835261095E-2</v>
      </c>
      <c r="U272" s="17">
        <v>0</v>
      </c>
      <c r="V272" s="17">
        <v>5.0662945117017799E-2</v>
      </c>
      <c r="W272" s="17">
        <v>4.2866379726878803E-2</v>
      </c>
      <c r="X272" s="17">
        <v>8.1612125150335502E-2</v>
      </c>
      <c r="Y272" s="17">
        <v>6.20912693059094E-2</v>
      </c>
      <c r="Z272" s="17"/>
      <c r="AA272" s="17">
        <v>5.7372656027461999E-2</v>
      </c>
      <c r="AB272" s="17">
        <v>5.0109946203222198E-2</v>
      </c>
      <c r="AC272" s="17">
        <v>8.2029474323006696E-2</v>
      </c>
      <c r="AD272" s="17">
        <v>6.1771413594410102E-2</v>
      </c>
      <c r="AE272" s="17"/>
      <c r="AF272" s="17">
        <v>5.8860521859698103E-2</v>
      </c>
      <c r="AG272" s="17">
        <v>6.2704437244498396E-2</v>
      </c>
      <c r="AH272" s="17">
        <v>6.7809428543126604E-2</v>
      </c>
      <c r="AI272" s="17">
        <v>5.9175539366396503E-2</v>
      </c>
      <c r="AJ272" s="17">
        <v>9.3897689539781601E-2</v>
      </c>
    </row>
    <row r="273" spans="2:36" x14ac:dyDescent="0.35">
      <c r="B273" t="s">
        <v>123</v>
      </c>
      <c r="C273" s="17">
        <v>0.122055057478398</v>
      </c>
      <c r="D273" s="17">
        <v>0.12509242388953401</v>
      </c>
      <c r="E273" s="17">
        <v>0.119845486845569</v>
      </c>
      <c r="F273" s="17"/>
      <c r="G273" s="17">
        <v>0.14250300841574401</v>
      </c>
      <c r="H273" s="17">
        <v>0.19955030033415799</v>
      </c>
      <c r="I273" s="17">
        <v>9.3864382586388601E-2</v>
      </c>
      <c r="J273" s="17">
        <v>0.13268176825726499</v>
      </c>
      <c r="K273" s="17">
        <v>8.5819496067500098E-2</v>
      </c>
      <c r="L273" s="17">
        <v>9.8456020106605105E-2</v>
      </c>
      <c r="M273" s="17"/>
      <c r="N273" s="17">
        <v>0.14050662410710901</v>
      </c>
      <c r="O273" s="17">
        <v>0.103332235812809</v>
      </c>
      <c r="P273" s="17">
        <v>0.14945239761849699</v>
      </c>
      <c r="Q273" s="17">
        <v>7.9783513137642204E-2</v>
      </c>
      <c r="R273" s="17">
        <v>0.111386991285699</v>
      </c>
      <c r="S273" s="17">
        <v>0.18182687746825901</v>
      </c>
      <c r="T273" s="17">
        <v>0.132161879666819</v>
      </c>
      <c r="U273" s="17">
        <v>0.16849120069258999</v>
      </c>
      <c r="V273" s="17">
        <v>8.7846415122478094E-2</v>
      </c>
      <c r="W273" s="17">
        <v>8.3187855669001304E-2</v>
      </c>
      <c r="X273" s="17">
        <v>0.163880588729612</v>
      </c>
      <c r="Y273" s="17">
        <v>0.13112201953734401</v>
      </c>
      <c r="Z273" s="17"/>
      <c r="AA273" s="17">
        <v>0.120747244522334</v>
      </c>
      <c r="AB273" s="17">
        <v>0.130572259048193</v>
      </c>
      <c r="AC273" s="17">
        <v>0.12271588558532499</v>
      </c>
      <c r="AD273" s="17">
        <v>0.114290085882001</v>
      </c>
      <c r="AE273" s="17"/>
      <c r="AF273" s="17">
        <v>9.9008031975763494E-2</v>
      </c>
      <c r="AG273" s="17">
        <v>0.12829163032545901</v>
      </c>
      <c r="AH273" s="17">
        <v>0.133985812144539</v>
      </c>
      <c r="AI273" s="17">
        <v>0.12663420990053301</v>
      </c>
      <c r="AJ273" s="17">
        <v>0.207747984559462</v>
      </c>
    </row>
    <row r="274" spans="2:36" x14ac:dyDescent="0.35">
      <c r="B274" t="s">
        <v>124</v>
      </c>
      <c r="C274" s="17">
        <v>0.22071747617847301</v>
      </c>
      <c r="D274" s="17">
        <v>0.23291944495462399</v>
      </c>
      <c r="E274" s="17">
        <v>0.210432588489436</v>
      </c>
      <c r="F274" s="17"/>
      <c r="G274" s="17">
        <v>0.21479881008488499</v>
      </c>
      <c r="H274" s="17">
        <v>0.23462861762454401</v>
      </c>
      <c r="I274" s="17">
        <v>0.21461599802164399</v>
      </c>
      <c r="J274" s="17">
        <v>0.19331050100727101</v>
      </c>
      <c r="K274" s="17">
        <v>0.24769665340415201</v>
      </c>
      <c r="L274" s="17">
        <v>0.22498439996203701</v>
      </c>
      <c r="M274" s="17"/>
      <c r="N274" s="17">
        <v>0.26114100968669901</v>
      </c>
      <c r="O274" s="17">
        <v>0.20157420909541901</v>
      </c>
      <c r="P274" s="17">
        <v>0.22355622351228899</v>
      </c>
      <c r="Q274" s="17">
        <v>0.186783029566993</v>
      </c>
      <c r="R274" s="17">
        <v>0.22068470647366201</v>
      </c>
      <c r="S274" s="17">
        <v>0.23704462919835301</v>
      </c>
      <c r="T274" s="17">
        <v>0.25921755622936099</v>
      </c>
      <c r="U274" s="17">
        <v>0.11270280845628899</v>
      </c>
      <c r="V274" s="17">
        <v>0.21693693108540699</v>
      </c>
      <c r="W274" s="17">
        <v>0.22670649342777699</v>
      </c>
      <c r="X274" s="17">
        <v>0.19315441753889001</v>
      </c>
      <c r="Y274" s="17">
        <v>0.26544520514216002</v>
      </c>
      <c r="Z274" s="17"/>
      <c r="AA274" s="17">
        <v>0.25693960490253798</v>
      </c>
      <c r="AB274" s="17">
        <v>0.195308447158524</v>
      </c>
      <c r="AC274" s="17">
        <v>0.19375768719497599</v>
      </c>
      <c r="AD274" s="17">
        <v>0.23452891158117301</v>
      </c>
      <c r="AE274" s="17"/>
      <c r="AF274" s="17">
        <v>0.19939752304858499</v>
      </c>
      <c r="AG274" s="17">
        <v>0.224087314793427</v>
      </c>
      <c r="AH274" s="17">
        <v>0.217866031152182</v>
      </c>
      <c r="AI274" s="17">
        <v>0.27244042062752499</v>
      </c>
      <c r="AJ274" s="17">
        <v>0.21988362531446601</v>
      </c>
    </row>
    <row r="275" spans="2:36" x14ac:dyDescent="0.35">
      <c r="B275" t="s">
        <v>125</v>
      </c>
      <c r="C275" s="17">
        <v>0.187693291541596</v>
      </c>
      <c r="D275" s="17">
        <v>0.21531437092429401</v>
      </c>
      <c r="E275" s="17">
        <v>0.158821052602104</v>
      </c>
      <c r="F275" s="17"/>
      <c r="G275" s="17">
        <v>0.13491224436555299</v>
      </c>
      <c r="H275" s="17">
        <v>0.14205724749482401</v>
      </c>
      <c r="I275" s="17">
        <v>0.21238859062509399</v>
      </c>
      <c r="J275" s="17">
        <v>0.197634831452485</v>
      </c>
      <c r="K275" s="17">
        <v>0.20829972148957501</v>
      </c>
      <c r="L275" s="17">
        <v>0.201799608528585</v>
      </c>
      <c r="M275" s="17"/>
      <c r="N275" s="17">
        <v>0.15872610188638001</v>
      </c>
      <c r="O275" s="17">
        <v>0.21836420767362</v>
      </c>
      <c r="P275" s="17">
        <v>0.15784209308229999</v>
      </c>
      <c r="Q275" s="17">
        <v>0.16550698199019501</v>
      </c>
      <c r="R275" s="17">
        <v>0.203262341630782</v>
      </c>
      <c r="S275" s="17">
        <v>0.167838705228468</v>
      </c>
      <c r="T275" s="17">
        <v>0.21797277486354999</v>
      </c>
      <c r="U275" s="17">
        <v>0.27745581418301701</v>
      </c>
      <c r="V275" s="17">
        <v>0.218098708158283</v>
      </c>
      <c r="W275" s="17">
        <v>0.168404578053509</v>
      </c>
      <c r="X275" s="17">
        <v>0.13626462085223201</v>
      </c>
      <c r="Y275" s="17">
        <v>0.17779933825243599</v>
      </c>
      <c r="Z275" s="17"/>
      <c r="AA275" s="17">
        <v>0.190817731722527</v>
      </c>
      <c r="AB275" s="17">
        <v>0.18798497031248201</v>
      </c>
      <c r="AC275" s="17">
        <v>0.18826268944942101</v>
      </c>
      <c r="AD275" s="17">
        <v>0.182540120271141</v>
      </c>
      <c r="AE275" s="17"/>
      <c r="AF275" s="17">
        <v>0.20106351768563399</v>
      </c>
      <c r="AG275" s="17">
        <v>0.16711743974130699</v>
      </c>
      <c r="AH275" s="17">
        <v>0.20793562896578499</v>
      </c>
      <c r="AI275" s="17">
        <v>0.20659741289568601</v>
      </c>
      <c r="AJ275" s="17">
        <v>0.13098982969648701</v>
      </c>
    </row>
    <row r="276" spans="2:36" x14ac:dyDescent="0.35">
      <c r="B276" t="s">
        <v>126</v>
      </c>
      <c r="C276" s="17">
        <v>0.324433481627042</v>
      </c>
      <c r="D276" s="17">
        <v>0.312325810046021</v>
      </c>
      <c r="E276" s="17">
        <v>0.33747775473764102</v>
      </c>
      <c r="F276" s="17"/>
      <c r="G276" s="17">
        <v>0.21662457767301799</v>
      </c>
      <c r="H276" s="17">
        <v>0.24463929472653001</v>
      </c>
      <c r="I276" s="17">
        <v>0.33738437907633301</v>
      </c>
      <c r="J276" s="17">
        <v>0.318521485772781</v>
      </c>
      <c r="K276" s="17">
        <v>0.362291289387284</v>
      </c>
      <c r="L276" s="17">
        <v>0.398027703293659</v>
      </c>
      <c r="M276" s="17"/>
      <c r="N276" s="17">
        <v>0.281104060653035</v>
      </c>
      <c r="O276" s="17">
        <v>0.313746268028956</v>
      </c>
      <c r="P276" s="17">
        <v>0.271654340382458</v>
      </c>
      <c r="Q276" s="17">
        <v>0.38849465008626299</v>
      </c>
      <c r="R276" s="17">
        <v>0.33108137752926198</v>
      </c>
      <c r="S276" s="17">
        <v>0.27742587555006898</v>
      </c>
      <c r="T276" s="17">
        <v>0.30665610099629298</v>
      </c>
      <c r="U276" s="17">
        <v>0.414351881040672</v>
      </c>
      <c r="V276" s="17">
        <v>0.300264094002066</v>
      </c>
      <c r="W276" s="17">
        <v>0.42171353982426901</v>
      </c>
      <c r="X276" s="17">
        <v>0.35635050172940902</v>
      </c>
      <c r="Y276" s="17">
        <v>0.28028053989326002</v>
      </c>
      <c r="Z276" s="17"/>
      <c r="AA276" s="17">
        <v>0.329046879364494</v>
      </c>
      <c r="AB276" s="17">
        <v>0.36824935910219803</v>
      </c>
      <c r="AC276" s="17">
        <v>0.29921756832441299</v>
      </c>
      <c r="AD276" s="17">
        <v>0.28473058431675002</v>
      </c>
      <c r="AE276" s="17"/>
      <c r="AF276" s="17">
        <v>0.34366145300331702</v>
      </c>
      <c r="AG276" s="17">
        <v>0.31026848835100701</v>
      </c>
      <c r="AH276" s="17">
        <v>0.32165614998123898</v>
      </c>
      <c r="AI276" s="17">
        <v>0.27747620173811199</v>
      </c>
      <c r="AJ276" s="17">
        <v>0.34748087088980201</v>
      </c>
    </row>
    <row r="277" spans="2:36" x14ac:dyDescent="0.35">
      <c r="B277" t="s">
        <v>127</v>
      </c>
      <c r="C277" s="17">
        <v>5.1400676129379104E-3</v>
      </c>
      <c r="D277" s="17">
        <v>3.9516811220164797E-3</v>
      </c>
      <c r="E277" s="17">
        <v>6.28088795366177E-3</v>
      </c>
      <c r="F277" s="17"/>
      <c r="G277" s="17">
        <v>1.1427248456126001E-2</v>
      </c>
      <c r="H277" s="17">
        <v>0</v>
      </c>
      <c r="I277" s="17">
        <v>0</v>
      </c>
      <c r="J277" s="17">
        <v>7.09784622882357E-3</v>
      </c>
      <c r="K277" s="17">
        <v>4.2954261855068301E-3</v>
      </c>
      <c r="L277" s="17">
        <v>8.2784381661609105E-3</v>
      </c>
      <c r="M277" s="17"/>
      <c r="N277" s="17">
        <v>9.6277707144113798E-3</v>
      </c>
      <c r="O277" s="17">
        <v>0</v>
      </c>
      <c r="P277" s="17">
        <v>8.0712339235306102E-3</v>
      </c>
      <c r="Q277" s="17">
        <v>1.4590218618023201E-2</v>
      </c>
      <c r="R277" s="17">
        <v>0</v>
      </c>
      <c r="S277" s="17">
        <v>0</v>
      </c>
      <c r="T277" s="17">
        <v>0</v>
      </c>
      <c r="U277" s="17">
        <v>0</v>
      </c>
      <c r="V277" s="17">
        <v>1.6186644446390001E-2</v>
      </c>
      <c r="W277" s="17">
        <v>0</v>
      </c>
      <c r="X277" s="17">
        <v>0</v>
      </c>
      <c r="Y277" s="17">
        <v>0</v>
      </c>
      <c r="Z277" s="17"/>
      <c r="AA277" s="17">
        <v>0</v>
      </c>
      <c r="AB277" s="17">
        <v>2.33287239068966E-3</v>
      </c>
      <c r="AC277" s="17">
        <v>6.1046710508034603E-3</v>
      </c>
      <c r="AD277" s="17">
        <v>1.40882145632861E-2</v>
      </c>
      <c r="AE277" s="17"/>
      <c r="AF277" s="17">
        <v>1.4855661909306201E-2</v>
      </c>
      <c r="AG277" s="17">
        <v>5.0886337728133198E-3</v>
      </c>
      <c r="AH277" s="17">
        <v>2.25074054301838E-3</v>
      </c>
      <c r="AI277" s="17">
        <v>0</v>
      </c>
      <c r="AJ277" s="17">
        <v>0</v>
      </c>
    </row>
    <row r="278" spans="2:36"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2:36" x14ac:dyDescent="0.35">
      <c r="B279" s="6" t="s">
        <v>130</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2:36" x14ac:dyDescent="0.35">
      <c r="B280" s="23" t="s">
        <v>14</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2:36" x14ac:dyDescent="0.35">
      <c r="B281" t="s">
        <v>116</v>
      </c>
      <c r="C281" s="17">
        <v>9.2963226621043098E-4</v>
      </c>
      <c r="D281" s="17">
        <v>0</v>
      </c>
      <c r="E281" s="17">
        <v>1.8760567205852699E-3</v>
      </c>
      <c r="F281" s="17"/>
      <c r="G281" s="17">
        <v>0</v>
      </c>
      <c r="H281" s="17">
        <v>0</v>
      </c>
      <c r="I281" s="17">
        <v>0</v>
      </c>
      <c r="J281" s="17">
        <v>4.9129180103336103E-3</v>
      </c>
      <c r="K281" s="17">
        <v>0</v>
      </c>
      <c r="L281" s="17">
        <v>0</v>
      </c>
      <c r="M281" s="17"/>
      <c r="N281" s="17">
        <v>0</v>
      </c>
      <c r="O281" s="17">
        <v>0</v>
      </c>
      <c r="P281" s="17">
        <v>0</v>
      </c>
      <c r="Q281" s="17">
        <v>0</v>
      </c>
      <c r="R281" s="17">
        <v>0</v>
      </c>
      <c r="S281" s="17">
        <v>9.87713446645881E-3</v>
      </c>
      <c r="T281" s="17">
        <v>0</v>
      </c>
      <c r="U281" s="17">
        <v>0</v>
      </c>
      <c r="V281" s="17">
        <v>0</v>
      </c>
      <c r="W281" s="17">
        <v>0</v>
      </c>
      <c r="X281" s="17">
        <v>0</v>
      </c>
      <c r="Y281" s="17">
        <v>0</v>
      </c>
      <c r="Z281" s="17"/>
      <c r="AA281" s="17">
        <v>0</v>
      </c>
      <c r="AB281" s="17">
        <v>0</v>
      </c>
      <c r="AC281" s="17">
        <v>0</v>
      </c>
      <c r="AD281" s="17">
        <v>4.2432522133330104E-3</v>
      </c>
      <c r="AE281" s="17"/>
      <c r="AF281" s="17">
        <v>4.9583300060819799E-3</v>
      </c>
      <c r="AG281" s="17">
        <v>0</v>
      </c>
      <c r="AH281" s="17">
        <v>0</v>
      </c>
      <c r="AI281" s="17">
        <v>0</v>
      </c>
      <c r="AJ281" s="17">
        <v>0</v>
      </c>
    </row>
    <row r="282" spans="2:36" x14ac:dyDescent="0.35">
      <c r="B282" t="s">
        <v>117</v>
      </c>
      <c r="C282" s="17">
        <v>5.2694351513432403E-3</v>
      </c>
      <c r="D282" s="17">
        <v>4.3519316700701902E-3</v>
      </c>
      <c r="E282" s="17">
        <v>6.2393153596245398E-3</v>
      </c>
      <c r="F282" s="17"/>
      <c r="G282" s="17">
        <v>4.7455154255359403E-3</v>
      </c>
      <c r="H282" s="17">
        <v>9.1968350587542207E-3</v>
      </c>
      <c r="I282" s="17">
        <v>0</v>
      </c>
      <c r="J282" s="17">
        <v>1.21934345985581E-2</v>
      </c>
      <c r="K282" s="17">
        <v>0</v>
      </c>
      <c r="L282" s="17">
        <v>0</v>
      </c>
      <c r="M282" s="17"/>
      <c r="N282" s="17">
        <v>6.2471324788572801E-3</v>
      </c>
      <c r="O282" s="17">
        <v>0</v>
      </c>
      <c r="P282" s="17">
        <v>1.2215091273160599E-2</v>
      </c>
      <c r="Q282" s="17">
        <v>1.32252282505196E-2</v>
      </c>
      <c r="R282" s="17">
        <v>0</v>
      </c>
      <c r="S282" s="17">
        <v>1.11189816369247E-2</v>
      </c>
      <c r="T282" s="17">
        <v>0</v>
      </c>
      <c r="U282" s="17">
        <v>0</v>
      </c>
      <c r="V282" s="17">
        <v>8.2395014957716006E-3</v>
      </c>
      <c r="W282" s="17">
        <v>0</v>
      </c>
      <c r="X282" s="17">
        <v>0</v>
      </c>
      <c r="Y282" s="17">
        <v>0</v>
      </c>
      <c r="Z282" s="17"/>
      <c r="AA282" s="17">
        <v>7.31058019233398E-3</v>
      </c>
      <c r="AB282" s="17">
        <v>0</v>
      </c>
      <c r="AC282" s="17">
        <v>8.8330475670401597E-3</v>
      </c>
      <c r="AD282" s="17">
        <v>4.7298628480141897E-3</v>
      </c>
      <c r="AE282" s="17"/>
      <c r="AF282" s="17">
        <v>5.3815349546637303E-3</v>
      </c>
      <c r="AG282" s="17">
        <v>1.18993550402806E-2</v>
      </c>
      <c r="AH282" s="17">
        <v>0</v>
      </c>
      <c r="AI282" s="17">
        <v>1.0236347745042E-2</v>
      </c>
      <c r="AJ282" s="17">
        <v>0</v>
      </c>
    </row>
    <row r="283" spans="2:36" x14ac:dyDescent="0.35">
      <c r="B283" t="s">
        <v>118</v>
      </c>
      <c r="C283" s="17">
        <v>4.187361436591E-3</v>
      </c>
      <c r="D283" s="17">
        <v>2.2567199582023802E-3</v>
      </c>
      <c r="E283" s="17">
        <v>4.1830287888576703E-3</v>
      </c>
      <c r="F283" s="17"/>
      <c r="G283" s="17">
        <v>0</v>
      </c>
      <c r="H283" s="17">
        <v>0</v>
      </c>
      <c r="I283" s="17">
        <v>5.2725809424574097E-3</v>
      </c>
      <c r="J283" s="17">
        <v>5.9679084718372404E-3</v>
      </c>
      <c r="K283" s="17">
        <v>2.01357365713737E-2</v>
      </c>
      <c r="L283" s="17">
        <v>0</v>
      </c>
      <c r="M283" s="17"/>
      <c r="N283" s="17">
        <v>1.3112705534754901E-2</v>
      </c>
      <c r="O283" s="17">
        <v>0</v>
      </c>
      <c r="P283" s="17">
        <v>0</v>
      </c>
      <c r="Q283" s="17">
        <v>1.07730475709192E-2</v>
      </c>
      <c r="R283" s="17">
        <v>1.5416146203297801E-2</v>
      </c>
      <c r="S283" s="17">
        <v>0</v>
      </c>
      <c r="T283" s="17">
        <v>0</v>
      </c>
      <c r="U283" s="17">
        <v>0</v>
      </c>
      <c r="V283" s="17">
        <v>0</v>
      </c>
      <c r="W283" s="17">
        <v>0</v>
      </c>
      <c r="X283" s="17">
        <v>0</v>
      </c>
      <c r="Y283" s="17">
        <v>0</v>
      </c>
      <c r="Z283" s="17"/>
      <c r="AA283" s="17">
        <v>3.1219515058470699E-3</v>
      </c>
      <c r="AB283" s="17">
        <v>0</v>
      </c>
      <c r="AC283" s="17">
        <v>4.7964726273657396E-3</v>
      </c>
      <c r="AD283" s="17">
        <v>9.8420629072177405E-3</v>
      </c>
      <c r="AE283" s="17"/>
      <c r="AF283" s="17">
        <v>1.1500658782729401E-2</v>
      </c>
      <c r="AG283" s="17">
        <v>4.1485493120798902E-3</v>
      </c>
      <c r="AH283" s="17">
        <v>0</v>
      </c>
      <c r="AI283" s="17">
        <v>0</v>
      </c>
      <c r="AJ283" s="17">
        <v>0</v>
      </c>
    </row>
    <row r="284" spans="2:36" x14ac:dyDescent="0.35">
      <c r="B284" t="s">
        <v>119</v>
      </c>
      <c r="C284" s="17">
        <v>7.0433435066815497E-3</v>
      </c>
      <c r="D284" s="17">
        <v>0</v>
      </c>
      <c r="E284" s="17">
        <v>1.42139127495705E-2</v>
      </c>
      <c r="F284" s="17"/>
      <c r="G284" s="17">
        <v>5.0329493857547702E-3</v>
      </c>
      <c r="H284" s="17">
        <v>1.8083632122560599E-2</v>
      </c>
      <c r="I284" s="17">
        <v>5.3748173260678199E-3</v>
      </c>
      <c r="J284" s="17">
        <v>5.1964242154486501E-3</v>
      </c>
      <c r="K284" s="17">
        <v>0</v>
      </c>
      <c r="L284" s="17">
        <v>0</v>
      </c>
      <c r="M284" s="17"/>
      <c r="N284" s="17">
        <v>1.25116861486373E-2</v>
      </c>
      <c r="O284" s="17">
        <v>0</v>
      </c>
      <c r="P284" s="17">
        <v>1.288686149606E-2</v>
      </c>
      <c r="Q284" s="17">
        <v>0</v>
      </c>
      <c r="R284" s="17">
        <v>0</v>
      </c>
      <c r="S284" s="17">
        <v>1.04471071189856E-2</v>
      </c>
      <c r="T284" s="17">
        <v>0</v>
      </c>
      <c r="U284" s="17">
        <v>2.94492859360635E-2</v>
      </c>
      <c r="V284" s="17">
        <v>8.9963050406361607E-3</v>
      </c>
      <c r="W284" s="17">
        <v>0</v>
      </c>
      <c r="X284" s="17">
        <v>2.84237014245848E-2</v>
      </c>
      <c r="Y284" s="17">
        <v>0</v>
      </c>
      <c r="Z284" s="17"/>
      <c r="AA284" s="17">
        <v>6.8672595603827703E-3</v>
      </c>
      <c r="AB284" s="17">
        <v>4.3305413558395404E-3</v>
      </c>
      <c r="AC284" s="17">
        <v>0</v>
      </c>
      <c r="AD284" s="17">
        <v>1.7390098672953502E-2</v>
      </c>
      <c r="AE284" s="17"/>
      <c r="AF284" s="17">
        <v>9.7938952531201502E-3</v>
      </c>
      <c r="AG284" s="17">
        <v>1.2455248239865199E-2</v>
      </c>
      <c r="AH284" s="17">
        <v>6.8274162005764003E-3</v>
      </c>
      <c r="AI284" s="17">
        <v>0</v>
      </c>
      <c r="AJ284" s="17">
        <v>0</v>
      </c>
    </row>
    <row r="285" spans="2:36" x14ac:dyDescent="0.35">
      <c r="B285" t="s">
        <v>120</v>
      </c>
      <c r="C285" s="17">
        <v>1.9377133400839502E-2</v>
      </c>
      <c r="D285" s="17">
        <v>7.55480685150757E-3</v>
      </c>
      <c r="E285" s="17">
        <v>3.1475163579787802E-2</v>
      </c>
      <c r="F285" s="17"/>
      <c r="G285" s="17">
        <v>1.54724772424099E-2</v>
      </c>
      <c r="H285" s="17">
        <v>3.8249187431560597E-2</v>
      </c>
      <c r="I285" s="17">
        <v>1.00278507106836E-2</v>
      </c>
      <c r="J285" s="17">
        <v>2.5863420935570602E-2</v>
      </c>
      <c r="K285" s="17">
        <v>9.99205499180905E-3</v>
      </c>
      <c r="L285" s="17">
        <v>0</v>
      </c>
      <c r="M285" s="17"/>
      <c r="N285" s="17">
        <v>6.1892418067631396E-3</v>
      </c>
      <c r="O285" s="17">
        <v>6.4660608671450502E-3</v>
      </c>
      <c r="P285" s="17">
        <v>4.8253412056505102E-2</v>
      </c>
      <c r="Q285" s="17">
        <v>1.32252282505196E-2</v>
      </c>
      <c r="R285" s="17">
        <v>4.98973778869711E-2</v>
      </c>
      <c r="S285" s="17">
        <v>4.6208221359349003E-2</v>
      </c>
      <c r="T285" s="17">
        <v>0</v>
      </c>
      <c r="U285" s="17">
        <v>0</v>
      </c>
      <c r="V285" s="17">
        <v>1.7969244483252801E-2</v>
      </c>
      <c r="W285" s="17">
        <v>0</v>
      </c>
      <c r="X285" s="17">
        <v>0</v>
      </c>
      <c r="Y285" s="17">
        <v>0.10442648632123901</v>
      </c>
      <c r="Z285" s="17"/>
      <c r="AA285" s="17">
        <v>2.10072630426167E-2</v>
      </c>
      <c r="AB285" s="17">
        <v>1.6084654766246501E-2</v>
      </c>
      <c r="AC285" s="17">
        <v>2.7290905967053001E-2</v>
      </c>
      <c r="AD285" s="17">
        <v>1.2949311732924801E-2</v>
      </c>
      <c r="AE285" s="17"/>
      <c r="AF285" s="17">
        <v>5.33989435947418E-3</v>
      </c>
      <c r="AG285" s="17">
        <v>2.7334753342232801E-2</v>
      </c>
      <c r="AH285" s="17">
        <v>1.6261955559082199E-2</v>
      </c>
      <c r="AI285" s="17">
        <v>1.7729145443441102E-2</v>
      </c>
      <c r="AJ285" s="17">
        <v>5.6112904487461097E-2</v>
      </c>
    </row>
    <row r="286" spans="2:36" x14ac:dyDescent="0.35">
      <c r="B286" t="s">
        <v>121</v>
      </c>
      <c r="C286" s="17">
        <v>4.0389045427950999E-2</v>
      </c>
      <c r="D286" s="17">
        <v>3.7736949762470599E-2</v>
      </c>
      <c r="E286" s="17">
        <v>4.3399510917914698E-2</v>
      </c>
      <c r="F286" s="17"/>
      <c r="G286" s="17">
        <v>5.00642340129904E-2</v>
      </c>
      <c r="H286" s="17">
        <v>5.3860730627603999E-2</v>
      </c>
      <c r="I286" s="17">
        <v>2.6528654188553401E-2</v>
      </c>
      <c r="J286" s="17">
        <v>3.3894027152428098E-2</v>
      </c>
      <c r="K286" s="17">
        <v>2.9956047854792799E-2</v>
      </c>
      <c r="L286" s="17">
        <v>4.1993660496788203E-2</v>
      </c>
      <c r="M286" s="17"/>
      <c r="N286" s="17">
        <v>3.8056946178016603E-2</v>
      </c>
      <c r="O286" s="17">
        <v>5.99951356788277E-2</v>
      </c>
      <c r="P286" s="17">
        <v>1.44192039122156E-2</v>
      </c>
      <c r="Q286" s="17">
        <v>5.3424114790817601E-2</v>
      </c>
      <c r="R286" s="17">
        <v>2.71790105306897E-2</v>
      </c>
      <c r="S286" s="17">
        <v>5.4917308516553E-2</v>
      </c>
      <c r="T286" s="17">
        <v>0</v>
      </c>
      <c r="U286" s="17">
        <v>2.94492859360635E-2</v>
      </c>
      <c r="V286" s="17">
        <v>5.4923877486629899E-2</v>
      </c>
      <c r="W286" s="17">
        <v>6.5905536427359093E-2</v>
      </c>
      <c r="X286" s="17">
        <v>0</v>
      </c>
      <c r="Y286" s="17">
        <v>0</v>
      </c>
      <c r="Z286" s="17"/>
      <c r="AA286" s="17">
        <v>2.8738881888249301E-2</v>
      </c>
      <c r="AB286" s="17">
        <v>3.2060030671594297E-2</v>
      </c>
      <c r="AC286" s="17">
        <v>4.8255397681817302E-2</v>
      </c>
      <c r="AD286" s="17">
        <v>5.8903870420661697E-2</v>
      </c>
      <c r="AE286" s="17"/>
      <c r="AF286" s="17">
        <v>3.6873370862392299E-2</v>
      </c>
      <c r="AG286" s="17">
        <v>4.4567019110750797E-2</v>
      </c>
      <c r="AH286" s="17">
        <v>2.2830008346328999E-2</v>
      </c>
      <c r="AI286" s="17">
        <v>3.38648686529993E-2</v>
      </c>
      <c r="AJ286" s="17">
        <v>4.6822126786524497E-2</v>
      </c>
    </row>
    <row r="287" spans="2:36" x14ac:dyDescent="0.35">
      <c r="B287" t="s">
        <v>122</v>
      </c>
      <c r="C287" s="17">
        <v>5.5807425119632097E-2</v>
      </c>
      <c r="D287" s="17">
        <v>5.13296561100356E-2</v>
      </c>
      <c r="E287" s="17">
        <v>6.0788369640798097E-2</v>
      </c>
      <c r="F287" s="17"/>
      <c r="G287" s="17">
        <v>0.115437957515995</v>
      </c>
      <c r="H287" s="17">
        <v>3.63410973494738E-2</v>
      </c>
      <c r="I287" s="17">
        <v>5.8207802491671901E-2</v>
      </c>
      <c r="J287" s="17">
        <v>6.1817962204938702E-2</v>
      </c>
      <c r="K287" s="17">
        <v>1.12413723257735E-2</v>
      </c>
      <c r="L287" s="17">
        <v>1.0880927386571201E-2</v>
      </c>
      <c r="M287" s="17"/>
      <c r="N287" s="17">
        <v>7.4047939167169105E-2</v>
      </c>
      <c r="O287" s="17">
        <v>7.0174136519330896E-2</v>
      </c>
      <c r="P287" s="17">
        <v>7.1461718878536501E-2</v>
      </c>
      <c r="Q287" s="17">
        <v>3.1994575030047802E-2</v>
      </c>
      <c r="R287" s="17">
        <v>1.42527175017086E-2</v>
      </c>
      <c r="S287" s="17">
        <v>2.11391447136033E-2</v>
      </c>
      <c r="T287" s="17">
        <v>3.4354105388385701E-2</v>
      </c>
      <c r="U287" s="17">
        <v>2.8224501050605501E-2</v>
      </c>
      <c r="V287" s="17">
        <v>8.5874032866977798E-2</v>
      </c>
      <c r="W287" s="17">
        <v>5.3253528485488998E-2</v>
      </c>
      <c r="X287" s="17">
        <v>5.09623405885705E-2</v>
      </c>
      <c r="Y287" s="17">
        <v>0.10638016216905</v>
      </c>
      <c r="Z287" s="17"/>
      <c r="AA287" s="17">
        <v>5.2070624471883903E-2</v>
      </c>
      <c r="AB287" s="17">
        <v>4.9546004953498798E-2</v>
      </c>
      <c r="AC287" s="17">
        <v>5.64320825376914E-2</v>
      </c>
      <c r="AD287" s="17">
        <v>6.7883262510883002E-2</v>
      </c>
      <c r="AE287" s="17"/>
      <c r="AF287" s="17">
        <v>5.8172738433946901E-2</v>
      </c>
      <c r="AG287" s="17">
        <v>5.9184991512977E-2</v>
      </c>
      <c r="AH287" s="17">
        <v>6.0263681321208899E-2</v>
      </c>
      <c r="AI287" s="17">
        <v>4.58779808403647E-2</v>
      </c>
      <c r="AJ287" s="17">
        <v>3.8002557589621601E-2</v>
      </c>
    </row>
    <row r="288" spans="2:36" x14ac:dyDescent="0.35">
      <c r="B288" t="s">
        <v>123</v>
      </c>
      <c r="C288" s="17">
        <v>0.104586474438597</v>
      </c>
      <c r="D288" s="17">
        <v>0.10120207368631801</v>
      </c>
      <c r="E288" s="17">
        <v>0.108864604524075</v>
      </c>
      <c r="F288" s="17"/>
      <c r="G288" s="17">
        <v>0.13874752148132599</v>
      </c>
      <c r="H288" s="17">
        <v>0.124186538984337</v>
      </c>
      <c r="I288" s="17">
        <v>8.1684306374316701E-2</v>
      </c>
      <c r="J288" s="17">
        <v>8.8653982198341696E-2</v>
      </c>
      <c r="K288" s="17">
        <v>9.9024902339568302E-2</v>
      </c>
      <c r="L288" s="17">
        <v>7.5208839903149499E-2</v>
      </c>
      <c r="M288" s="17"/>
      <c r="N288" s="17">
        <v>0.14263421679695201</v>
      </c>
      <c r="O288" s="17">
        <v>9.5806998221414502E-2</v>
      </c>
      <c r="P288" s="17">
        <v>8.0895568730231196E-2</v>
      </c>
      <c r="Q288" s="17">
        <v>0.10050805420434</v>
      </c>
      <c r="R288" s="17">
        <v>0.166539136526627</v>
      </c>
      <c r="S288" s="17">
        <v>9.6622948622215807E-2</v>
      </c>
      <c r="T288" s="17">
        <v>9.8016970494839706E-2</v>
      </c>
      <c r="U288" s="17">
        <v>9.2270869295704203E-2</v>
      </c>
      <c r="V288" s="17">
        <v>7.05789820597061E-2</v>
      </c>
      <c r="W288" s="17">
        <v>5.1845151419088097E-2</v>
      </c>
      <c r="X288" s="17">
        <v>0.14158259550379601</v>
      </c>
      <c r="Y288" s="17">
        <v>0.17637470982739401</v>
      </c>
      <c r="Z288" s="17"/>
      <c r="AA288" s="17">
        <v>6.6197016854126794E-2</v>
      </c>
      <c r="AB288" s="17">
        <v>0.12807704497859801</v>
      </c>
      <c r="AC288" s="17">
        <v>0.106050211979454</v>
      </c>
      <c r="AD288" s="17">
        <v>0.13255898186186801</v>
      </c>
      <c r="AE288" s="17"/>
      <c r="AF288" s="17">
        <v>0.121509902984028</v>
      </c>
      <c r="AG288" s="17">
        <v>0.15281731554201999</v>
      </c>
      <c r="AH288" s="17">
        <v>8.1503243480095106E-2</v>
      </c>
      <c r="AI288" s="17">
        <v>8.6307002400388494E-2</v>
      </c>
      <c r="AJ288" s="17">
        <v>8.6339654076776198E-2</v>
      </c>
    </row>
    <row r="289" spans="2:36" x14ac:dyDescent="0.35">
      <c r="B289" t="s">
        <v>124</v>
      </c>
      <c r="C289" s="17">
        <v>0.216980060304549</v>
      </c>
      <c r="D289" s="17">
        <v>0.24062733779889001</v>
      </c>
      <c r="E289" s="17">
        <v>0.194885292639318</v>
      </c>
      <c r="F289" s="17"/>
      <c r="G289" s="17">
        <v>0.13788429032045399</v>
      </c>
      <c r="H289" s="17">
        <v>0.231381671428977</v>
      </c>
      <c r="I289" s="17">
        <v>0.259016923253645</v>
      </c>
      <c r="J289" s="17">
        <v>0.23008336851084199</v>
      </c>
      <c r="K289" s="17">
        <v>0.226324036834776</v>
      </c>
      <c r="L289" s="17">
        <v>0.22037974220210199</v>
      </c>
      <c r="M289" s="17"/>
      <c r="N289" s="17">
        <v>0.184724416571593</v>
      </c>
      <c r="O289" s="17">
        <v>0.20359517154396101</v>
      </c>
      <c r="P289" s="17">
        <v>0.30076413529686002</v>
      </c>
      <c r="Q289" s="17">
        <v>0.23777155781376499</v>
      </c>
      <c r="R289" s="17">
        <v>0.11399094421826</v>
      </c>
      <c r="S289" s="17">
        <v>0.21935116348917399</v>
      </c>
      <c r="T289" s="17">
        <v>0.23762505850927501</v>
      </c>
      <c r="U289" s="17">
        <v>0.24808932029179101</v>
      </c>
      <c r="V289" s="17">
        <v>0.21198249245120901</v>
      </c>
      <c r="W289" s="17">
        <v>0.20831401243366299</v>
      </c>
      <c r="X289" s="17">
        <v>0.31169135204102499</v>
      </c>
      <c r="Y289" s="17">
        <v>0.21766281074587299</v>
      </c>
      <c r="Z289" s="17"/>
      <c r="AA289" s="17">
        <v>0.26768964331587702</v>
      </c>
      <c r="AB289" s="17">
        <v>0.188879115250117</v>
      </c>
      <c r="AC289" s="17">
        <v>0.21038394359771601</v>
      </c>
      <c r="AD289" s="17">
        <v>0.18315351752800099</v>
      </c>
      <c r="AE289" s="17"/>
      <c r="AF289" s="17">
        <v>0.144936268790164</v>
      </c>
      <c r="AG289" s="17">
        <v>0.214055866628655</v>
      </c>
      <c r="AH289" s="17">
        <v>0.27616489337160999</v>
      </c>
      <c r="AI289" s="17">
        <v>0.22287039759247901</v>
      </c>
      <c r="AJ289" s="17">
        <v>0.14035000068352799</v>
      </c>
    </row>
    <row r="290" spans="2:36" x14ac:dyDescent="0.35">
      <c r="B290" t="s">
        <v>125</v>
      </c>
      <c r="C290" s="17">
        <v>0.19618159393465001</v>
      </c>
      <c r="D290" s="17">
        <v>0.204759536339776</v>
      </c>
      <c r="E290" s="17">
        <v>0.18516321030965999</v>
      </c>
      <c r="F290" s="17"/>
      <c r="G290" s="17">
        <v>0.16908649408486401</v>
      </c>
      <c r="H290" s="17">
        <v>0.16822351596577501</v>
      </c>
      <c r="I290" s="17">
        <v>0.19344917116898599</v>
      </c>
      <c r="J290" s="17">
        <v>0.22520786782584201</v>
      </c>
      <c r="K290" s="17">
        <v>0.26098528541254101</v>
      </c>
      <c r="L290" s="17">
        <v>0.19645139408969001</v>
      </c>
      <c r="M290" s="17"/>
      <c r="N290" s="17">
        <v>0.17389439769222201</v>
      </c>
      <c r="O290" s="17">
        <v>0.23072125302364199</v>
      </c>
      <c r="P290" s="17">
        <v>0.18151590833437101</v>
      </c>
      <c r="Q290" s="17">
        <v>0.149422391498686</v>
      </c>
      <c r="R290" s="17">
        <v>0.31448106720479202</v>
      </c>
      <c r="S290" s="17">
        <v>0.18063584525387599</v>
      </c>
      <c r="T290" s="17">
        <v>0.23069774213827801</v>
      </c>
      <c r="U290" s="17">
        <v>0.186348132931062</v>
      </c>
      <c r="V290" s="17">
        <v>0.228334626617406</v>
      </c>
      <c r="W290" s="17">
        <v>0.153063338129934</v>
      </c>
      <c r="X290" s="17">
        <v>0.109954314471921</v>
      </c>
      <c r="Y290" s="17">
        <v>0.18890377466198699</v>
      </c>
      <c r="Z290" s="17"/>
      <c r="AA290" s="17">
        <v>0.20838553119716499</v>
      </c>
      <c r="AB290" s="17">
        <v>0.23264918439843199</v>
      </c>
      <c r="AC290" s="17">
        <v>0.16677236153977101</v>
      </c>
      <c r="AD290" s="17">
        <v>0.16287863810554901</v>
      </c>
      <c r="AE290" s="17"/>
      <c r="AF290" s="17">
        <v>0.23217057769088301</v>
      </c>
      <c r="AG290" s="17">
        <v>0.135664408063841</v>
      </c>
      <c r="AH290" s="17">
        <v>0.20918545697569199</v>
      </c>
      <c r="AI290" s="17">
        <v>0.26395285201562602</v>
      </c>
      <c r="AJ290" s="17">
        <v>0.25318913681062599</v>
      </c>
    </row>
    <row r="291" spans="2:36" x14ac:dyDescent="0.35">
      <c r="B291" t="s">
        <v>126</v>
      </c>
      <c r="C291" s="17">
        <v>0.34303002138092797</v>
      </c>
      <c r="D291" s="17">
        <v>0.34394325159245798</v>
      </c>
      <c r="E291" s="17">
        <v>0.34266135342061999</v>
      </c>
      <c r="F291" s="17"/>
      <c r="G291" s="17">
        <v>0.35775334925588598</v>
      </c>
      <c r="H291" s="17">
        <v>0.320476791030958</v>
      </c>
      <c r="I291" s="17">
        <v>0.35057230828265801</v>
      </c>
      <c r="J291" s="17">
        <v>0.30091553839460899</v>
      </c>
      <c r="K291" s="17">
        <v>0.34234056366936599</v>
      </c>
      <c r="L291" s="17">
        <v>0.43295466843845698</v>
      </c>
      <c r="M291" s="17"/>
      <c r="N291" s="17">
        <v>0.34254314544429598</v>
      </c>
      <c r="O291" s="17">
        <v>0.33324124414567902</v>
      </c>
      <c r="P291" s="17">
        <v>0.26575781671131898</v>
      </c>
      <c r="Q291" s="17">
        <v>0.38965580259038501</v>
      </c>
      <c r="R291" s="17">
        <v>0.28291633511604802</v>
      </c>
      <c r="S291" s="17">
        <v>0.34968214482285997</v>
      </c>
      <c r="T291" s="17">
        <v>0.38311365024284999</v>
      </c>
      <c r="U291" s="17">
        <v>0.38616860455871099</v>
      </c>
      <c r="V291" s="17">
        <v>0.30420044975316102</v>
      </c>
      <c r="W291" s="17">
        <v>0.45483820298046201</v>
      </c>
      <c r="X291" s="17">
        <v>0.357385695970102</v>
      </c>
      <c r="Y291" s="17">
        <v>0.206252056274456</v>
      </c>
      <c r="Z291" s="17"/>
      <c r="AA291" s="17">
        <v>0.33495589246292901</v>
      </c>
      <c r="AB291" s="17">
        <v>0.34837342362567397</v>
      </c>
      <c r="AC291" s="17">
        <v>0.36157462719901901</v>
      </c>
      <c r="AD291" s="17">
        <v>0.33191403031913802</v>
      </c>
      <c r="AE291" s="17"/>
      <c r="AF291" s="17">
        <v>0.353525731011817</v>
      </c>
      <c r="AG291" s="17">
        <v>0.333445849305469</v>
      </c>
      <c r="AH291" s="17">
        <v>0.32372798239183898</v>
      </c>
      <c r="AI291" s="17">
        <v>0.31916140530965897</v>
      </c>
      <c r="AJ291" s="17">
        <v>0.37918361956546198</v>
      </c>
    </row>
    <row r="292" spans="2:36" x14ac:dyDescent="0.35">
      <c r="B292" t="s">
        <v>127</v>
      </c>
      <c r="C292" s="17">
        <v>6.21847363202724E-3</v>
      </c>
      <c r="D292" s="17">
        <v>6.2377362302717598E-3</v>
      </c>
      <c r="E292" s="17">
        <v>6.2501813491880297E-3</v>
      </c>
      <c r="F292" s="17"/>
      <c r="G292" s="17">
        <v>5.7752112747831699E-3</v>
      </c>
      <c r="H292" s="17">
        <v>0</v>
      </c>
      <c r="I292" s="17">
        <v>9.8655852609602808E-3</v>
      </c>
      <c r="J292" s="17">
        <v>5.2931474812505097E-3</v>
      </c>
      <c r="K292" s="17">
        <v>0</v>
      </c>
      <c r="L292" s="17">
        <v>2.2130767483241401E-2</v>
      </c>
      <c r="M292" s="17"/>
      <c r="N292" s="17">
        <v>6.0381721807379902E-3</v>
      </c>
      <c r="O292" s="17">
        <v>0</v>
      </c>
      <c r="P292" s="17">
        <v>1.18302833107399E-2</v>
      </c>
      <c r="Q292" s="17">
        <v>0</v>
      </c>
      <c r="R292" s="17">
        <v>1.53272648116049E-2</v>
      </c>
      <c r="S292" s="17">
        <v>0</v>
      </c>
      <c r="T292" s="17">
        <v>1.6192473226372201E-2</v>
      </c>
      <c r="U292" s="17">
        <v>0</v>
      </c>
      <c r="V292" s="17">
        <v>8.9004877452496002E-3</v>
      </c>
      <c r="W292" s="17">
        <v>1.2780230124004199E-2</v>
      </c>
      <c r="X292" s="17">
        <v>0</v>
      </c>
      <c r="Y292" s="17">
        <v>0</v>
      </c>
      <c r="Z292" s="17"/>
      <c r="AA292" s="17">
        <v>3.6553555085888701E-3</v>
      </c>
      <c r="AB292" s="17">
        <v>0</v>
      </c>
      <c r="AC292" s="17">
        <v>9.6109493030726995E-3</v>
      </c>
      <c r="AD292" s="17">
        <v>1.3553110879456201E-2</v>
      </c>
      <c r="AE292" s="17"/>
      <c r="AF292" s="17">
        <v>1.5837096870699199E-2</v>
      </c>
      <c r="AG292" s="17">
        <v>4.4266439018294402E-3</v>
      </c>
      <c r="AH292" s="17">
        <v>3.23536235356826E-3</v>
      </c>
      <c r="AI292" s="17">
        <v>0</v>
      </c>
      <c r="AJ292" s="17">
        <v>0</v>
      </c>
    </row>
    <row r="293" spans="2:36" x14ac:dyDescent="0.35">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2:36" x14ac:dyDescent="0.35">
      <c r="B294" s="6" t="s">
        <v>131</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2:36" x14ac:dyDescent="0.35">
      <c r="B295" s="23" t="s">
        <v>14</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2:36" x14ac:dyDescent="0.35">
      <c r="B296" t="s">
        <v>116</v>
      </c>
      <c r="C296" s="17">
        <v>5.5290089690750097E-3</v>
      </c>
      <c r="D296" s="17">
        <v>0</v>
      </c>
      <c r="E296" s="17">
        <v>1.0201292157358001E-2</v>
      </c>
      <c r="F296" s="17"/>
      <c r="G296" s="17">
        <v>0</v>
      </c>
      <c r="H296" s="17">
        <v>1.20521997869199E-2</v>
      </c>
      <c r="I296" s="17">
        <v>0</v>
      </c>
      <c r="J296" s="17">
        <v>8.5427632054395092E-3</v>
      </c>
      <c r="K296" s="17">
        <v>0</v>
      </c>
      <c r="L296" s="17">
        <v>8.9776422548499997E-3</v>
      </c>
      <c r="M296" s="17"/>
      <c r="N296" s="17">
        <v>0</v>
      </c>
      <c r="O296" s="17">
        <v>1.20509492915693E-2</v>
      </c>
      <c r="P296" s="17">
        <v>0</v>
      </c>
      <c r="Q296" s="17">
        <v>0</v>
      </c>
      <c r="R296" s="17">
        <v>0</v>
      </c>
      <c r="S296" s="17">
        <v>4.1343129550376403E-2</v>
      </c>
      <c r="T296" s="17">
        <v>0</v>
      </c>
      <c r="U296" s="17">
        <v>0</v>
      </c>
      <c r="V296" s="17">
        <v>0</v>
      </c>
      <c r="W296" s="17">
        <v>0</v>
      </c>
      <c r="X296" s="17">
        <v>0</v>
      </c>
      <c r="Y296" s="17">
        <v>0</v>
      </c>
      <c r="Z296" s="17"/>
      <c r="AA296" s="17">
        <v>6.39392459381748E-3</v>
      </c>
      <c r="AB296" s="17">
        <v>6.4627961446260696E-3</v>
      </c>
      <c r="AC296" s="17">
        <v>0</v>
      </c>
      <c r="AD296" s="17">
        <v>8.6382936013179295E-3</v>
      </c>
      <c r="AE296" s="17"/>
      <c r="AF296" s="17">
        <v>1.8019143442939801E-2</v>
      </c>
      <c r="AG296" s="17">
        <v>7.9605205001805103E-3</v>
      </c>
      <c r="AH296" s="17">
        <v>0</v>
      </c>
      <c r="AI296" s="17">
        <v>0</v>
      </c>
      <c r="AJ296" s="17">
        <v>0</v>
      </c>
    </row>
    <row r="297" spans="2:36" x14ac:dyDescent="0.35">
      <c r="B297" t="s">
        <v>117</v>
      </c>
      <c r="C297" s="17">
        <v>7.7952243171005697E-3</v>
      </c>
      <c r="D297" s="17">
        <v>1.29949940006975E-2</v>
      </c>
      <c r="E297" s="17">
        <v>3.4427694786614399E-3</v>
      </c>
      <c r="F297" s="17"/>
      <c r="G297" s="17">
        <v>5.4405044546805899E-2</v>
      </c>
      <c r="H297" s="17">
        <v>0</v>
      </c>
      <c r="I297" s="17">
        <v>0</v>
      </c>
      <c r="J297" s="17">
        <v>1.1677395343601699E-2</v>
      </c>
      <c r="K297" s="17">
        <v>0</v>
      </c>
      <c r="L297" s="17">
        <v>0</v>
      </c>
      <c r="M297" s="17"/>
      <c r="N297" s="17">
        <v>0</v>
      </c>
      <c r="O297" s="17">
        <v>1.18331981959454E-2</v>
      </c>
      <c r="P297" s="17">
        <v>0</v>
      </c>
      <c r="Q297" s="17">
        <v>0</v>
      </c>
      <c r="R297" s="17">
        <v>0</v>
      </c>
      <c r="S297" s="17">
        <v>0</v>
      </c>
      <c r="T297" s="17">
        <v>4.9501097988658101E-2</v>
      </c>
      <c r="U297" s="17">
        <v>0</v>
      </c>
      <c r="V297" s="17">
        <v>1.63318305497023E-2</v>
      </c>
      <c r="W297" s="17">
        <v>0</v>
      </c>
      <c r="X297" s="17">
        <v>0</v>
      </c>
      <c r="Y297" s="17">
        <v>0</v>
      </c>
      <c r="Z297" s="17"/>
      <c r="AA297" s="17">
        <v>1.3216941833863001E-2</v>
      </c>
      <c r="AB297" s="17">
        <v>1.2785591641286599E-2</v>
      </c>
      <c r="AC297" s="17">
        <v>0</v>
      </c>
      <c r="AD297" s="17">
        <v>0</v>
      </c>
      <c r="AE297" s="17"/>
      <c r="AF297" s="17">
        <v>8.6621052585206491E-3</v>
      </c>
      <c r="AG297" s="17">
        <v>1.5748595822882301E-2</v>
      </c>
      <c r="AH297" s="17">
        <v>7.5913287131711702E-3</v>
      </c>
      <c r="AI297" s="17">
        <v>0</v>
      </c>
      <c r="AJ297" s="17">
        <v>0</v>
      </c>
    </row>
    <row r="298" spans="2:36" x14ac:dyDescent="0.35">
      <c r="B298" t="s">
        <v>118</v>
      </c>
      <c r="C298" s="17">
        <v>7.6985112055220099E-3</v>
      </c>
      <c r="D298" s="17">
        <v>4.8046287532251602E-3</v>
      </c>
      <c r="E298" s="17">
        <v>1.0159366112654E-2</v>
      </c>
      <c r="F298" s="17"/>
      <c r="G298" s="17">
        <v>1.7487473813240801E-2</v>
      </c>
      <c r="H298" s="17">
        <v>0</v>
      </c>
      <c r="I298" s="17">
        <v>1.14272536801389E-2</v>
      </c>
      <c r="J298" s="17">
        <v>0</v>
      </c>
      <c r="K298" s="17">
        <v>1.35071697557079E-2</v>
      </c>
      <c r="L298" s="17">
        <v>8.9069138859379296E-3</v>
      </c>
      <c r="M298" s="17"/>
      <c r="N298" s="17">
        <v>2.39647858841271E-2</v>
      </c>
      <c r="O298" s="17">
        <v>0</v>
      </c>
      <c r="P298" s="17">
        <v>0</v>
      </c>
      <c r="Q298" s="17">
        <v>2.2252011287203201E-2</v>
      </c>
      <c r="R298" s="17">
        <v>0</v>
      </c>
      <c r="S298" s="17">
        <v>0</v>
      </c>
      <c r="T298" s="17">
        <v>0</v>
      </c>
      <c r="U298" s="17">
        <v>0</v>
      </c>
      <c r="V298" s="17">
        <v>0</v>
      </c>
      <c r="W298" s="17">
        <v>2.2875549578418398E-2</v>
      </c>
      <c r="X298" s="17">
        <v>0</v>
      </c>
      <c r="Y298" s="17">
        <v>0</v>
      </c>
      <c r="Z298" s="17"/>
      <c r="AA298" s="17">
        <v>0</v>
      </c>
      <c r="AB298" s="17">
        <v>1.38675484902634E-2</v>
      </c>
      <c r="AC298" s="17">
        <v>8.7126176213976093E-3</v>
      </c>
      <c r="AD298" s="17">
        <v>9.54293108592035E-3</v>
      </c>
      <c r="AE298" s="17"/>
      <c r="AF298" s="17">
        <v>9.1958703108574406E-3</v>
      </c>
      <c r="AG298" s="17">
        <v>0</v>
      </c>
      <c r="AH298" s="17">
        <v>1.2106777387536001E-2</v>
      </c>
      <c r="AI298" s="17">
        <v>0</v>
      </c>
      <c r="AJ298" s="17">
        <v>0</v>
      </c>
    </row>
    <row r="299" spans="2:36" x14ac:dyDescent="0.35">
      <c r="B299" t="s">
        <v>119</v>
      </c>
      <c r="C299" s="17">
        <v>1.7956324190022601E-2</v>
      </c>
      <c r="D299" s="17">
        <v>1.1093435408639499E-2</v>
      </c>
      <c r="E299" s="17">
        <v>2.3791318074999301E-2</v>
      </c>
      <c r="F299" s="17"/>
      <c r="G299" s="17">
        <v>8.7858950044237299E-2</v>
      </c>
      <c r="H299" s="17">
        <v>1.17289819149465E-2</v>
      </c>
      <c r="I299" s="17">
        <v>1.9241348437773999E-2</v>
      </c>
      <c r="J299" s="17">
        <v>9.3589345373193099E-3</v>
      </c>
      <c r="K299" s="17">
        <v>1.19647301480776E-2</v>
      </c>
      <c r="L299" s="17">
        <v>0</v>
      </c>
      <c r="M299" s="17"/>
      <c r="N299" s="17">
        <v>4.7959937905115303E-2</v>
      </c>
      <c r="O299" s="17">
        <v>3.4539032293580699E-2</v>
      </c>
      <c r="P299" s="17">
        <v>0</v>
      </c>
      <c r="Q299" s="17">
        <v>0</v>
      </c>
      <c r="R299" s="17">
        <v>2.4628007624196001E-2</v>
      </c>
      <c r="S299" s="17">
        <v>1.8689625259649099E-2</v>
      </c>
      <c r="T299" s="17">
        <v>0</v>
      </c>
      <c r="U299" s="17">
        <v>0</v>
      </c>
      <c r="V299" s="17">
        <v>1.7058392925013099E-2</v>
      </c>
      <c r="W299" s="17">
        <v>0</v>
      </c>
      <c r="X299" s="17">
        <v>0</v>
      </c>
      <c r="Y299" s="17">
        <v>0</v>
      </c>
      <c r="Z299" s="17"/>
      <c r="AA299" s="17">
        <v>1.2224479487210199E-2</v>
      </c>
      <c r="AB299" s="17">
        <v>5.8976068925618904E-3</v>
      </c>
      <c r="AC299" s="17">
        <v>4.3882374585228798E-2</v>
      </c>
      <c r="AD299" s="17">
        <v>1.84438512610847E-2</v>
      </c>
      <c r="AE299" s="17"/>
      <c r="AF299" s="17">
        <v>1.7193216527180401E-2</v>
      </c>
      <c r="AG299" s="17">
        <v>4.5729097931285399E-2</v>
      </c>
      <c r="AH299" s="17">
        <v>5.6696551910981503E-3</v>
      </c>
      <c r="AI299" s="17">
        <v>1.54785020109577E-2</v>
      </c>
      <c r="AJ299" s="17">
        <v>0</v>
      </c>
    </row>
    <row r="300" spans="2:36" x14ac:dyDescent="0.35">
      <c r="B300" t="s">
        <v>120</v>
      </c>
      <c r="C300" s="17">
        <v>1.6241520334026299E-2</v>
      </c>
      <c r="D300" s="17">
        <v>2.0594905279047199E-2</v>
      </c>
      <c r="E300" s="17">
        <v>1.26286340566821E-2</v>
      </c>
      <c r="F300" s="17"/>
      <c r="G300" s="17">
        <v>8.3649311360712603E-2</v>
      </c>
      <c r="H300" s="17">
        <v>0</v>
      </c>
      <c r="I300" s="17">
        <v>9.8300408384917898E-3</v>
      </c>
      <c r="J300" s="17">
        <v>1.1803418314123E-2</v>
      </c>
      <c r="K300" s="17">
        <v>1.28547041879642E-2</v>
      </c>
      <c r="L300" s="17">
        <v>8.5741610259731996E-3</v>
      </c>
      <c r="M300" s="17"/>
      <c r="N300" s="17">
        <v>1.23667430270251E-2</v>
      </c>
      <c r="O300" s="17">
        <v>2.2020018830934199E-2</v>
      </c>
      <c r="P300" s="17">
        <v>0</v>
      </c>
      <c r="Q300" s="17">
        <v>0</v>
      </c>
      <c r="R300" s="17">
        <v>2.0339673363482198E-2</v>
      </c>
      <c r="S300" s="17">
        <v>4.1383937283619998E-2</v>
      </c>
      <c r="T300" s="17">
        <v>2.1215520605170599E-2</v>
      </c>
      <c r="U300" s="17">
        <v>0</v>
      </c>
      <c r="V300" s="17">
        <v>1.6002566880960301E-2</v>
      </c>
      <c r="W300" s="17">
        <v>2.4168754048952801E-2</v>
      </c>
      <c r="X300" s="17">
        <v>0</v>
      </c>
      <c r="Y300" s="17">
        <v>0</v>
      </c>
      <c r="Z300" s="17"/>
      <c r="AA300" s="17">
        <v>4.6901733803487401E-3</v>
      </c>
      <c r="AB300" s="17">
        <v>1.21749002568649E-2</v>
      </c>
      <c r="AC300" s="17">
        <v>1.7705216665376999E-2</v>
      </c>
      <c r="AD300" s="17">
        <v>3.9341368833309402E-2</v>
      </c>
      <c r="AE300" s="17"/>
      <c r="AF300" s="17">
        <v>2.7637746491209501E-2</v>
      </c>
      <c r="AG300" s="17">
        <v>2.27964259080084E-2</v>
      </c>
      <c r="AH300" s="17">
        <v>5.6646511368885497E-3</v>
      </c>
      <c r="AI300" s="17">
        <v>0</v>
      </c>
      <c r="AJ300" s="17">
        <v>0</v>
      </c>
    </row>
    <row r="301" spans="2:36" x14ac:dyDescent="0.35">
      <c r="B301" t="s">
        <v>121</v>
      </c>
      <c r="C301" s="17">
        <v>5.9395605366515898E-2</v>
      </c>
      <c r="D301" s="17">
        <v>4.5014046152288802E-2</v>
      </c>
      <c r="E301" s="17">
        <v>7.1692844681247994E-2</v>
      </c>
      <c r="F301" s="17"/>
      <c r="G301" s="17">
        <v>0.14376082680029401</v>
      </c>
      <c r="H301" s="17">
        <v>0.132863356050723</v>
      </c>
      <c r="I301" s="17">
        <v>4.6857540354114199E-2</v>
      </c>
      <c r="J301" s="17">
        <v>2.7249384708293901E-2</v>
      </c>
      <c r="K301" s="17">
        <v>6.5591125847773102E-2</v>
      </c>
      <c r="L301" s="17">
        <v>0</v>
      </c>
      <c r="M301" s="17"/>
      <c r="N301" s="17">
        <v>6.7364055139394793E-2</v>
      </c>
      <c r="O301" s="17">
        <v>4.9300583769358398E-2</v>
      </c>
      <c r="P301" s="17">
        <v>2.1562013492280201E-2</v>
      </c>
      <c r="Q301" s="17">
        <v>7.6373855785678305E-2</v>
      </c>
      <c r="R301" s="17">
        <v>4.8654884444701799E-2</v>
      </c>
      <c r="S301" s="17">
        <v>8.2812324249271804E-2</v>
      </c>
      <c r="T301" s="17">
        <v>2.48716395574143E-2</v>
      </c>
      <c r="U301" s="17">
        <v>5.52052367656517E-2</v>
      </c>
      <c r="V301" s="17">
        <v>8.6946073424662901E-2</v>
      </c>
      <c r="W301" s="17">
        <v>6.48825968015974E-2</v>
      </c>
      <c r="X301" s="17">
        <v>0.151567829174345</v>
      </c>
      <c r="Y301" s="17">
        <v>0</v>
      </c>
      <c r="Z301" s="17"/>
      <c r="AA301" s="17">
        <v>5.4891818288010298E-2</v>
      </c>
      <c r="AB301" s="17">
        <v>6.4997069115557901E-2</v>
      </c>
      <c r="AC301" s="17">
        <v>4.7784043066762601E-2</v>
      </c>
      <c r="AD301" s="17">
        <v>7.1217918457297594E-2</v>
      </c>
      <c r="AE301" s="17"/>
      <c r="AF301" s="17">
        <v>7.0885104835509596E-2</v>
      </c>
      <c r="AG301" s="17">
        <v>7.6953916666173003E-2</v>
      </c>
      <c r="AH301" s="17">
        <v>5.1531318561236501E-2</v>
      </c>
      <c r="AI301" s="17">
        <v>6.1666166566031702E-2</v>
      </c>
      <c r="AJ301" s="17">
        <v>6.7085838699891195E-2</v>
      </c>
    </row>
    <row r="302" spans="2:36" x14ac:dyDescent="0.35">
      <c r="B302" t="s">
        <v>122</v>
      </c>
      <c r="C302" s="17">
        <v>7.2894443276344298E-2</v>
      </c>
      <c r="D302" s="17">
        <v>7.1484350775295094E-2</v>
      </c>
      <c r="E302" s="17">
        <v>7.4314906219098795E-2</v>
      </c>
      <c r="F302" s="17"/>
      <c r="G302" s="17">
        <v>0.13635662274537499</v>
      </c>
      <c r="H302" s="17">
        <v>0.118168624312621</v>
      </c>
      <c r="I302" s="17">
        <v>9.9790670877656806E-2</v>
      </c>
      <c r="J302" s="17">
        <v>4.4634492916023498E-2</v>
      </c>
      <c r="K302" s="17">
        <v>6.0171545454079899E-2</v>
      </c>
      <c r="L302" s="17">
        <v>1.7976938029537998E-2</v>
      </c>
      <c r="M302" s="17"/>
      <c r="N302" s="17">
        <v>0.110363195747418</v>
      </c>
      <c r="O302" s="17">
        <v>4.8344245248534E-2</v>
      </c>
      <c r="P302" s="17">
        <v>4.5146810650326302E-2</v>
      </c>
      <c r="Q302" s="17">
        <v>0.12389121852623999</v>
      </c>
      <c r="R302" s="17">
        <v>9.9198583337443497E-2</v>
      </c>
      <c r="S302" s="17">
        <v>6.3148976585374397E-2</v>
      </c>
      <c r="T302" s="17">
        <v>7.2864878010193895E-2</v>
      </c>
      <c r="U302" s="17">
        <v>5.38837753007659E-2</v>
      </c>
      <c r="V302" s="17">
        <v>6.6377191913972303E-2</v>
      </c>
      <c r="W302" s="17">
        <v>2.8109516731405E-2</v>
      </c>
      <c r="X302" s="17">
        <v>6.1707732933706003E-2</v>
      </c>
      <c r="Y302" s="17">
        <v>9.7358856075816097E-2</v>
      </c>
      <c r="Z302" s="17"/>
      <c r="AA302" s="17">
        <v>7.0513756995652904E-2</v>
      </c>
      <c r="AB302" s="17">
        <v>6.4545653251380605E-2</v>
      </c>
      <c r="AC302" s="17">
        <v>8.9212286194232798E-2</v>
      </c>
      <c r="AD302" s="17">
        <v>7.3533758560899901E-2</v>
      </c>
      <c r="AE302" s="17"/>
      <c r="AF302" s="17">
        <v>3.7294042225131899E-2</v>
      </c>
      <c r="AG302" s="17">
        <v>8.8820205909671102E-2</v>
      </c>
      <c r="AH302" s="17">
        <v>9.5332848737224501E-2</v>
      </c>
      <c r="AI302" s="17">
        <v>6.1436676809381301E-2</v>
      </c>
      <c r="AJ302" s="17">
        <v>0</v>
      </c>
    </row>
    <row r="303" spans="2:36" x14ac:dyDescent="0.35">
      <c r="B303" t="s">
        <v>123</v>
      </c>
      <c r="C303" s="17">
        <v>0.128929743892187</v>
      </c>
      <c r="D303" s="17">
        <v>0.143207469276428</v>
      </c>
      <c r="E303" s="17">
        <v>0.114121242590625</v>
      </c>
      <c r="F303" s="17"/>
      <c r="G303" s="17">
        <v>0.13353470683670901</v>
      </c>
      <c r="H303" s="17">
        <v>0.16966275559296801</v>
      </c>
      <c r="I303" s="17">
        <v>0.16615671257426201</v>
      </c>
      <c r="J303" s="17">
        <v>0.11261891732323701</v>
      </c>
      <c r="K303" s="17">
        <v>0.14187052929201799</v>
      </c>
      <c r="L303" s="17">
        <v>6.8553927010056595E-2</v>
      </c>
      <c r="M303" s="17"/>
      <c r="N303" s="17">
        <v>0.148444734097506</v>
      </c>
      <c r="O303" s="17">
        <v>0.10689699709924801</v>
      </c>
      <c r="P303" s="17">
        <v>0.215063576859338</v>
      </c>
      <c r="Q303" s="17">
        <v>6.8935192332759798E-2</v>
      </c>
      <c r="R303" s="17">
        <v>0.11954839578611599</v>
      </c>
      <c r="S303" s="17">
        <v>0.10138079330958601</v>
      </c>
      <c r="T303" s="17">
        <v>0.12009419292375299</v>
      </c>
      <c r="U303" s="17">
        <v>0.28655645745903802</v>
      </c>
      <c r="V303" s="17">
        <v>0.110031474993769</v>
      </c>
      <c r="W303" s="17">
        <v>7.1134279057528102E-2</v>
      </c>
      <c r="X303" s="17">
        <v>7.8393428768246703E-2</v>
      </c>
      <c r="Y303" s="17">
        <v>0.34127512089679002</v>
      </c>
      <c r="Z303" s="17"/>
      <c r="AA303" s="17">
        <v>0.17679789293472301</v>
      </c>
      <c r="AB303" s="17">
        <v>0.11834747691523601</v>
      </c>
      <c r="AC303" s="17">
        <v>0.13066535540782101</v>
      </c>
      <c r="AD303" s="17">
        <v>7.0156579268165806E-2</v>
      </c>
      <c r="AE303" s="17"/>
      <c r="AF303" s="17">
        <v>7.5020595923636496E-2</v>
      </c>
      <c r="AG303" s="17">
        <v>0.12031387107543499</v>
      </c>
      <c r="AH303" s="17">
        <v>0.16228664883358701</v>
      </c>
      <c r="AI303" s="17">
        <v>0.18456146896960801</v>
      </c>
      <c r="AJ303" s="17">
        <v>0.138389514901191</v>
      </c>
    </row>
    <row r="304" spans="2:36" x14ac:dyDescent="0.35">
      <c r="B304" t="s">
        <v>124</v>
      </c>
      <c r="C304" s="17">
        <v>0.162171733731824</v>
      </c>
      <c r="D304" s="17">
        <v>0.16759916085950499</v>
      </c>
      <c r="E304" s="17">
        <v>0.158121881084101</v>
      </c>
      <c r="F304" s="17"/>
      <c r="G304" s="17">
        <v>0.104910259327574</v>
      </c>
      <c r="H304" s="17">
        <v>0.182593495257108</v>
      </c>
      <c r="I304" s="17">
        <v>0.14777074927932299</v>
      </c>
      <c r="J304" s="17">
        <v>0.16403090593188199</v>
      </c>
      <c r="K304" s="17">
        <v>0.19139043667403</v>
      </c>
      <c r="L304" s="17">
        <v>0.16631239513121401</v>
      </c>
      <c r="M304" s="17"/>
      <c r="N304" s="17">
        <v>0.112079192552515</v>
      </c>
      <c r="O304" s="17">
        <v>0.13075914019079901</v>
      </c>
      <c r="P304" s="17">
        <v>0.27780437259797702</v>
      </c>
      <c r="Q304" s="17">
        <v>0.24810450718469501</v>
      </c>
      <c r="R304" s="17">
        <v>0.213805465131193</v>
      </c>
      <c r="S304" s="17">
        <v>0.186398112427405</v>
      </c>
      <c r="T304" s="17">
        <v>0.169897454052295</v>
      </c>
      <c r="U304" s="17">
        <v>5.3446874371520799E-2</v>
      </c>
      <c r="V304" s="17">
        <v>5.4032532761972903E-2</v>
      </c>
      <c r="W304" s="17">
        <v>0.209903953375154</v>
      </c>
      <c r="X304" s="17">
        <v>0.148266794872531</v>
      </c>
      <c r="Y304" s="17">
        <v>0.171658965426077</v>
      </c>
      <c r="Z304" s="17"/>
      <c r="AA304" s="17">
        <v>0.13967511882828099</v>
      </c>
      <c r="AB304" s="17">
        <v>0.16367210526350501</v>
      </c>
      <c r="AC304" s="17">
        <v>0.135940343338355</v>
      </c>
      <c r="AD304" s="17">
        <v>0.225674293216065</v>
      </c>
      <c r="AE304" s="17"/>
      <c r="AF304" s="17">
        <v>0.195780808127588</v>
      </c>
      <c r="AG304" s="17">
        <v>0.16226201242426699</v>
      </c>
      <c r="AH304" s="17">
        <v>0.16132050421056199</v>
      </c>
      <c r="AI304" s="17">
        <v>0.102502409486188</v>
      </c>
      <c r="AJ304" s="17">
        <v>0.17361324949240001</v>
      </c>
    </row>
    <row r="305" spans="2:36" x14ac:dyDescent="0.35">
      <c r="B305" t="s">
        <v>125</v>
      </c>
      <c r="C305" s="17">
        <v>0.16557293979931001</v>
      </c>
      <c r="D305" s="17">
        <v>0.17309125978659401</v>
      </c>
      <c r="E305" s="17">
        <v>0.15977376396610199</v>
      </c>
      <c r="F305" s="17"/>
      <c r="G305" s="17">
        <v>7.8095963152027895E-2</v>
      </c>
      <c r="H305" s="17">
        <v>9.7433323900085106E-2</v>
      </c>
      <c r="I305" s="17">
        <v>0.10884185563398301</v>
      </c>
      <c r="J305" s="17">
        <v>0.221524819709608</v>
      </c>
      <c r="K305" s="17">
        <v>0.24350586391736501</v>
      </c>
      <c r="L305" s="17">
        <v>0.20859753861446001</v>
      </c>
      <c r="M305" s="17"/>
      <c r="N305" s="17">
        <v>0.14460655827340099</v>
      </c>
      <c r="O305" s="17">
        <v>0.18990390964495499</v>
      </c>
      <c r="P305" s="17">
        <v>9.7046594348969603E-2</v>
      </c>
      <c r="Q305" s="17">
        <v>0.1384083331648</v>
      </c>
      <c r="R305" s="17">
        <v>0.173589912804822</v>
      </c>
      <c r="S305" s="17">
        <v>0.145559740840211</v>
      </c>
      <c r="T305" s="17">
        <v>0.16177955267751001</v>
      </c>
      <c r="U305" s="17">
        <v>0.27931790782572102</v>
      </c>
      <c r="V305" s="17">
        <v>0.232633336251866</v>
      </c>
      <c r="W305" s="17">
        <v>0.17783383247632201</v>
      </c>
      <c r="X305" s="17">
        <v>7.7811098494631498E-2</v>
      </c>
      <c r="Y305" s="17">
        <v>0.13817582403731199</v>
      </c>
      <c r="Z305" s="17"/>
      <c r="AA305" s="17">
        <v>0.18422061598103301</v>
      </c>
      <c r="AB305" s="17">
        <v>0.13908603730038899</v>
      </c>
      <c r="AC305" s="17">
        <v>0.16269897325052299</v>
      </c>
      <c r="AD305" s="17">
        <v>0.164292615031159</v>
      </c>
      <c r="AE305" s="17"/>
      <c r="AF305" s="17">
        <v>0.16670085767464399</v>
      </c>
      <c r="AG305" s="17">
        <v>0.16524547619545901</v>
      </c>
      <c r="AH305" s="17">
        <v>0.12507754866603399</v>
      </c>
      <c r="AI305" s="17">
        <v>0.244576151709201</v>
      </c>
      <c r="AJ305" s="17">
        <v>0.22470301179934399</v>
      </c>
    </row>
    <row r="306" spans="2:36" x14ac:dyDescent="0.35">
      <c r="B306" t="s">
        <v>126</v>
      </c>
      <c r="C306" s="17">
        <v>0.346685954401802</v>
      </c>
      <c r="D306" s="17">
        <v>0.33848883148139303</v>
      </c>
      <c r="E306" s="17">
        <v>0.35469663725516398</v>
      </c>
      <c r="F306" s="17"/>
      <c r="G306" s="17">
        <v>0.159940841373024</v>
      </c>
      <c r="H306" s="17">
        <v>0.25189200255856597</v>
      </c>
      <c r="I306" s="17">
        <v>0.38040694783846701</v>
      </c>
      <c r="J306" s="17">
        <v>0.38855896801047202</v>
      </c>
      <c r="K306" s="17">
        <v>0.25914389472298499</v>
      </c>
      <c r="L306" s="17">
        <v>0.49580792722304701</v>
      </c>
      <c r="M306" s="17"/>
      <c r="N306" s="17">
        <v>0.33285079737349699</v>
      </c>
      <c r="O306" s="17">
        <v>0.35869510616337802</v>
      </c>
      <c r="P306" s="17">
        <v>0.31982852691311497</v>
      </c>
      <c r="Q306" s="17">
        <v>0.32203488171862399</v>
      </c>
      <c r="R306" s="17">
        <v>0.30023507750804501</v>
      </c>
      <c r="S306" s="17">
        <v>0.31928336049450601</v>
      </c>
      <c r="T306" s="17">
        <v>0.37977566418500502</v>
      </c>
      <c r="U306" s="17">
        <v>0.27158974827730298</v>
      </c>
      <c r="V306" s="17">
        <v>0.40058660029808202</v>
      </c>
      <c r="W306" s="17">
        <v>0.40109151793062298</v>
      </c>
      <c r="X306" s="17">
        <v>0.48225311575653901</v>
      </c>
      <c r="Y306" s="17">
        <v>0.20146121810984299</v>
      </c>
      <c r="Z306" s="17"/>
      <c r="AA306" s="17">
        <v>0.33081062204337303</v>
      </c>
      <c r="AB306" s="17">
        <v>0.39242599306207998</v>
      </c>
      <c r="AC306" s="17">
        <v>0.34529562681269799</v>
      </c>
      <c r="AD306" s="17">
        <v>0.31008024273285001</v>
      </c>
      <c r="AE306" s="17"/>
      <c r="AF306" s="17">
        <v>0.37361050918278199</v>
      </c>
      <c r="AG306" s="17">
        <v>0.285772676053138</v>
      </c>
      <c r="AH306" s="17">
        <v>0.37341871856266201</v>
      </c>
      <c r="AI306" s="17">
        <v>0.31438265638499502</v>
      </c>
      <c r="AJ306" s="17">
        <v>0.31952752350317798</v>
      </c>
    </row>
    <row r="307" spans="2:36" x14ac:dyDescent="0.35">
      <c r="B307" t="s">
        <v>127</v>
      </c>
      <c r="C307" s="17">
        <v>9.1289905162697596E-3</v>
      </c>
      <c r="D307" s="17">
        <v>1.16269182268864E-2</v>
      </c>
      <c r="E307" s="17">
        <v>7.0553443233070398E-3</v>
      </c>
      <c r="F307" s="17"/>
      <c r="G307" s="17">
        <v>0</v>
      </c>
      <c r="H307" s="17">
        <v>2.3605260626061698E-2</v>
      </c>
      <c r="I307" s="17">
        <v>9.6768804857890293E-3</v>
      </c>
      <c r="J307" s="17">
        <v>0</v>
      </c>
      <c r="K307" s="17">
        <v>0</v>
      </c>
      <c r="L307" s="17">
        <v>1.6292556824923098E-2</v>
      </c>
      <c r="M307" s="17"/>
      <c r="N307" s="17">
        <v>0</v>
      </c>
      <c r="O307" s="17">
        <v>3.5656819271697698E-2</v>
      </c>
      <c r="P307" s="17">
        <v>2.35481051379944E-2</v>
      </c>
      <c r="Q307" s="17">
        <v>0</v>
      </c>
      <c r="R307" s="17">
        <v>0</v>
      </c>
      <c r="S307" s="17">
        <v>0</v>
      </c>
      <c r="T307" s="17">
        <v>0</v>
      </c>
      <c r="U307" s="17">
        <v>0</v>
      </c>
      <c r="V307" s="17">
        <v>0</v>
      </c>
      <c r="W307" s="17">
        <v>0</v>
      </c>
      <c r="X307" s="17">
        <v>0</v>
      </c>
      <c r="Y307" s="17">
        <v>5.00700154541628E-2</v>
      </c>
      <c r="Z307" s="17"/>
      <c r="AA307" s="17">
        <v>6.5646556336869701E-3</v>
      </c>
      <c r="AB307" s="17">
        <v>5.7372216662476203E-3</v>
      </c>
      <c r="AC307" s="17">
        <v>1.8103163057604298E-2</v>
      </c>
      <c r="AD307" s="17">
        <v>9.0781479519290598E-3</v>
      </c>
      <c r="AE307" s="17"/>
      <c r="AF307" s="17">
        <v>0</v>
      </c>
      <c r="AG307" s="17">
        <v>8.3972015134996907E-3</v>
      </c>
      <c r="AH307" s="17">
        <v>0</v>
      </c>
      <c r="AI307" s="17">
        <v>1.53959680636373E-2</v>
      </c>
      <c r="AJ307" s="17">
        <v>7.6680861603996703E-2</v>
      </c>
    </row>
    <row r="308" spans="2:36" x14ac:dyDescent="0.35">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2:36" x14ac:dyDescent="0.35">
      <c r="B309" s="6" t="s">
        <v>132</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2:36" x14ac:dyDescent="0.35">
      <c r="B310" s="23" t="s">
        <v>14</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2:36" x14ac:dyDescent="0.35">
      <c r="B311" t="s">
        <v>116</v>
      </c>
      <c r="C311" s="17">
        <v>3.62413589041743E-3</v>
      </c>
      <c r="D311" s="17">
        <v>0</v>
      </c>
      <c r="E311" s="17">
        <v>6.6307139611029098E-3</v>
      </c>
      <c r="F311" s="17"/>
      <c r="G311" s="17">
        <v>0</v>
      </c>
      <c r="H311" s="17">
        <v>5.91139656694203E-3</v>
      </c>
      <c r="I311" s="17">
        <v>0</v>
      </c>
      <c r="J311" s="17">
        <v>1.1131270858762201E-2</v>
      </c>
      <c r="K311" s="17">
        <v>0</v>
      </c>
      <c r="L311" s="17">
        <v>0</v>
      </c>
      <c r="M311" s="17"/>
      <c r="N311" s="17">
        <v>0</v>
      </c>
      <c r="O311" s="17">
        <v>0</v>
      </c>
      <c r="P311" s="17">
        <v>2.8286767907903399E-2</v>
      </c>
      <c r="Q311" s="17">
        <v>0</v>
      </c>
      <c r="R311" s="17">
        <v>0</v>
      </c>
      <c r="S311" s="17">
        <v>0</v>
      </c>
      <c r="T311" s="17">
        <v>0</v>
      </c>
      <c r="U311" s="17">
        <v>4.11441338569426E-2</v>
      </c>
      <c r="V311" s="17">
        <v>0</v>
      </c>
      <c r="W311" s="17">
        <v>0</v>
      </c>
      <c r="X311" s="17">
        <v>0</v>
      </c>
      <c r="Y311" s="17">
        <v>0</v>
      </c>
      <c r="Z311" s="17"/>
      <c r="AA311" s="17">
        <v>0</v>
      </c>
      <c r="AB311" s="17">
        <v>8.1107801932599199E-3</v>
      </c>
      <c r="AC311" s="17">
        <v>0</v>
      </c>
      <c r="AD311" s="17">
        <v>7.1387167236421798E-3</v>
      </c>
      <c r="AE311" s="17"/>
      <c r="AF311" s="17">
        <v>0</v>
      </c>
      <c r="AG311" s="17">
        <v>6.45806596256388E-3</v>
      </c>
      <c r="AH311" s="17">
        <v>6.3762822011226702E-3</v>
      </c>
      <c r="AI311" s="17">
        <v>0</v>
      </c>
      <c r="AJ311" s="17">
        <v>0</v>
      </c>
    </row>
    <row r="312" spans="2:36" x14ac:dyDescent="0.35">
      <c r="B312" t="s">
        <v>117</v>
      </c>
      <c r="C312" s="17">
        <v>0</v>
      </c>
      <c r="D312" s="17">
        <v>0</v>
      </c>
      <c r="E312" s="17">
        <v>0</v>
      </c>
      <c r="F312" s="17"/>
      <c r="G312" s="17">
        <v>0</v>
      </c>
      <c r="H312" s="17">
        <v>0</v>
      </c>
      <c r="I312" s="17">
        <v>0</v>
      </c>
      <c r="J312" s="17">
        <v>0</v>
      </c>
      <c r="K312" s="17">
        <v>0</v>
      </c>
      <c r="L312" s="17">
        <v>0</v>
      </c>
      <c r="M312" s="17"/>
      <c r="N312" s="17">
        <v>0</v>
      </c>
      <c r="O312" s="17">
        <v>0</v>
      </c>
      <c r="P312" s="17">
        <v>0</v>
      </c>
      <c r="Q312" s="17">
        <v>0</v>
      </c>
      <c r="R312" s="17">
        <v>0</v>
      </c>
      <c r="S312" s="17">
        <v>0</v>
      </c>
      <c r="T312" s="17">
        <v>0</v>
      </c>
      <c r="U312" s="17">
        <v>0</v>
      </c>
      <c r="V312" s="17">
        <v>0</v>
      </c>
      <c r="W312" s="17">
        <v>0</v>
      </c>
      <c r="X312" s="17">
        <v>0</v>
      </c>
      <c r="Y312" s="17">
        <v>0</v>
      </c>
      <c r="Z312" s="17"/>
      <c r="AA312" s="17">
        <v>0</v>
      </c>
      <c r="AB312" s="17">
        <v>0</v>
      </c>
      <c r="AC312" s="17">
        <v>0</v>
      </c>
      <c r="AD312" s="17">
        <v>0</v>
      </c>
      <c r="AE312" s="17"/>
      <c r="AF312" s="17">
        <v>0</v>
      </c>
      <c r="AG312" s="17">
        <v>0</v>
      </c>
      <c r="AH312" s="17">
        <v>0</v>
      </c>
      <c r="AI312" s="17">
        <v>0</v>
      </c>
      <c r="AJ312" s="17">
        <v>0</v>
      </c>
    </row>
    <row r="313" spans="2:36" x14ac:dyDescent="0.35">
      <c r="B313" t="s">
        <v>118</v>
      </c>
      <c r="C313" s="17">
        <v>7.2578380441748504E-3</v>
      </c>
      <c r="D313" s="17">
        <v>1.16896937513165E-2</v>
      </c>
      <c r="E313" s="17">
        <v>3.6674984316026E-3</v>
      </c>
      <c r="F313" s="17"/>
      <c r="G313" s="17">
        <v>0</v>
      </c>
      <c r="H313" s="17">
        <v>2.6002229278747201E-2</v>
      </c>
      <c r="I313" s="17">
        <v>0</v>
      </c>
      <c r="J313" s="17">
        <v>0</v>
      </c>
      <c r="K313" s="17">
        <v>0</v>
      </c>
      <c r="L313" s="17">
        <v>0</v>
      </c>
      <c r="M313" s="17"/>
      <c r="N313" s="17">
        <v>1.2544894331820201E-2</v>
      </c>
      <c r="O313" s="17">
        <v>0</v>
      </c>
      <c r="P313" s="17">
        <v>0</v>
      </c>
      <c r="Q313" s="17">
        <v>0</v>
      </c>
      <c r="R313" s="17">
        <v>0</v>
      </c>
      <c r="S313" s="17">
        <v>0</v>
      </c>
      <c r="T313" s="17">
        <v>3.3445514896715399E-2</v>
      </c>
      <c r="U313" s="17">
        <v>0</v>
      </c>
      <c r="V313" s="17">
        <v>0</v>
      </c>
      <c r="W313" s="17">
        <v>2.8354103771368998E-2</v>
      </c>
      <c r="X313" s="17">
        <v>0</v>
      </c>
      <c r="Y313" s="17">
        <v>0</v>
      </c>
      <c r="Z313" s="17"/>
      <c r="AA313" s="17">
        <v>8.9522106832275704E-3</v>
      </c>
      <c r="AB313" s="17">
        <v>0</v>
      </c>
      <c r="AC313" s="17">
        <v>0</v>
      </c>
      <c r="AD313" s="17">
        <v>1.9778937011800699E-2</v>
      </c>
      <c r="AE313" s="17"/>
      <c r="AF313" s="17">
        <v>0</v>
      </c>
      <c r="AG313" s="17">
        <v>1.00474211899131E-2</v>
      </c>
      <c r="AH313" s="17">
        <v>8.6763096282410097E-3</v>
      </c>
      <c r="AI313" s="17">
        <v>0</v>
      </c>
      <c r="AJ313" s="17">
        <v>8.8100324406561598E-2</v>
      </c>
    </row>
    <row r="314" spans="2:36" x14ac:dyDescent="0.35">
      <c r="B314" t="s">
        <v>119</v>
      </c>
      <c r="C314" s="17">
        <v>1.7440459238943301E-2</v>
      </c>
      <c r="D314" s="17">
        <v>1.74688865017287E-2</v>
      </c>
      <c r="E314" s="17">
        <v>1.75458737375279E-2</v>
      </c>
      <c r="F314" s="17"/>
      <c r="G314" s="17">
        <v>1.1682277487525899E-2</v>
      </c>
      <c r="H314" s="17">
        <v>9.5480855842075604E-3</v>
      </c>
      <c r="I314" s="17">
        <v>2.2978787599438201E-2</v>
      </c>
      <c r="J314" s="17">
        <v>2.11484296193316E-2</v>
      </c>
      <c r="K314" s="17">
        <v>0</v>
      </c>
      <c r="L314" s="17">
        <v>5.1950896625906497E-2</v>
      </c>
      <c r="M314" s="17"/>
      <c r="N314" s="17">
        <v>2.4013611724767299E-2</v>
      </c>
      <c r="O314" s="17">
        <v>0</v>
      </c>
      <c r="P314" s="17">
        <v>2.19427718852311E-2</v>
      </c>
      <c r="Q314" s="17">
        <v>2.9844118749671002E-2</v>
      </c>
      <c r="R314" s="17">
        <v>2.97362730109745E-2</v>
      </c>
      <c r="S314" s="17">
        <v>4.1426486807339701E-2</v>
      </c>
      <c r="T314" s="17">
        <v>0</v>
      </c>
      <c r="U314" s="17">
        <v>0</v>
      </c>
      <c r="V314" s="17">
        <v>1.65317882448981E-2</v>
      </c>
      <c r="W314" s="17">
        <v>0</v>
      </c>
      <c r="X314" s="17">
        <v>0</v>
      </c>
      <c r="Y314" s="17">
        <v>3.9121842236982597E-2</v>
      </c>
      <c r="Z314" s="17"/>
      <c r="AA314" s="17">
        <v>1.3985335536490799E-2</v>
      </c>
      <c r="AB314" s="17">
        <v>8.1473580423147892E-3</v>
      </c>
      <c r="AC314" s="17">
        <v>1.71184191302283E-2</v>
      </c>
      <c r="AD314" s="17">
        <v>3.2026016008045E-2</v>
      </c>
      <c r="AE314" s="17"/>
      <c r="AF314" s="17">
        <v>3.0311678792162799E-2</v>
      </c>
      <c r="AG314" s="17">
        <v>2.13529322869341E-2</v>
      </c>
      <c r="AH314" s="17">
        <v>5.5368885878420799E-3</v>
      </c>
      <c r="AI314" s="17">
        <v>0</v>
      </c>
      <c r="AJ314" s="17">
        <v>0</v>
      </c>
    </row>
    <row r="315" spans="2:36" x14ac:dyDescent="0.35">
      <c r="B315" t="s">
        <v>120</v>
      </c>
      <c r="C315" s="17">
        <v>3.9082909179735198E-2</v>
      </c>
      <c r="D315" s="17">
        <v>4.6811764906626703E-2</v>
      </c>
      <c r="E315" s="17">
        <v>2.9038147544558999E-2</v>
      </c>
      <c r="F315" s="17"/>
      <c r="G315" s="17">
        <v>8.5800396011072297E-2</v>
      </c>
      <c r="H315" s="17">
        <v>4.7828845034796202E-2</v>
      </c>
      <c r="I315" s="17">
        <v>2.2716624815526901E-2</v>
      </c>
      <c r="J315" s="17">
        <v>3.7538538071819699E-2</v>
      </c>
      <c r="K315" s="17">
        <v>2.29240573527245E-2</v>
      </c>
      <c r="L315" s="17">
        <v>0</v>
      </c>
      <c r="M315" s="17"/>
      <c r="N315" s="17">
        <v>5.0942970887117502E-2</v>
      </c>
      <c r="O315" s="17">
        <v>0</v>
      </c>
      <c r="P315" s="17">
        <v>3.0210521699469702E-2</v>
      </c>
      <c r="Q315" s="17">
        <v>9.3310293319033996E-2</v>
      </c>
      <c r="R315" s="17">
        <v>5.2878472489751603E-2</v>
      </c>
      <c r="S315" s="17">
        <v>1.9180972869102801E-2</v>
      </c>
      <c r="T315" s="17">
        <v>5.8323056256429702E-2</v>
      </c>
      <c r="U315" s="17">
        <v>0</v>
      </c>
      <c r="V315" s="17">
        <v>1.5842145732895E-2</v>
      </c>
      <c r="W315" s="17">
        <v>5.3227969839161497E-2</v>
      </c>
      <c r="X315" s="17">
        <v>0</v>
      </c>
      <c r="Y315" s="17">
        <v>8.9271209318907599E-2</v>
      </c>
      <c r="Z315" s="17"/>
      <c r="AA315" s="17">
        <v>2.9728653484263099E-2</v>
      </c>
      <c r="AB315" s="17">
        <v>4.1530661373735601E-2</v>
      </c>
      <c r="AC315" s="17">
        <v>3.7845717449431403E-2</v>
      </c>
      <c r="AD315" s="17">
        <v>4.9855649080355897E-2</v>
      </c>
      <c r="AE315" s="17"/>
      <c r="AF315" s="17">
        <v>3.2797757062861199E-2</v>
      </c>
      <c r="AG315" s="17">
        <v>3.01886747134999E-2</v>
      </c>
      <c r="AH315" s="17">
        <v>4.6710274722175003E-2</v>
      </c>
      <c r="AI315" s="17">
        <v>5.2342907220302999E-2</v>
      </c>
      <c r="AJ315" s="17">
        <v>0</v>
      </c>
    </row>
    <row r="316" spans="2:36" x14ac:dyDescent="0.35">
      <c r="B316" t="s">
        <v>121</v>
      </c>
      <c r="C316" s="17">
        <v>9.1709910277484805E-2</v>
      </c>
      <c r="D316" s="17">
        <v>7.2398009881866301E-2</v>
      </c>
      <c r="E316" s="17">
        <v>0.108265653675643</v>
      </c>
      <c r="F316" s="17"/>
      <c r="G316" s="17">
        <v>0.140809040031981</v>
      </c>
      <c r="H316" s="17">
        <v>0.103557686429326</v>
      </c>
      <c r="I316" s="17">
        <v>9.5550147753242401E-2</v>
      </c>
      <c r="J316" s="17">
        <v>3.5411020272209701E-2</v>
      </c>
      <c r="K316" s="17">
        <v>8.7070888860730195E-2</v>
      </c>
      <c r="L316" s="17">
        <v>8.65933540904779E-2</v>
      </c>
      <c r="M316" s="17"/>
      <c r="N316" s="17">
        <v>0.109930854717833</v>
      </c>
      <c r="O316" s="17">
        <v>7.0184277257750893E-2</v>
      </c>
      <c r="P316" s="17">
        <v>0.16903513266888201</v>
      </c>
      <c r="Q316" s="17">
        <v>7.0456647220836402E-2</v>
      </c>
      <c r="R316" s="17">
        <v>8.6918715343682507E-2</v>
      </c>
      <c r="S316" s="17">
        <v>0.14892478470229301</v>
      </c>
      <c r="T316" s="17">
        <v>8.0492858092693104E-2</v>
      </c>
      <c r="U316" s="17">
        <v>0</v>
      </c>
      <c r="V316" s="17">
        <v>0.14272519319361299</v>
      </c>
      <c r="W316" s="17">
        <v>2.6188090487784799E-2</v>
      </c>
      <c r="X316" s="17">
        <v>0</v>
      </c>
      <c r="Y316" s="17">
        <v>7.9524010118352806E-2</v>
      </c>
      <c r="Z316" s="17"/>
      <c r="AA316" s="17">
        <v>9.4467182674422501E-2</v>
      </c>
      <c r="AB316" s="17">
        <v>9.19563079450684E-2</v>
      </c>
      <c r="AC316" s="17">
        <v>5.9597098167627899E-2</v>
      </c>
      <c r="AD316" s="17">
        <v>0.119187801945333</v>
      </c>
      <c r="AE316" s="17"/>
      <c r="AF316" s="17">
        <v>9.5467613892729605E-2</v>
      </c>
      <c r="AG316" s="17">
        <v>9.4104731531442998E-2</v>
      </c>
      <c r="AH316" s="17">
        <v>0.103165332259037</v>
      </c>
      <c r="AI316" s="17">
        <v>8.4148670257770605E-2</v>
      </c>
      <c r="AJ316" s="17">
        <v>0</v>
      </c>
    </row>
    <row r="317" spans="2:36" x14ac:dyDescent="0.35">
      <c r="B317" t="s">
        <v>122</v>
      </c>
      <c r="C317" s="17">
        <v>0.106810362801848</v>
      </c>
      <c r="D317" s="17">
        <v>0.10937426242053599</v>
      </c>
      <c r="E317" s="17">
        <v>0.105491021510525</v>
      </c>
      <c r="F317" s="17"/>
      <c r="G317" s="17">
        <v>9.8544121378957406E-2</v>
      </c>
      <c r="H317" s="17">
        <v>0.14433485916893199</v>
      </c>
      <c r="I317" s="17">
        <v>6.9578422054689407E-2</v>
      </c>
      <c r="J317" s="17">
        <v>0.13777549030126399</v>
      </c>
      <c r="K317" s="17">
        <v>0.10916575433524101</v>
      </c>
      <c r="L317" s="17">
        <v>2.6971743818996499E-2</v>
      </c>
      <c r="M317" s="17"/>
      <c r="N317" s="17">
        <v>8.9041014411561495E-2</v>
      </c>
      <c r="O317" s="17">
        <v>0.124778367679134</v>
      </c>
      <c r="P317" s="17">
        <v>2.8783018234017799E-2</v>
      </c>
      <c r="Q317" s="17">
        <v>7.4747600871331601E-2</v>
      </c>
      <c r="R317" s="17">
        <v>0.13473587559230199</v>
      </c>
      <c r="S317" s="17">
        <v>0.117192261263194</v>
      </c>
      <c r="T317" s="17">
        <v>0.15656901394824799</v>
      </c>
      <c r="U317" s="17">
        <v>4.1096076669815802E-2</v>
      </c>
      <c r="V317" s="17">
        <v>0.15871028260696199</v>
      </c>
      <c r="W317" s="17">
        <v>8.7870833390445394E-2</v>
      </c>
      <c r="X317" s="17">
        <v>0.15287367915144801</v>
      </c>
      <c r="Y317" s="17">
        <v>8.3522763766031696E-2</v>
      </c>
      <c r="Z317" s="17"/>
      <c r="AA317" s="17">
        <v>0.10722093014601</v>
      </c>
      <c r="AB317" s="17">
        <v>0.123256553323952</v>
      </c>
      <c r="AC317" s="17">
        <v>0.114520014348478</v>
      </c>
      <c r="AD317" s="17">
        <v>8.1440278123992196E-2</v>
      </c>
      <c r="AE317" s="17"/>
      <c r="AF317" s="17">
        <v>0.105492745744243</v>
      </c>
      <c r="AG317" s="17">
        <v>0.10972855578862201</v>
      </c>
      <c r="AH317" s="17">
        <v>0.102387439385266</v>
      </c>
      <c r="AI317" s="17">
        <v>0.109780029960305</v>
      </c>
      <c r="AJ317" s="17">
        <v>0</v>
      </c>
    </row>
    <row r="318" spans="2:36" x14ac:dyDescent="0.35">
      <c r="B318" t="s">
        <v>123</v>
      </c>
      <c r="C318" s="17">
        <v>0.140409614828407</v>
      </c>
      <c r="D318" s="17">
        <v>0.15827598113011401</v>
      </c>
      <c r="E318" s="17">
        <v>0.126756479727967</v>
      </c>
      <c r="F318" s="17"/>
      <c r="G318" s="17">
        <v>0.11568814204353101</v>
      </c>
      <c r="H318" s="17">
        <v>0.16240239941097501</v>
      </c>
      <c r="I318" s="17">
        <v>0.14461665298728199</v>
      </c>
      <c r="J318" s="17">
        <v>0.119696605780923</v>
      </c>
      <c r="K318" s="17">
        <v>0.13307334877792401</v>
      </c>
      <c r="L318" s="17">
        <v>0.14506853304612</v>
      </c>
      <c r="M318" s="17"/>
      <c r="N318" s="17">
        <v>0.11421396902742099</v>
      </c>
      <c r="O318" s="17">
        <v>0.105223446388038</v>
      </c>
      <c r="P318" s="17">
        <v>0.23454020824952401</v>
      </c>
      <c r="Q318" s="17">
        <v>0.13993741202874499</v>
      </c>
      <c r="R318" s="17">
        <v>0.113138832828969</v>
      </c>
      <c r="S318" s="17">
        <v>0.15727393477078599</v>
      </c>
      <c r="T318" s="17">
        <v>0.15982520999776201</v>
      </c>
      <c r="U318" s="17">
        <v>0.18882539789738101</v>
      </c>
      <c r="V318" s="17">
        <v>3.5309950747630402E-2</v>
      </c>
      <c r="W318" s="17">
        <v>0.236290657639391</v>
      </c>
      <c r="X318" s="17">
        <v>0.191944743924297</v>
      </c>
      <c r="Y318" s="17">
        <v>0.129451441175016</v>
      </c>
      <c r="Z318" s="17"/>
      <c r="AA318" s="17">
        <v>0.17356046882016801</v>
      </c>
      <c r="AB318" s="17">
        <v>0.156526932940662</v>
      </c>
      <c r="AC318" s="17">
        <v>0.115051375821769</v>
      </c>
      <c r="AD318" s="17">
        <v>0.10513033527547801</v>
      </c>
      <c r="AE318" s="17"/>
      <c r="AF318" s="17">
        <v>0.102804523354975</v>
      </c>
      <c r="AG318" s="17">
        <v>0.146215393549009</v>
      </c>
      <c r="AH318" s="17">
        <v>0.13199611974814299</v>
      </c>
      <c r="AI318" s="17">
        <v>0.18591206801683199</v>
      </c>
      <c r="AJ318" s="17">
        <v>0.281668206445088</v>
      </c>
    </row>
    <row r="319" spans="2:36" x14ac:dyDescent="0.35">
      <c r="B319" t="s">
        <v>124</v>
      </c>
      <c r="C319" s="17">
        <v>0.16433895035816201</v>
      </c>
      <c r="D319" s="17">
        <v>0.18250888644569699</v>
      </c>
      <c r="E319" s="17">
        <v>0.15061292030639001</v>
      </c>
      <c r="F319" s="17"/>
      <c r="G319" s="17">
        <v>0.214633228256387</v>
      </c>
      <c r="H319" s="17">
        <v>0.15948810710404199</v>
      </c>
      <c r="I319" s="17">
        <v>0.12427244914058</v>
      </c>
      <c r="J319" s="17">
        <v>0.20845068370327999</v>
      </c>
      <c r="K319" s="17">
        <v>0.14952771020069999</v>
      </c>
      <c r="L319" s="17">
        <v>0.14314635753350499</v>
      </c>
      <c r="M319" s="17"/>
      <c r="N319" s="17">
        <v>0.17595720113476701</v>
      </c>
      <c r="O319" s="17">
        <v>0.21736919167985</v>
      </c>
      <c r="P319" s="17">
        <v>0.16137546714041101</v>
      </c>
      <c r="Q319" s="17">
        <v>0.17728298831971501</v>
      </c>
      <c r="R319" s="17">
        <v>0.26885781379493201</v>
      </c>
      <c r="S319" s="17">
        <v>0.109925525437093</v>
      </c>
      <c r="T319" s="17">
        <v>4.7979184960875901E-2</v>
      </c>
      <c r="U319" s="17">
        <v>7.6547868075363998E-2</v>
      </c>
      <c r="V319" s="17">
        <v>0.16123392578345699</v>
      </c>
      <c r="W319" s="17">
        <v>0.197272175105311</v>
      </c>
      <c r="X319" s="17">
        <v>0.100778718188618</v>
      </c>
      <c r="Y319" s="17">
        <v>0.20802278020186801</v>
      </c>
      <c r="Z319" s="17"/>
      <c r="AA319" s="17">
        <v>0.15702740476878099</v>
      </c>
      <c r="AB319" s="17">
        <v>0.16952298375434599</v>
      </c>
      <c r="AC319" s="17">
        <v>0.21899789804729899</v>
      </c>
      <c r="AD319" s="17">
        <v>0.115067679538643</v>
      </c>
      <c r="AE319" s="17"/>
      <c r="AF319" s="17">
        <v>0.102385647841609</v>
      </c>
      <c r="AG319" s="17">
        <v>0.18022300228205401</v>
      </c>
      <c r="AH319" s="17">
        <v>0.19591591251468399</v>
      </c>
      <c r="AI319" s="17">
        <v>0.19081692763372601</v>
      </c>
      <c r="AJ319" s="17">
        <v>0</v>
      </c>
    </row>
    <row r="320" spans="2:36" x14ac:dyDescent="0.35">
      <c r="B320" t="s">
        <v>125</v>
      </c>
      <c r="C320" s="17">
        <v>0.17639372297158201</v>
      </c>
      <c r="D320" s="17">
        <v>0.18648553145747701</v>
      </c>
      <c r="E320" s="17">
        <v>0.16939866153511399</v>
      </c>
      <c r="F320" s="17"/>
      <c r="G320" s="17">
        <v>0.14688628161486</v>
      </c>
      <c r="H320" s="17">
        <v>0.14415898553856901</v>
      </c>
      <c r="I320" s="17">
        <v>0.19858166974251801</v>
      </c>
      <c r="J320" s="17">
        <v>0.16484445388734401</v>
      </c>
      <c r="K320" s="17">
        <v>0.28478317454789798</v>
      </c>
      <c r="L320" s="17">
        <v>0.174736106510156</v>
      </c>
      <c r="M320" s="17"/>
      <c r="N320" s="17">
        <v>0.158040462370934</v>
      </c>
      <c r="O320" s="17">
        <v>0.24972838715050599</v>
      </c>
      <c r="P320" s="17">
        <v>0.16671743594288699</v>
      </c>
      <c r="Q320" s="17">
        <v>0.220102106502053</v>
      </c>
      <c r="R320" s="17">
        <v>5.6878119593808799E-2</v>
      </c>
      <c r="S320" s="17">
        <v>0.19516770074987799</v>
      </c>
      <c r="T320" s="17">
        <v>8.8266244999307603E-2</v>
      </c>
      <c r="U320" s="17">
        <v>0.286207416780562</v>
      </c>
      <c r="V320" s="17">
        <v>0.16352977787346301</v>
      </c>
      <c r="W320" s="17">
        <v>0.17161433767769499</v>
      </c>
      <c r="X320" s="17">
        <v>0.25222162600940501</v>
      </c>
      <c r="Y320" s="17">
        <v>0.154520015292686</v>
      </c>
      <c r="Z320" s="17"/>
      <c r="AA320" s="17">
        <v>0.20839791480478501</v>
      </c>
      <c r="AB320" s="17">
        <v>0.135057230610752</v>
      </c>
      <c r="AC320" s="17">
        <v>0.17816901249074099</v>
      </c>
      <c r="AD320" s="17">
        <v>0.176643277577584</v>
      </c>
      <c r="AE320" s="17"/>
      <c r="AF320" s="17">
        <v>0.24509586665397701</v>
      </c>
      <c r="AG320" s="17">
        <v>0.120213000444214</v>
      </c>
      <c r="AH320" s="17">
        <v>0.17225720563333999</v>
      </c>
      <c r="AI320" s="17">
        <v>0.180374133769685</v>
      </c>
      <c r="AJ320" s="17">
        <v>0.23678388646391499</v>
      </c>
    </row>
    <row r="321" spans="2:36" x14ac:dyDescent="0.35">
      <c r="B321" t="s">
        <v>126</v>
      </c>
      <c r="C321" s="17">
        <v>0.24928707059152899</v>
      </c>
      <c r="D321" s="17">
        <v>0.21498698350463699</v>
      </c>
      <c r="E321" s="17">
        <v>0.27592409542667001</v>
      </c>
      <c r="F321" s="17"/>
      <c r="G321" s="17">
        <v>0.18595651317568601</v>
      </c>
      <c r="H321" s="17">
        <v>0.196767405883464</v>
      </c>
      <c r="I321" s="17">
        <v>0.31435965293215001</v>
      </c>
      <c r="J321" s="17">
        <v>0.26400350750506701</v>
      </c>
      <c r="K321" s="17">
        <v>0.213455065924781</v>
      </c>
      <c r="L321" s="17">
        <v>0.34603278736045201</v>
      </c>
      <c r="M321" s="17"/>
      <c r="N321" s="17">
        <v>0.26531502139377899</v>
      </c>
      <c r="O321" s="17">
        <v>0.23271632984472099</v>
      </c>
      <c r="P321" s="17">
        <v>0.15910867627167299</v>
      </c>
      <c r="Q321" s="17">
        <v>0.19431883298861399</v>
      </c>
      <c r="R321" s="17">
        <v>0.228439318217277</v>
      </c>
      <c r="S321" s="17">
        <v>0.21090833340031401</v>
      </c>
      <c r="T321" s="17">
        <v>0.37509891684796798</v>
      </c>
      <c r="U321" s="17">
        <v>0.36617910671993398</v>
      </c>
      <c r="V321" s="17">
        <v>0.29048708789782901</v>
      </c>
      <c r="W321" s="17">
        <v>0.19918183208884199</v>
      </c>
      <c r="X321" s="17">
        <v>0.30218123272623298</v>
      </c>
      <c r="Y321" s="17">
        <v>0.21656593789015599</v>
      </c>
      <c r="Z321" s="17"/>
      <c r="AA321" s="17">
        <v>0.206659899081853</v>
      </c>
      <c r="AB321" s="17">
        <v>0.26589119181590898</v>
      </c>
      <c r="AC321" s="17">
        <v>0.25029334313836898</v>
      </c>
      <c r="AD321" s="17">
        <v>0.286159972546222</v>
      </c>
      <c r="AE321" s="17"/>
      <c r="AF321" s="17">
        <v>0.28564416665744102</v>
      </c>
      <c r="AG321" s="17">
        <v>0.27461878553974101</v>
      </c>
      <c r="AH321" s="17">
        <v>0.220857452644769</v>
      </c>
      <c r="AI321" s="17">
        <v>0.19662526314137799</v>
      </c>
      <c r="AJ321" s="17">
        <v>0.39344758268443503</v>
      </c>
    </row>
    <row r="322" spans="2:36" x14ac:dyDescent="0.35">
      <c r="B322" t="s">
        <v>127</v>
      </c>
      <c r="C322" s="17">
        <v>3.6450258177157299E-3</v>
      </c>
      <c r="D322" s="17">
        <v>0</v>
      </c>
      <c r="E322" s="17">
        <v>6.6689341428983698E-3</v>
      </c>
      <c r="F322" s="17"/>
      <c r="G322" s="17">
        <v>0</v>
      </c>
      <c r="H322" s="17">
        <v>0</v>
      </c>
      <c r="I322" s="17">
        <v>7.3455929745731303E-3</v>
      </c>
      <c r="J322" s="17">
        <v>0</v>
      </c>
      <c r="K322" s="17">
        <v>0</v>
      </c>
      <c r="L322" s="17">
        <v>2.5500221014386801E-2</v>
      </c>
      <c r="M322" s="17"/>
      <c r="N322" s="17">
        <v>0</v>
      </c>
      <c r="O322" s="17">
        <v>0</v>
      </c>
      <c r="P322" s="17">
        <v>0</v>
      </c>
      <c r="Q322" s="17">
        <v>0</v>
      </c>
      <c r="R322" s="17">
        <v>2.8416579128302401E-2</v>
      </c>
      <c r="S322" s="17">
        <v>0</v>
      </c>
      <c r="T322" s="17">
        <v>0</v>
      </c>
      <c r="U322" s="17">
        <v>0</v>
      </c>
      <c r="V322" s="17">
        <v>1.56298479192521E-2</v>
      </c>
      <c r="W322" s="17">
        <v>0</v>
      </c>
      <c r="X322" s="17">
        <v>0</v>
      </c>
      <c r="Y322" s="17">
        <v>0</v>
      </c>
      <c r="Z322" s="17"/>
      <c r="AA322" s="17">
        <v>0</v>
      </c>
      <c r="AB322" s="17">
        <v>0</v>
      </c>
      <c r="AC322" s="17">
        <v>8.40712140605584E-3</v>
      </c>
      <c r="AD322" s="17">
        <v>7.5713361689037596E-3</v>
      </c>
      <c r="AE322" s="17"/>
      <c r="AF322" s="17">
        <v>0</v>
      </c>
      <c r="AG322" s="17">
        <v>6.8494367120060301E-3</v>
      </c>
      <c r="AH322" s="17">
        <v>6.12078267537938E-3</v>
      </c>
      <c r="AI322" s="17">
        <v>0</v>
      </c>
      <c r="AJ322" s="17">
        <v>0</v>
      </c>
    </row>
    <row r="323" spans="2:36" x14ac:dyDescent="0.3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2:36" x14ac:dyDescent="0.35">
      <c r="B324" s="6" t="s">
        <v>133</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2:36" x14ac:dyDescent="0.35">
      <c r="B325" s="23" t="s">
        <v>14</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2:36" x14ac:dyDescent="0.35">
      <c r="B326" t="s">
        <v>116</v>
      </c>
      <c r="C326" s="17">
        <v>3.26474354682975E-3</v>
      </c>
      <c r="D326" s="17">
        <v>1.62368569599528E-3</v>
      </c>
      <c r="E326" s="17">
        <v>4.9501172851350401E-3</v>
      </c>
      <c r="F326" s="17"/>
      <c r="G326" s="17">
        <v>1.6521753345814901E-2</v>
      </c>
      <c r="H326" s="17">
        <v>3.89079468809201E-3</v>
      </c>
      <c r="I326" s="17">
        <v>0</v>
      </c>
      <c r="J326" s="17">
        <v>4.5421495506693397E-3</v>
      </c>
      <c r="K326" s="17">
        <v>0</v>
      </c>
      <c r="L326" s="17">
        <v>0</v>
      </c>
      <c r="M326" s="17"/>
      <c r="N326" s="17">
        <v>0</v>
      </c>
      <c r="O326" s="17">
        <v>0</v>
      </c>
      <c r="P326" s="17">
        <v>1.17766483069852E-2</v>
      </c>
      <c r="Q326" s="17">
        <v>0</v>
      </c>
      <c r="R326" s="17">
        <v>0</v>
      </c>
      <c r="S326" s="17">
        <v>0</v>
      </c>
      <c r="T326" s="17">
        <v>1.01735792810832E-2</v>
      </c>
      <c r="U326" s="17">
        <v>1.7391661718585701E-2</v>
      </c>
      <c r="V326" s="17">
        <v>7.5785364438422896E-3</v>
      </c>
      <c r="W326" s="17">
        <v>0</v>
      </c>
      <c r="X326" s="17">
        <v>0</v>
      </c>
      <c r="Y326" s="17">
        <v>0</v>
      </c>
      <c r="Z326" s="17"/>
      <c r="AA326" s="17">
        <v>2.6477764449764E-3</v>
      </c>
      <c r="AB326" s="17">
        <v>3.4103571109863999E-3</v>
      </c>
      <c r="AC326" s="17">
        <v>4.0688931017086802E-3</v>
      </c>
      <c r="AD326" s="17">
        <v>3.2020703396893301E-3</v>
      </c>
      <c r="AE326" s="17"/>
      <c r="AF326" s="17">
        <v>3.8947440501749401E-3</v>
      </c>
      <c r="AG326" s="17">
        <v>7.2911852328491197E-3</v>
      </c>
      <c r="AH326" s="17">
        <v>2.93221362349136E-3</v>
      </c>
      <c r="AI326" s="17">
        <v>0</v>
      </c>
      <c r="AJ326" s="17">
        <v>0</v>
      </c>
    </row>
    <row r="327" spans="2:36" x14ac:dyDescent="0.35">
      <c r="B327" t="s">
        <v>117</v>
      </c>
      <c r="C327" s="17">
        <v>2.67113201080132E-3</v>
      </c>
      <c r="D327" s="17">
        <v>3.38439334912177E-3</v>
      </c>
      <c r="E327" s="17">
        <v>1.9669658371146998E-3</v>
      </c>
      <c r="F327" s="17"/>
      <c r="G327" s="17">
        <v>8.2501540611286898E-3</v>
      </c>
      <c r="H327" s="17">
        <v>5.2758801389327804E-3</v>
      </c>
      <c r="I327" s="17">
        <v>0</v>
      </c>
      <c r="J327" s="17">
        <v>0</v>
      </c>
      <c r="K327" s="17">
        <v>0</v>
      </c>
      <c r="L327" s="17">
        <v>4.5825771251171302E-3</v>
      </c>
      <c r="M327" s="17"/>
      <c r="N327" s="17">
        <v>0</v>
      </c>
      <c r="O327" s="17">
        <v>7.1948295239291004E-3</v>
      </c>
      <c r="P327" s="17">
        <v>0</v>
      </c>
      <c r="Q327" s="17">
        <v>0</v>
      </c>
      <c r="R327" s="17">
        <v>0</v>
      </c>
      <c r="S327" s="17">
        <v>9.2696732622754192E-3</v>
      </c>
      <c r="T327" s="17">
        <v>1.13439692515457E-2</v>
      </c>
      <c r="U327" s="17">
        <v>0</v>
      </c>
      <c r="V327" s="17">
        <v>0</v>
      </c>
      <c r="W327" s="17">
        <v>0</v>
      </c>
      <c r="X327" s="17">
        <v>0</v>
      </c>
      <c r="Y327" s="17">
        <v>0</v>
      </c>
      <c r="Z327" s="17"/>
      <c r="AA327" s="17">
        <v>0</v>
      </c>
      <c r="AB327" s="17">
        <v>7.2103987897647603E-3</v>
      </c>
      <c r="AC327" s="17">
        <v>3.98287825109461E-3</v>
      </c>
      <c r="AD327" s="17">
        <v>0</v>
      </c>
      <c r="AE327" s="17"/>
      <c r="AF327" s="17">
        <v>0</v>
      </c>
      <c r="AG327" s="17">
        <v>8.3225853584683995E-3</v>
      </c>
      <c r="AH327" s="17">
        <v>0</v>
      </c>
      <c r="AI327" s="17">
        <v>0</v>
      </c>
      <c r="AJ327" s="17">
        <v>0</v>
      </c>
    </row>
    <row r="328" spans="2:36" x14ac:dyDescent="0.35">
      <c r="B328" t="s">
        <v>118</v>
      </c>
      <c r="C328" s="17">
        <v>6.7769622441043497E-3</v>
      </c>
      <c r="D328" s="17">
        <v>1.63149638228286E-3</v>
      </c>
      <c r="E328" s="17">
        <v>1.03617620269503E-2</v>
      </c>
      <c r="F328" s="17"/>
      <c r="G328" s="17">
        <v>1.6034934584446402E-2</v>
      </c>
      <c r="H328" s="17">
        <v>5.0296058186081504E-3</v>
      </c>
      <c r="I328" s="17">
        <v>0</v>
      </c>
      <c r="J328" s="17">
        <v>9.0354007092284094E-3</v>
      </c>
      <c r="K328" s="17">
        <v>1.7814353710284499E-2</v>
      </c>
      <c r="L328" s="17">
        <v>0</v>
      </c>
      <c r="M328" s="17"/>
      <c r="N328" s="17">
        <v>0</v>
      </c>
      <c r="O328" s="17">
        <v>1.51809962682854E-2</v>
      </c>
      <c r="P328" s="17">
        <v>2.3211233170899199E-2</v>
      </c>
      <c r="Q328" s="17">
        <v>9.5376747027916507E-3</v>
      </c>
      <c r="R328" s="17">
        <v>1.25270957026956E-2</v>
      </c>
      <c r="S328" s="17">
        <v>1.7979374250278402E-2</v>
      </c>
      <c r="T328" s="17">
        <v>0</v>
      </c>
      <c r="U328" s="17">
        <v>0</v>
      </c>
      <c r="V328" s="17">
        <v>0</v>
      </c>
      <c r="W328" s="17">
        <v>0</v>
      </c>
      <c r="X328" s="17">
        <v>0</v>
      </c>
      <c r="Y328" s="17">
        <v>0</v>
      </c>
      <c r="Z328" s="17"/>
      <c r="AA328" s="17">
        <v>2.6968557208660298E-3</v>
      </c>
      <c r="AB328" s="17">
        <v>1.37971904456431E-2</v>
      </c>
      <c r="AC328" s="17">
        <v>3.8129153891772001E-3</v>
      </c>
      <c r="AD328" s="17">
        <v>7.3738503640877204E-3</v>
      </c>
      <c r="AE328" s="17"/>
      <c r="AF328" s="17">
        <v>7.9986045429250707E-3</v>
      </c>
      <c r="AG328" s="17">
        <v>7.7160795070770399E-3</v>
      </c>
      <c r="AH328" s="17">
        <v>5.6753609342850703E-3</v>
      </c>
      <c r="AI328" s="17">
        <v>0</v>
      </c>
      <c r="AJ328" s="17">
        <v>0</v>
      </c>
    </row>
    <row r="329" spans="2:36" x14ac:dyDescent="0.35">
      <c r="B329" t="s">
        <v>119</v>
      </c>
      <c r="C329" s="17">
        <v>1.2825977636084099E-2</v>
      </c>
      <c r="D329" s="17">
        <v>1.08991053480503E-2</v>
      </c>
      <c r="E329" s="17">
        <v>1.48672293551053E-2</v>
      </c>
      <c r="F329" s="17"/>
      <c r="G329" s="17">
        <v>2.2922193958299801E-2</v>
      </c>
      <c r="H329" s="17">
        <v>1.07257723721088E-2</v>
      </c>
      <c r="I329" s="17">
        <v>2.1360871381892299E-2</v>
      </c>
      <c r="J329" s="17">
        <v>4.6761935180338202E-3</v>
      </c>
      <c r="K329" s="17">
        <v>1.17959527195043E-2</v>
      </c>
      <c r="L329" s="17">
        <v>9.3915606771914906E-3</v>
      </c>
      <c r="M329" s="17"/>
      <c r="N329" s="17">
        <v>5.8019779423194601E-3</v>
      </c>
      <c r="O329" s="17">
        <v>7.8406469454680196E-3</v>
      </c>
      <c r="P329" s="17">
        <v>2.1927797697557799E-2</v>
      </c>
      <c r="Q329" s="17">
        <v>2.3010424858651499E-2</v>
      </c>
      <c r="R329" s="17">
        <v>1.1924384935494499E-2</v>
      </c>
      <c r="S329" s="17">
        <v>1.8842903907021299E-2</v>
      </c>
      <c r="T329" s="17">
        <v>2.90938307002384E-2</v>
      </c>
      <c r="U329" s="17">
        <v>1.7398548404829801E-2</v>
      </c>
      <c r="V329" s="17">
        <v>1.6436148507847099E-2</v>
      </c>
      <c r="W329" s="17">
        <v>0</v>
      </c>
      <c r="X329" s="17">
        <v>0</v>
      </c>
      <c r="Y329" s="17">
        <v>0</v>
      </c>
      <c r="Z329" s="17"/>
      <c r="AA329" s="17">
        <v>7.8703354962350799E-3</v>
      </c>
      <c r="AB329" s="17">
        <v>1.4074833710572001E-2</v>
      </c>
      <c r="AC329" s="17">
        <v>1.16898385608106E-2</v>
      </c>
      <c r="AD329" s="17">
        <v>1.94026946127447E-2</v>
      </c>
      <c r="AE329" s="17"/>
      <c r="AF329" s="17">
        <v>1.2123343979357E-2</v>
      </c>
      <c r="AG329" s="17">
        <v>2.4395130539819999E-2</v>
      </c>
      <c r="AH329" s="17">
        <v>5.5906633280733099E-3</v>
      </c>
      <c r="AI329" s="17">
        <v>2.3144536005463401E-2</v>
      </c>
      <c r="AJ329" s="17">
        <v>0</v>
      </c>
    </row>
    <row r="330" spans="2:36" x14ac:dyDescent="0.35">
      <c r="B330" t="s">
        <v>120</v>
      </c>
      <c r="C330" s="17">
        <v>1.7619785770143601E-2</v>
      </c>
      <c r="D330" s="17">
        <v>2.53693960954419E-2</v>
      </c>
      <c r="E330" s="17">
        <v>9.8899443611126601E-3</v>
      </c>
      <c r="F330" s="17"/>
      <c r="G330" s="17">
        <v>3.1058638166781199E-2</v>
      </c>
      <c r="H330" s="17">
        <v>2.98910388206436E-2</v>
      </c>
      <c r="I330" s="17">
        <v>2.5774881545272601E-2</v>
      </c>
      <c r="J330" s="17">
        <v>1.6091163188741601E-2</v>
      </c>
      <c r="K330" s="17">
        <v>0</v>
      </c>
      <c r="L330" s="17">
        <v>4.3141588713902198E-3</v>
      </c>
      <c r="M330" s="17"/>
      <c r="N330" s="17">
        <v>5.4852704086460598E-2</v>
      </c>
      <c r="O330" s="17">
        <v>8.6364487651741009E-3</v>
      </c>
      <c r="P330" s="17">
        <v>2.3032669320151699E-2</v>
      </c>
      <c r="Q330" s="17">
        <v>1.0512981597044E-2</v>
      </c>
      <c r="R330" s="17">
        <v>1.0512685791798501E-2</v>
      </c>
      <c r="S330" s="17">
        <v>0</v>
      </c>
      <c r="T330" s="17">
        <v>1.36195836899346E-2</v>
      </c>
      <c r="U330" s="17">
        <v>1.7391661718585701E-2</v>
      </c>
      <c r="V330" s="17">
        <v>8.1561283148536903E-3</v>
      </c>
      <c r="W330" s="17">
        <v>1.0208858715848999E-2</v>
      </c>
      <c r="X330" s="17">
        <v>1.74129599989786E-2</v>
      </c>
      <c r="Y330" s="17">
        <v>2.4817427225118701E-2</v>
      </c>
      <c r="Z330" s="17"/>
      <c r="AA330" s="17">
        <v>2.52609538617267E-2</v>
      </c>
      <c r="AB330" s="17">
        <v>4.0155084468368402E-3</v>
      </c>
      <c r="AC330" s="17">
        <v>8.3051302382726802E-3</v>
      </c>
      <c r="AD330" s="17">
        <v>3.1467408518894499E-2</v>
      </c>
      <c r="AE330" s="17"/>
      <c r="AF330" s="17">
        <v>2.5625817752958E-2</v>
      </c>
      <c r="AG330" s="17">
        <v>2.37169321742185E-2</v>
      </c>
      <c r="AH330" s="17">
        <v>9.4570432283214607E-3</v>
      </c>
      <c r="AI330" s="17">
        <v>3.8252309212793503E-2</v>
      </c>
      <c r="AJ330" s="17">
        <v>0</v>
      </c>
    </row>
    <row r="331" spans="2:36" x14ac:dyDescent="0.35">
      <c r="B331" t="s">
        <v>121</v>
      </c>
      <c r="C331" s="17">
        <v>5.1556926576799098E-2</v>
      </c>
      <c r="D331" s="17">
        <v>4.7279311585375003E-2</v>
      </c>
      <c r="E331" s="17">
        <v>5.4336766047847998E-2</v>
      </c>
      <c r="F331" s="17"/>
      <c r="G331" s="17">
        <v>0.130415943220623</v>
      </c>
      <c r="H331" s="17">
        <v>9.8789589976935099E-2</v>
      </c>
      <c r="I331" s="17">
        <v>3.6553272849827401E-2</v>
      </c>
      <c r="J331" s="17">
        <v>3.4419562835027798E-2</v>
      </c>
      <c r="K331" s="17">
        <v>2.2132418829456501E-2</v>
      </c>
      <c r="L331" s="17">
        <v>1.7034352246899299E-2</v>
      </c>
      <c r="M331" s="17"/>
      <c r="N331" s="17">
        <v>6.3596979148280802E-2</v>
      </c>
      <c r="O331" s="17">
        <v>6.7123495220134693E-2</v>
      </c>
      <c r="P331" s="17">
        <v>6.4653797172100999E-2</v>
      </c>
      <c r="Q331" s="17">
        <v>1.12596189924102E-2</v>
      </c>
      <c r="R331" s="17">
        <v>2.3752728157458901E-2</v>
      </c>
      <c r="S331" s="17">
        <v>2.70810407039472E-2</v>
      </c>
      <c r="T331" s="17">
        <v>6.9808384191629505E-2</v>
      </c>
      <c r="U331" s="17">
        <v>6.8273607539880696E-2</v>
      </c>
      <c r="V331" s="17">
        <v>5.5559295031819798E-2</v>
      </c>
      <c r="W331" s="17">
        <v>7.2740741850942606E-2</v>
      </c>
      <c r="X331" s="17">
        <v>3.2281695059579597E-2</v>
      </c>
      <c r="Y331" s="17">
        <v>2.40512693749587E-2</v>
      </c>
      <c r="Z331" s="17"/>
      <c r="AA331" s="17">
        <v>2.5997299767173399E-2</v>
      </c>
      <c r="AB331" s="17">
        <v>4.9855687515718401E-2</v>
      </c>
      <c r="AC331" s="17">
        <v>6.5089709406009499E-2</v>
      </c>
      <c r="AD331" s="17">
        <v>7.5956769641190705E-2</v>
      </c>
      <c r="AE331" s="17"/>
      <c r="AF331" s="17">
        <v>4.45026848222837E-2</v>
      </c>
      <c r="AG331" s="17">
        <v>5.3764611425540301E-2</v>
      </c>
      <c r="AH331" s="17">
        <v>4.59176195664074E-2</v>
      </c>
      <c r="AI331" s="17">
        <v>3.9714234984078202E-2</v>
      </c>
      <c r="AJ331" s="17">
        <v>3.6933568358426198E-2</v>
      </c>
    </row>
    <row r="332" spans="2:36" x14ac:dyDescent="0.35">
      <c r="B332" t="s">
        <v>122</v>
      </c>
      <c r="C332" s="17">
        <v>5.6545300470830402E-2</v>
      </c>
      <c r="D332" s="17">
        <v>5.41259602881154E-2</v>
      </c>
      <c r="E332" s="17">
        <v>5.9388629562537799E-2</v>
      </c>
      <c r="F332" s="17"/>
      <c r="G332" s="17">
        <v>0.11964601439724</v>
      </c>
      <c r="H332" s="17">
        <v>5.5623057453627001E-2</v>
      </c>
      <c r="I332" s="17">
        <v>6.6677487398976401E-2</v>
      </c>
      <c r="J332" s="17">
        <v>4.6875813692224301E-2</v>
      </c>
      <c r="K332" s="17">
        <v>5.6153560103824503E-2</v>
      </c>
      <c r="L332" s="17">
        <v>2.22910338354959E-2</v>
      </c>
      <c r="M332" s="17"/>
      <c r="N332" s="17">
        <v>7.9095331996805407E-2</v>
      </c>
      <c r="O332" s="17">
        <v>5.36536685118746E-2</v>
      </c>
      <c r="P332" s="17">
        <v>6.67752145599559E-2</v>
      </c>
      <c r="Q332" s="17">
        <v>6.14405914966282E-2</v>
      </c>
      <c r="R332" s="17">
        <v>4.6103108252585401E-2</v>
      </c>
      <c r="S332" s="17">
        <v>7.8172242429125002E-2</v>
      </c>
      <c r="T332" s="17">
        <v>3.2206479595994E-2</v>
      </c>
      <c r="U332" s="17">
        <v>6.8675098474760304E-2</v>
      </c>
      <c r="V332" s="17">
        <v>6.1215346909366003E-2</v>
      </c>
      <c r="W332" s="17">
        <v>1.9753431708152299E-2</v>
      </c>
      <c r="X332" s="17">
        <v>6.9980091265006095E-2</v>
      </c>
      <c r="Y332" s="17">
        <v>2.4553103289411501E-2</v>
      </c>
      <c r="Z332" s="17"/>
      <c r="AA332" s="17">
        <v>3.5657843457332798E-2</v>
      </c>
      <c r="AB332" s="17">
        <v>6.5430050054708894E-2</v>
      </c>
      <c r="AC332" s="17">
        <v>7.5697132661682001E-2</v>
      </c>
      <c r="AD332" s="17">
        <v>5.7304735390232599E-2</v>
      </c>
      <c r="AE332" s="17"/>
      <c r="AF332" s="17">
        <v>4.9131181216484701E-2</v>
      </c>
      <c r="AG332" s="17">
        <v>7.1440691254739605E-2</v>
      </c>
      <c r="AH332" s="17">
        <v>5.9901686825195102E-2</v>
      </c>
      <c r="AI332" s="17">
        <v>4.4207363551935101E-2</v>
      </c>
      <c r="AJ332" s="17">
        <v>6.1316296209310797E-2</v>
      </c>
    </row>
    <row r="333" spans="2:36" x14ac:dyDescent="0.35">
      <c r="B333" t="s">
        <v>123</v>
      </c>
      <c r="C333" s="17">
        <v>0.12073574165348699</v>
      </c>
      <c r="D333" s="17">
        <v>0.11721966240968699</v>
      </c>
      <c r="E333" s="17">
        <v>0.123426281717013</v>
      </c>
      <c r="F333" s="17"/>
      <c r="G333" s="17">
        <v>0.111444194966572</v>
      </c>
      <c r="H333" s="17">
        <v>0.18963989522150601</v>
      </c>
      <c r="I333" s="17">
        <v>0.12781564874068299</v>
      </c>
      <c r="J333" s="17">
        <v>0.13269134739872801</v>
      </c>
      <c r="K333" s="17">
        <v>9.9834684119480294E-2</v>
      </c>
      <c r="L333" s="17">
        <v>5.3777267289033599E-2</v>
      </c>
      <c r="M333" s="17"/>
      <c r="N333" s="17">
        <v>0.14762432677453199</v>
      </c>
      <c r="O333" s="17">
        <v>0.13388558476248699</v>
      </c>
      <c r="P333" s="17">
        <v>9.6002503941578596E-2</v>
      </c>
      <c r="Q333" s="17">
        <v>0.114993038324497</v>
      </c>
      <c r="R333" s="17">
        <v>0.110766465461238</v>
      </c>
      <c r="S333" s="17">
        <v>0.10761952635288401</v>
      </c>
      <c r="T333" s="17">
        <v>0.109993792713054</v>
      </c>
      <c r="U333" s="17">
        <v>0.140669850792324</v>
      </c>
      <c r="V333" s="17">
        <v>0.131446975688324</v>
      </c>
      <c r="W333" s="17">
        <v>7.8834915865998806E-2</v>
      </c>
      <c r="X333" s="17">
        <v>0.10146600500057899</v>
      </c>
      <c r="Y333" s="17">
        <v>0.21861132341054901</v>
      </c>
      <c r="Z333" s="17"/>
      <c r="AA333" s="17">
        <v>0.13347383939553401</v>
      </c>
      <c r="AB333" s="17">
        <v>0.10869177921548601</v>
      </c>
      <c r="AC333" s="17">
        <v>0.121530098477019</v>
      </c>
      <c r="AD333" s="17">
        <v>0.11693248016270399</v>
      </c>
      <c r="AE333" s="17"/>
      <c r="AF333" s="17">
        <v>0.113815979663317</v>
      </c>
      <c r="AG333" s="17">
        <v>0.106385862026438</v>
      </c>
      <c r="AH333" s="17">
        <v>0.15196894111631801</v>
      </c>
      <c r="AI333" s="17">
        <v>0.111108223263266</v>
      </c>
      <c r="AJ333" s="17">
        <v>0.142958857243452</v>
      </c>
    </row>
    <row r="334" spans="2:36" x14ac:dyDescent="0.35">
      <c r="B334" t="s">
        <v>124</v>
      </c>
      <c r="C334" s="17">
        <v>0.17882125683296801</v>
      </c>
      <c r="D334" s="17">
        <v>0.19066359701018901</v>
      </c>
      <c r="E334" s="17">
        <v>0.16806221091675</v>
      </c>
      <c r="F334" s="17"/>
      <c r="G334" s="17">
        <v>0.13267067994141099</v>
      </c>
      <c r="H334" s="17">
        <v>0.171971155823371</v>
      </c>
      <c r="I334" s="17">
        <v>0.16879161193317199</v>
      </c>
      <c r="J334" s="17">
        <v>0.17602171309046</v>
      </c>
      <c r="K334" s="17">
        <v>0.249037466816355</v>
      </c>
      <c r="L334" s="17">
        <v>0.171444410683672</v>
      </c>
      <c r="M334" s="17"/>
      <c r="N334" s="17">
        <v>0.165252024906515</v>
      </c>
      <c r="O334" s="17">
        <v>0.149868482102194</v>
      </c>
      <c r="P334" s="17">
        <v>0.14564600557382301</v>
      </c>
      <c r="Q334" s="17">
        <v>0.16992062082036799</v>
      </c>
      <c r="R334" s="17">
        <v>0.19559925899157099</v>
      </c>
      <c r="S334" s="17">
        <v>0.26742542836400202</v>
      </c>
      <c r="T334" s="17">
        <v>0.19936350373905701</v>
      </c>
      <c r="U334" s="17">
        <v>0.10196389992468199</v>
      </c>
      <c r="V334" s="17">
        <v>0.133290838044441</v>
      </c>
      <c r="W334" s="17">
        <v>0.215542440015589</v>
      </c>
      <c r="X334" s="17">
        <v>0.23227013076337799</v>
      </c>
      <c r="Y334" s="17">
        <v>0.145679728788942</v>
      </c>
      <c r="Z334" s="17"/>
      <c r="AA334" s="17">
        <v>0.196827661583765</v>
      </c>
      <c r="AB334" s="17">
        <v>0.16848039892588801</v>
      </c>
      <c r="AC334" s="17">
        <v>0.15631391977654799</v>
      </c>
      <c r="AD334" s="17">
        <v>0.188611294860076</v>
      </c>
      <c r="AE334" s="17"/>
      <c r="AF334" s="17">
        <v>0.169160375621522</v>
      </c>
      <c r="AG334" s="17">
        <v>0.17603150322331901</v>
      </c>
      <c r="AH334" s="17">
        <v>0.181490047784335</v>
      </c>
      <c r="AI334" s="17">
        <v>0.185589788051085</v>
      </c>
      <c r="AJ334" s="17">
        <v>0.157847270859064</v>
      </c>
    </row>
    <row r="335" spans="2:36" x14ac:dyDescent="0.35">
      <c r="B335" t="s">
        <v>125</v>
      </c>
      <c r="C335" s="17">
        <v>0.19128863393760201</v>
      </c>
      <c r="D335" s="17">
        <v>0.21900427076436399</v>
      </c>
      <c r="E335" s="17">
        <v>0.16453300888938299</v>
      </c>
      <c r="F335" s="17"/>
      <c r="G335" s="17">
        <v>0.154714107338871</v>
      </c>
      <c r="H335" s="17">
        <v>0.16154114957697599</v>
      </c>
      <c r="I335" s="17">
        <v>0.19190365278422999</v>
      </c>
      <c r="J335" s="17">
        <v>0.188691454302089</v>
      </c>
      <c r="K335" s="17">
        <v>0.18457606384935299</v>
      </c>
      <c r="L335" s="17">
        <v>0.24778814417640499</v>
      </c>
      <c r="M335" s="17"/>
      <c r="N335" s="17">
        <v>0.17596797163599401</v>
      </c>
      <c r="O335" s="17">
        <v>0.13412972331810699</v>
      </c>
      <c r="P335" s="17">
        <v>0.26781770276686201</v>
      </c>
      <c r="Q335" s="17">
        <v>0.16483260555814899</v>
      </c>
      <c r="R335" s="17">
        <v>0.11481578524229</v>
      </c>
      <c r="S335" s="17">
        <v>0.190150010266388</v>
      </c>
      <c r="T335" s="17">
        <v>0.19257963003148901</v>
      </c>
      <c r="U335" s="17">
        <v>0.230495895650805</v>
      </c>
      <c r="V335" s="17">
        <v>0.22674493545775501</v>
      </c>
      <c r="W335" s="17">
        <v>0.19567746848781001</v>
      </c>
      <c r="X335" s="17">
        <v>0.27147642640835801</v>
      </c>
      <c r="Y335" s="17">
        <v>0.211742376730298</v>
      </c>
      <c r="Z335" s="17"/>
      <c r="AA335" s="17">
        <v>0.21336094053931301</v>
      </c>
      <c r="AB335" s="17">
        <v>0.19926807902041799</v>
      </c>
      <c r="AC335" s="17">
        <v>0.18370799750070399</v>
      </c>
      <c r="AD335" s="17">
        <v>0.15738519688986</v>
      </c>
      <c r="AE335" s="17"/>
      <c r="AF335" s="17">
        <v>0.18152871945813201</v>
      </c>
      <c r="AG335" s="17">
        <v>0.18275710038412199</v>
      </c>
      <c r="AH335" s="17">
        <v>0.199987606359669</v>
      </c>
      <c r="AI335" s="17">
        <v>0.198049517867042</v>
      </c>
      <c r="AJ335" s="17">
        <v>0.23259731198592801</v>
      </c>
    </row>
    <row r="336" spans="2:36" x14ac:dyDescent="0.35">
      <c r="B336" t="s">
        <v>126</v>
      </c>
      <c r="C336" s="17">
        <v>0.351784103248033</v>
      </c>
      <c r="D336" s="17">
        <v>0.32715895930056799</v>
      </c>
      <c r="E336" s="17">
        <v>0.37753696930181002</v>
      </c>
      <c r="F336" s="17"/>
      <c r="G336" s="17">
        <v>0.24712442598260001</v>
      </c>
      <c r="H336" s="17">
        <v>0.26301963550545598</v>
      </c>
      <c r="I336" s="17">
        <v>0.35276893250756702</v>
      </c>
      <c r="J336" s="17">
        <v>0.38695520171479802</v>
      </c>
      <c r="K336" s="17">
        <v>0.34535614480016402</v>
      </c>
      <c r="L336" s="17">
        <v>0.46505791324798301</v>
      </c>
      <c r="M336" s="17"/>
      <c r="N336" s="17">
        <v>0.30169025651182801</v>
      </c>
      <c r="O336" s="17">
        <v>0.42248612458234602</v>
      </c>
      <c r="P336" s="17">
        <v>0.256236300538284</v>
      </c>
      <c r="Q336" s="17">
        <v>0.43449244364945999</v>
      </c>
      <c r="R336" s="17">
        <v>0.46154361640802499</v>
      </c>
      <c r="S336" s="17">
        <v>0.28345980046407898</v>
      </c>
      <c r="T336" s="17">
        <v>0.33181724680597502</v>
      </c>
      <c r="U336" s="17">
        <v>0.33773977577554698</v>
      </c>
      <c r="V336" s="17">
        <v>0.352075603134756</v>
      </c>
      <c r="W336" s="17">
        <v>0.38895291471469501</v>
      </c>
      <c r="X336" s="17">
        <v>0.27511269150411999</v>
      </c>
      <c r="Y336" s="17">
        <v>0.35054477118072203</v>
      </c>
      <c r="Z336" s="17"/>
      <c r="AA336" s="17">
        <v>0.35296250280569202</v>
      </c>
      <c r="AB336" s="17">
        <v>0.36231181589602601</v>
      </c>
      <c r="AC336" s="17">
        <v>0.35362361357212602</v>
      </c>
      <c r="AD336" s="17">
        <v>0.33510299167304303</v>
      </c>
      <c r="AE336" s="17"/>
      <c r="AF336" s="17">
        <v>0.38420495973726199</v>
      </c>
      <c r="AG336" s="17">
        <v>0.33387397396006802</v>
      </c>
      <c r="AH336" s="17">
        <v>0.33145637360893199</v>
      </c>
      <c r="AI336" s="17">
        <v>0.35993402706433703</v>
      </c>
      <c r="AJ336" s="17">
        <v>0.33371041378447902</v>
      </c>
    </row>
    <row r="337" spans="2:36" x14ac:dyDescent="0.35">
      <c r="B337" t="s">
        <v>127</v>
      </c>
      <c r="C337" s="17">
        <v>6.1094360723178802E-3</v>
      </c>
      <c r="D337" s="17">
        <v>1.6401617708091099E-3</v>
      </c>
      <c r="E337" s="17">
        <v>1.06801146992397E-2</v>
      </c>
      <c r="F337" s="17"/>
      <c r="G337" s="17">
        <v>9.1969600362131407E-3</v>
      </c>
      <c r="H337" s="17">
        <v>4.6024246037438196E-3</v>
      </c>
      <c r="I337" s="17">
        <v>8.3536408583794897E-3</v>
      </c>
      <c r="J337" s="17">
        <v>0</v>
      </c>
      <c r="K337" s="17">
        <v>1.32993550515778E-2</v>
      </c>
      <c r="L337" s="17">
        <v>4.3185818468120599E-3</v>
      </c>
      <c r="M337" s="17"/>
      <c r="N337" s="17">
        <v>6.1184269972650402E-3</v>
      </c>
      <c r="O337" s="17">
        <v>0</v>
      </c>
      <c r="P337" s="17">
        <v>2.2920126951801699E-2</v>
      </c>
      <c r="Q337" s="17">
        <v>0</v>
      </c>
      <c r="R337" s="17">
        <v>1.2454871056844201E-2</v>
      </c>
      <c r="S337" s="17">
        <v>0</v>
      </c>
      <c r="T337" s="17">
        <v>0</v>
      </c>
      <c r="U337" s="17">
        <v>0</v>
      </c>
      <c r="V337" s="17">
        <v>7.4961924669960101E-3</v>
      </c>
      <c r="W337" s="17">
        <v>1.82892286409637E-2</v>
      </c>
      <c r="X337" s="17">
        <v>0</v>
      </c>
      <c r="Y337" s="17">
        <v>0</v>
      </c>
      <c r="Z337" s="17"/>
      <c r="AA337" s="17">
        <v>3.2439909273864901E-3</v>
      </c>
      <c r="AB337" s="17">
        <v>3.4539008679515702E-3</v>
      </c>
      <c r="AC337" s="17">
        <v>1.21778730648482E-2</v>
      </c>
      <c r="AD337" s="17">
        <v>7.2605075474778298E-3</v>
      </c>
      <c r="AE337" s="17"/>
      <c r="AF337" s="17">
        <v>8.0135891555838806E-3</v>
      </c>
      <c r="AG337" s="17">
        <v>4.3043449133401499E-3</v>
      </c>
      <c r="AH337" s="17">
        <v>5.6224436249721196E-3</v>
      </c>
      <c r="AI337" s="17">
        <v>0</v>
      </c>
      <c r="AJ337" s="17">
        <v>3.4636281559339899E-2</v>
      </c>
    </row>
    <row r="338" spans="2:36" x14ac:dyDescent="0.35">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2:36" x14ac:dyDescent="0.35">
      <c r="B339" s="6" t="s">
        <v>134</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2:36" x14ac:dyDescent="0.35">
      <c r="B340" s="23" t="s">
        <v>14</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2:36" x14ac:dyDescent="0.35">
      <c r="B341" t="s">
        <v>116</v>
      </c>
      <c r="C341" s="17">
        <v>1.0022596307956899E-3</v>
      </c>
      <c r="D341" s="17">
        <v>0</v>
      </c>
      <c r="E341" s="17">
        <v>2.1010222762751799E-3</v>
      </c>
      <c r="F341" s="17"/>
      <c r="G341" s="17">
        <v>0</v>
      </c>
      <c r="H341" s="17">
        <v>0</v>
      </c>
      <c r="I341" s="17">
        <v>0</v>
      </c>
      <c r="J341" s="17">
        <v>5.8667377155247899E-3</v>
      </c>
      <c r="K341" s="17">
        <v>0</v>
      </c>
      <c r="L341" s="17">
        <v>0</v>
      </c>
      <c r="M341" s="17"/>
      <c r="N341" s="17">
        <v>0</v>
      </c>
      <c r="O341" s="17">
        <v>0</v>
      </c>
      <c r="P341" s="17">
        <v>0</v>
      </c>
      <c r="Q341" s="17">
        <v>0</v>
      </c>
      <c r="R341" s="17">
        <v>0</v>
      </c>
      <c r="S341" s="17">
        <v>1.0159978965864999E-2</v>
      </c>
      <c r="T341" s="17">
        <v>0</v>
      </c>
      <c r="U341" s="17">
        <v>0</v>
      </c>
      <c r="V341" s="17">
        <v>0</v>
      </c>
      <c r="W341" s="17">
        <v>0</v>
      </c>
      <c r="X341" s="17">
        <v>0</v>
      </c>
      <c r="Y341" s="17">
        <v>0</v>
      </c>
      <c r="Z341" s="17"/>
      <c r="AA341" s="17">
        <v>0</v>
      </c>
      <c r="AB341" s="17">
        <v>0</v>
      </c>
      <c r="AC341" s="17">
        <v>0</v>
      </c>
      <c r="AD341" s="17">
        <v>4.8365822896629497E-3</v>
      </c>
      <c r="AE341" s="17"/>
      <c r="AF341" s="17">
        <v>5.3552354566902402E-3</v>
      </c>
      <c r="AG341" s="17">
        <v>0</v>
      </c>
      <c r="AH341" s="17">
        <v>0</v>
      </c>
      <c r="AI341" s="17">
        <v>0</v>
      </c>
      <c r="AJ341" s="17">
        <v>0</v>
      </c>
    </row>
    <row r="342" spans="2:36" x14ac:dyDescent="0.35">
      <c r="B342" t="s">
        <v>117</v>
      </c>
      <c r="C342" s="17">
        <v>1.0208794197747401E-3</v>
      </c>
      <c r="D342" s="17">
        <v>0</v>
      </c>
      <c r="E342" s="17">
        <v>2.1400546689032901E-3</v>
      </c>
      <c r="F342" s="17"/>
      <c r="G342" s="17">
        <v>8.2937463065659595E-3</v>
      </c>
      <c r="H342" s="17">
        <v>0</v>
      </c>
      <c r="I342" s="17">
        <v>0</v>
      </c>
      <c r="J342" s="17">
        <v>0</v>
      </c>
      <c r="K342" s="17">
        <v>0</v>
      </c>
      <c r="L342" s="17">
        <v>0</v>
      </c>
      <c r="M342" s="17"/>
      <c r="N342" s="17">
        <v>0</v>
      </c>
      <c r="O342" s="17">
        <v>0</v>
      </c>
      <c r="P342" s="17">
        <v>1.44149438703873E-2</v>
      </c>
      <c r="Q342" s="17">
        <v>0</v>
      </c>
      <c r="R342" s="17">
        <v>0</v>
      </c>
      <c r="S342" s="17">
        <v>0</v>
      </c>
      <c r="T342" s="17">
        <v>0</v>
      </c>
      <c r="U342" s="17">
        <v>0</v>
      </c>
      <c r="V342" s="17">
        <v>0</v>
      </c>
      <c r="W342" s="17">
        <v>0</v>
      </c>
      <c r="X342" s="17">
        <v>0</v>
      </c>
      <c r="Y342" s="17">
        <v>0</v>
      </c>
      <c r="Z342" s="17"/>
      <c r="AA342" s="17">
        <v>0</v>
      </c>
      <c r="AB342" s="17">
        <v>0</v>
      </c>
      <c r="AC342" s="17">
        <v>4.8858900710308604E-3</v>
      </c>
      <c r="AD342" s="17">
        <v>0</v>
      </c>
      <c r="AE342" s="17"/>
      <c r="AF342" s="17">
        <v>5.4547240034428703E-3</v>
      </c>
      <c r="AG342" s="17">
        <v>0</v>
      </c>
      <c r="AH342" s="17">
        <v>0</v>
      </c>
      <c r="AI342" s="17">
        <v>0</v>
      </c>
      <c r="AJ342" s="17">
        <v>0</v>
      </c>
    </row>
    <row r="343" spans="2:36" x14ac:dyDescent="0.35">
      <c r="B343" t="s">
        <v>118</v>
      </c>
      <c r="C343" s="17">
        <v>5.1242130756802102E-3</v>
      </c>
      <c r="D343" s="17">
        <v>5.9624241601930299E-3</v>
      </c>
      <c r="E343" s="17">
        <v>4.2465522863623303E-3</v>
      </c>
      <c r="F343" s="17"/>
      <c r="G343" s="17">
        <v>2.3606295309956098E-2</v>
      </c>
      <c r="H343" s="17">
        <v>0</v>
      </c>
      <c r="I343" s="17">
        <v>1.24880233085812E-2</v>
      </c>
      <c r="J343" s="17">
        <v>0</v>
      </c>
      <c r="K343" s="17">
        <v>0</v>
      </c>
      <c r="L343" s="17">
        <v>0</v>
      </c>
      <c r="M343" s="17"/>
      <c r="N343" s="17">
        <v>0</v>
      </c>
      <c r="O343" s="17">
        <v>0</v>
      </c>
      <c r="P343" s="17">
        <v>1.5832769026423801E-2</v>
      </c>
      <c r="Q343" s="17">
        <v>0</v>
      </c>
      <c r="R343" s="17">
        <v>1.50621321288912E-2</v>
      </c>
      <c r="S343" s="17">
        <v>1.11225674866155E-2</v>
      </c>
      <c r="T343" s="17">
        <v>0</v>
      </c>
      <c r="U343" s="17">
        <v>0</v>
      </c>
      <c r="V343" s="17">
        <v>1.8070549774955501E-2</v>
      </c>
      <c r="W343" s="17">
        <v>0</v>
      </c>
      <c r="X343" s="17">
        <v>0</v>
      </c>
      <c r="Y343" s="17">
        <v>0</v>
      </c>
      <c r="Z343" s="17"/>
      <c r="AA343" s="17">
        <v>3.3503202932153699E-3</v>
      </c>
      <c r="AB343" s="17">
        <v>0</v>
      </c>
      <c r="AC343" s="17">
        <v>9.4626652677061197E-3</v>
      </c>
      <c r="AD343" s="17">
        <v>9.7756219970976006E-3</v>
      </c>
      <c r="AE343" s="17"/>
      <c r="AF343" s="17">
        <v>0</v>
      </c>
      <c r="AG343" s="17">
        <v>1.3086305546003501E-2</v>
      </c>
      <c r="AH343" s="17">
        <v>3.0219686443510199E-3</v>
      </c>
      <c r="AI343" s="17">
        <v>9.7524703533657005E-3</v>
      </c>
      <c r="AJ343" s="17">
        <v>0</v>
      </c>
    </row>
    <row r="344" spans="2:36" x14ac:dyDescent="0.35">
      <c r="B344" t="s">
        <v>119</v>
      </c>
      <c r="C344" s="17">
        <v>1.46411890314835E-2</v>
      </c>
      <c r="D344" s="17">
        <v>1.16531297442056E-2</v>
      </c>
      <c r="E344" s="17">
        <v>1.7997590388008598E-2</v>
      </c>
      <c r="F344" s="17"/>
      <c r="G344" s="17">
        <v>4.2383507356281901E-2</v>
      </c>
      <c r="H344" s="17">
        <v>1.30603971557122E-2</v>
      </c>
      <c r="I344" s="17">
        <v>1.28720540110971E-2</v>
      </c>
      <c r="J344" s="17">
        <v>8.1059907351158592E-3</v>
      </c>
      <c r="K344" s="17">
        <v>2.5095775160021601E-2</v>
      </c>
      <c r="L344" s="17">
        <v>0</v>
      </c>
      <c r="M344" s="17"/>
      <c r="N344" s="17">
        <v>6.8798917787804299E-3</v>
      </c>
      <c r="O344" s="17">
        <v>8.0793988693188597E-3</v>
      </c>
      <c r="P344" s="17">
        <v>2.9592642155316901E-2</v>
      </c>
      <c r="Q344" s="17">
        <v>1.5539813975339999E-2</v>
      </c>
      <c r="R344" s="17">
        <v>1.6818404582388102E-2</v>
      </c>
      <c r="S344" s="17">
        <v>1.1833196556727099E-2</v>
      </c>
      <c r="T344" s="17">
        <v>1.48715206586201E-2</v>
      </c>
      <c r="U344" s="17">
        <v>0</v>
      </c>
      <c r="V344" s="17">
        <v>1.92939321546108E-2</v>
      </c>
      <c r="W344" s="17">
        <v>1.48939399483303E-2</v>
      </c>
      <c r="X344" s="17">
        <v>4.2638624201742602E-2</v>
      </c>
      <c r="Y344" s="17">
        <v>0</v>
      </c>
      <c r="Z344" s="17"/>
      <c r="AA344" s="17">
        <v>1.0059652921343301E-2</v>
      </c>
      <c r="AB344" s="17">
        <v>1.30463278706715E-2</v>
      </c>
      <c r="AC344" s="17">
        <v>1.54060037225222E-2</v>
      </c>
      <c r="AD344" s="17">
        <v>2.33930703005579E-2</v>
      </c>
      <c r="AE344" s="17"/>
      <c r="AF344" s="17">
        <v>1.9093100605913599E-2</v>
      </c>
      <c r="AG344" s="17">
        <v>3.3221236177853899E-2</v>
      </c>
      <c r="AH344" s="17">
        <v>3.5052337896762402E-3</v>
      </c>
      <c r="AI344" s="17">
        <v>1.01527987391439E-2</v>
      </c>
      <c r="AJ344" s="17">
        <v>0</v>
      </c>
    </row>
    <row r="345" spans="2:36" x14ac:dyDescent="0.35">
      <c r="B345" t="s">
        <v>120</v>
      </c>
      <c r="C345" s="17">
        <v>2.8758009656187401E-2</v>
      </c>
      <c r="D345" s="17">
        <v>2.15993296714296E-2</v>
      </c>
      <c r="E345" s="17">
        <v>3.6755425893128899E-2</v>
      </c>
      <c r="F345" s="17"/>
      <c r="G345" s="17">
        <v>6.7399382900143898E-2</v>
      </c>
      <c r="H345" s="17">
        <v>4.9058567010549302E-2</v>
      </c>
      <c r="I345" s="17">
        <v>3.7982674563134498E-2</v>
      </c>
      <c r="J345" s="17">
        <v>6.4403122975905504E-3</v>
      </c>
      <c r="K345" s="17">
        <v>0</v>
      </c>
      <c r="L345" s="17">
        <v>1.4564150856177901E-2</v>
      </c>
      <c r="M345" s="17"/>
      <c r="N345" s="17">
        <v>2.9700377118490301E-2</v>
      </c>
      <c r="O345" s="17">
        <v>3.3326494285516303E-2</v>
      </c>
      <c r="P345" s="17">
        <v>7.3550009315477699E-2</v>
      </c>
      <c r="Q345" s="17">
        <v>2.58040238401414E-2</v>
      </c>
      <c r="R345" s="17">
        <v>1.6402697271755199E-2</v>
      </c>
      <c r="S345" s="17">
        <v>3.4167713612492101E-2</v>
      </c>
      <c r="T345" s="17">
        <v>3.5180725680833802E-2</v>
      </c>
      <c r="U345" s="17">
        <v>2.07253242600723E-2</v>
      </c>
      <c r="V345" s="17">
        <v>4.00189638886293E-2</v>
      </c>
      <c r="W345" s="17">
        <v>0</v>
      </c>
      <c r="X345" s="17">
        <v>0</v>
      </c>
      <c r="Y345" s="17">
        <v>0</v>
      </c>
      <c r="Z345" s="17"/>
      <c r="AA345" s="17">
        <v>2.3903418033238501E-2</v>
      </c>
      <c r="AB345" s="17">
        <v>2.2631160937452301E-2</v>
      </c>
      <c r="AC345" s="17">
        <v>3.18100729668419E-2</v>
      </c>
      <c r="AD345" s="17">
        <v>4.1244901997828903E-2</v>
      </c>
      <c r="AE345" s="17"/>
      <c r="AF345" s="17">
        <v>3.4230131328598902E-2</v>
      </c>
      <c r="AG345" s="17">
        <v>2.6183784313201199E-2</v>
      </c>
      <c r="AH345" s="17">
        <v>2.67789601933251E-2</v>
      </c>
      <c r="AI345" s="17">
        <v>3.10783092792963E-2</v>
      </c>
      <c r="AJ345" s="17">
        <v>2.95247222201491E-2</v>
      </c>
    </row>
    <row r="346" spans="2:36" x14ac:dyDescent="0.35">
      <c r="B346" t="s">
        <v>121</v>
      </c>
      <c r="C346" s="17">
        <v>5.16229123538062E-2</v>
      </c>
      <c r="D346" s="17">
        <v>4.4779843582571699E-2</v>
      </c>
      <c r="E346" s="17">
        <v>5.9434729398458903E-2</v>
      </c>
      <c r="F346" s="17"/>
      <c r="G346" s="17">
        <v>0.16137956116479801</v>
      </c>
      <c r="H346" s="17">
        <v>4.6621218922629097E-2</v>
      </c>
      <c r="I346" s="17">
        <v>1.9560062985145302E-2</v>
      </c>
      <c r="J346" s="17">
        <v>6.2151088358498301E-2</v>
      </c>
      <c r="K346" s="17">
        <v>4.0618941079428497E-2</v>
      </c>
      <c r="L346" s="17">
        <v>1.6356968293302101E-2</v>
      </c>
      <c r="M346" s="17"/>
      <c r="N346" s="17">
        <v>5.1750475993233097E-2</v>
      </c>
      <c r="O346" s="17">
        <v>6.6376480528004295E-2</v>
      </c>
      <c r="P346" s="17">
        <v>4.6410763004285198E-2</v>
      </c>
      <c r="Q346" s="17">
        <v>4.9338959624724198E-2</v>
      </c>
      <c r="R346" s="17">
        <v>6.4466505428270204E-2</v>
      </c>
      <c r="S346" s="17">
        <v>6.6428187529677898E-2</v>
      </c>
      <c r="T346" s="17">
        <v>2.68900267328025E-2</v>
      </c>
      <c r="U346" s="17">
        <v>7.0482179338406004E-2</v>
      </c>
      <c r="V346" s="17">
        <v>1.8598226485083202E-2</v>
      </c>
      <c r="W346" s="17">
        <v>8.3685018175655407E-2</v>
      </c>
      <c r="X346" s="17">
        <v>2.0165321021111099E-2</v>
      </c>
      <c r="Y346" s="17">
        <v>4.3745860494707502E-2</v>
      </c>
      <c r="Z346" s="17"/>
      <c r="AA346" s="17">
        <v>4.28069473888383E-2</v>
      </c>
      <c r="AB346" s="17">
        <v>4.5530765686804898E-2</v>
      </c>
      <c r="AC346" s="17">
        <v>8.0887616362632295E-2</v>
      </c>
      <c r="AD346" s="17">
        <v>4.4397441595725701E-2</v>
      </c>
      <c r="AE346" s="17"/>
      <c r="AF346" s="17">
        <v>4.7150362594079197E-2</v>
      </c>
      <c r="AG346" s="17">
        <v>8.8226354224296005E-2</v>
      </c>
      <c r="AH346" s="17">
        <v>4.0555137895046597E-2</v>
      </c>
      <c r="AI346" s="17">
        <v>3.8114879792744402E-2</v>
      </c>
      <c r="AJ346" s="17">
        <v>0</v>
      </c>
    </row>
    <row r="347" spans="2:36" x14ac:dyDescent="0.35">
      <c r="B347" t="s">
        <v>122</v>
      </c>
      <c r="C347" s="17">
        <v>6.15345543895306E-2</v>
      </c>
      <c r="D347" s="17">
        <v>4.7329994336982303E-2</v>
      </c>
      <c r="E347" s="17">
        <v>7.7434313302856494E-2</v>
      </c>
      <c r="F347" s="17"/>
      <c r="G347" s="17">
        <v>9.9956512486096799E-2</v>
      </c>
      <c r="H347" s="17">
        <v>5.5918137079524602E-2</v>
      </c>
      <c r="I347" s="17">
        <v>6.3819077035121005E-2</v>
      </c>
      <c r="J347" s="17">
        <v>4.6200661856710797E-2</v>
      </c>
      <c r="K347" s="17">
        <v>5.8337907395343197E-2</v>
      </c>
      <c r="L347" s="17">
        <v>5.6623533878170797E-2</v>
      </c>
      <c r="M347" s="17"/>
      <c r="N347" s="17">
        <v>3.7347545683464101E-2</v>
      </c>
      <c r="O347" s="17">
        <v>6.5646503031963094E-2</v>
      </c>
      <c r="P347" s="17">
        <v>5.8605324394615098E-2</v>
      </c>
      <c r="Q347" s="17">
        <v>5.2577498857671698E-2</v>
      </c>
      <c r="R347" s="17">
        <v>0.114909930188623</v>
      </c>
      <c r="S347" s="17">
        <v>9.8496982527214394E-2</v>
      </c>
      <c r="T347" s="17">
        <v>8.0958226200958994E-2</v>
      </c>
      <c r="U347" s="17">
        <v>2.2474409852088199E-2</v>
      </c>
      <c r="V347" s="17">
        <v>4.8724474206205397E-2</v>
      </c>
      <c r="W347" s="17">
        <v>5.1046884565901902E-2</v>
      </c>
      <c r="X347" s="17">
        <v>4.295331145556E-2</v>
      </c>
      <c r="Y347" s="17">
        <v>8.2282105525878294E-2</v>
      </c>
      <c r="Z347" s="17"/>
      <c r="AA347" s="17">
        <v>4.6384337836912003E-2</v>
      </c>
      <c r="AB347" s="17">
        <v>6.8178453050995305E-2</v>
      </c>
      <c r="AC347" s="17">
        <v>7.7774412381026198E-2</v>
      </c>
      <c r="AD347" s="17">
        <v>6.2717202787210699E-2</v>
      </c>
      <c r="AE347" s="17"/>
      <c r="AF347" s="17">
        <v>5.7996498704704101E-2</v>
      </c>
      <c r="AG347" s="17">
        <v>5.9215051416948897E-2</v>
      </c>
      <c r="AH347" s="17">
        <v>5.3425011106896202E-2</v>
      </c>
      <c r="AI347" s="17">
        <v>6.9025237760968694E-2</v>
      </c>
      <c r="AJ347" s="17">
        <v>4.3448534382988499E-2</v>
      </c>
    </row>
    <row r="348" spans="2:36" x14ac:dyDescent="0.35">
      <c r="B348" t="s">
        <v>123</v>
      </c>
      <c r="C348" s="17">
        <v>9.8053326745597705E-2</v>
      </c>
      <c r="D348" s="17">
        <v>0.10121937056345801</v>
      </c>
      <c r="E348" s="17">
        <v>9.52828404905635E-2</v>
      </c>
      <c r="F348" s="17"/>
      <c r="G348" s="17">
        <v>0.11983909903975901</v>
      </c>
      <c r="H348" s="17">
        <v>6.0986519220588099E-2</v>
      </c>
      <c r="I348" s="17">
        <v>0.107658092943721</v>
      </c>
      <c r="J348" s="17">
        <v>0.132143260517644</v>
      </c>
      <c r="K348" s="17">
        <v>0.123050347696971</v>
      </c>
      <c r="L348" s="17">
        <v>6.8235594982336306E-2</v>
      </c>
      <c r="M348" s="17"/>
      <c r="N348" s="17">
        <v>9.8813920594980495E-2</v>
      </c>
      <c r="O348" s="17">
        <v>6.8497413459749801E-2</v>
      </c>
      <c r="P348" s="17">
        <v>0.137287608487039</v>
      </c>
      <c r="Q348" s="17">
        <v>0.1192236998026</v>
      </c>
      <c r="R348" s="17">
        <v>4.8810429245581502E-2</v>
      </c>
      <c r="S348" s="17">
        <v>4.3674956192308503E-2</v>
      </c>
      <c r="T348" s="17">
        <v>0.169840004665712</v>
      </c>
      <c r="U348" s="17">
        <v>0.178196493484229</v>
      </c>
      <c r="V348" s="17">
        <v>6.9793722311270706E-2</v>
      </c>
      <c r="W348" s="17">
        <v>0.10760527854523</v>
      </c>
      <c r="X348" s="17">
        <v>0.107263916851299</v>
      </c>
      <c r="Y348" s="17">
        <v>0.120248193685196</v>
      </c>
      <c r="Z348" s="17"/>
      <c r="AA348" s="17">
        <v>9.7656736906028996E-2</v>
      </c>
      <c r="AB348" s="17">
        <v>0.104214130676162</v>
      </c>
      <c r="AC348" s="17">
        <v>8.5841414895117804E-2</v>
      </c>
      <c r="AD348" s="17">
        <v>0.10524569092024599</v>
      </c>
      <c r="AE348" s="17"/>
      <c r="AF348" s="17">
        <v>6.2989596313583099E-2</v>
      </c>
      <c r="AG348" s="17">
        <v>0.111466301004851</v>
      </c>
      <c r="AH348" s="17">
        <v>0.129405466343119</v>
      </c>
      <c r="AI348" s="17">
        <v>6.1474971193041003E-2</v>
      </c>
      <c r="AJ348" s="17">
        <v>3.7008883330359399E-2</v>
      </c>
    </row>
    <row r="349" spans="2:36" x14ac:dyDescent="0.35">
      <c r="B349" t="s">
        <v>124</v>
      </c>
      <c r="C349" s="17">
        <v>0.18790862391737401</v>
      </c>
      <c r="D349" s="17">
        <v>0.213858527040519</v>
      </c>
      <c r="E349" s="17">
        <v>0.15649381436176901</v>
      </c>
      <c r="F349" s="17"/>
      <c r="G349" s="17">
        <v>0.157668960470386</v>
      </c>
      <c r="H349" s="17">
        <v>0.23581134391399</v>
      </c>
      <c r="I349" s="17">
        <v>0.21793176985922899</v>
      </c>
      <c r="J349" s="17">
        <v>0.16152785404657399</v>
      </c>
      <c r="K349" s="17">
        <v>0.18833778796788</v>
      </c>
      <c r="L349" s="17">
        <v>0.15592466061614299</v>
      </c>
      <c r="M349" s="17"/>
      <c r="N349" s="17">
        <v>0.263256771504985</v>
      </c>
      <c r="O349" s="17">
        <v>0.17247715747940201</v>
      </c>
      <c r="P349" s="17">
        <v>0.19411845210446099</v>
      </c>
      <c r="Q349" s="17">
        <v>0.12261568425790299</v>
      </c>
      <c r="R349" s="17">
        <v>0.193155375495279</v>
      </c>
      <c r="S349" s="17">
        <v>0.21231296241233699</v>
      </c>
      <c r="T349" s="17">
        <v>0.24451680790445199</v>
      </c>
      <c r="U349" s="17">
        <v>0.139356299039118</v>
      </c>
      <c r="V349" s="17">
        <v>0.129321797170072</v>
      </c>
      <c r="W349" s="17">
        <v>0.16226101046008901</v>
      </c>
      <c r="X349" s="17">
        <v>0.130030750504423</v>
      </c>
      <c r="Y349" s="17">
        <v>0.28507156278905599</v>
      </c>
      <c r="Z349" s="17"/>
      <c r="AA349" s="17">
        <v>0.20298149963020701</v>
      </c>
      <c r="AB349" s="17">
        <v>0.15878814199733901</v>
      </c>
      <c r="AC349" s="17">
        <v>0.15784537418542</v>
      </c>
      <c r="AD349" s="17">
        <v>0.23139726917556599</v>
      </c>
      <c r="AE349" s="17"/>
      <c r="AF349" s="17">
        <v>0.151015155842219</v>
      </c>
      <c r="AG349" s="17">
        <v>0.179658435116372</v>
      </c>
      <c r="AH349" s="17">
        <v>0.182738534431377</v>
      </c>
      <c r="AI349" s="17">
        <v>0.248521054263032</v>
      </c>
      <c r="AJ349" s="17">
        <v>0.292605820017589</v>
      </c>
    </row>
    <row r="350" spans="2:36" x14ac:dyDescent="0.35">
      <c r="B350" t="s">
        <v>125</v>
      </c>
      <c r="C350" s="17">
        <v>0.18642252996231401</v>
      </c>
      <c r="D350" s="17">
        <v>0.199673059363565</v>
      </c>
      <c r="E350" s="17">
        <v>0.17327783292242699</v>
      </c>
      <c r="F350" s="17"/>
      <c r="G350" s="17">
        <v>9.4774502303379304E-2</v>
      </c>
      <c r="H350" s="17">
        <v>0.14528029467967199</v>
      </c>
      <c r="I350" s="17">
        <v>0.197877647536532</v>
      </c>
      <c r="J350" s="17">
        <v>0.20337946851881</v>
      </c>
      <c r="K350" s="17">
        <v>0.217670689496195</v>
      </c>
      <c r="L350" s="17">
        <v>0.237382062238223</v>
      </c>
      <c r="M350" s="17"/>
      <c r="N350" s="17">
        <v>0.13335011192756399</v>
      </c>
      <c r="O350" s="17">
        <v>0.190854726396914</v>
      </c>
      <c r="P350" s="17">
        <v>0.169529617308144</v>
      </c>
      <c r="Q350" s="17">
        <v>0.196595138763559</v>
      </c>
      <c r="R350" s="17">
        <v>0.26193879748360799</v>
      </c>
      <c r="S350" s="17">
        <v>0.23524120290363301</v>
      </c>
      <c r="T350" s="17">
        <v>7.62225319898647E-2</v>
      </c>
      <c r="U350" s="17">
        <v>0.23297918139278201</v>
      </c>
      <c r="V350" s="17">
        <v>0.22277539874743099</v>
      </c>
      <c r="W350" s="17">
        <v>0.15357743760741499</v>
      </c>
      <c r="X350" s="17">
        <v>0.280370574487465</v>
      </c>
      <c r="Y350" s="17">
        <v>0.16442651701681599</v>
      </c>
      <c r="Z350" s="17"/>
      <c r="AA350" s="17">
        <v>0.20824438643724699</v>
      </c>
      <c r="AB350" s="17">
        <v>0.180447020791555</v>
      </c>
      <c r="AC350" s="17">
        <v>0.19133829748043399</v>
      </c>
      <c r="AD350" s="17">
        <v>0.15162163193439601</v>
      </c>
      <c r="AE350" s="17"/>
      <c r="AF350" s="17">
        <v>0.18746220438703701</v>
      </c>
      <c r="AG350" s="17">
        <v>0.16692464822713601</v>
      </c>
      <c r="AH350" s="17">
        <v>0.199840457238292</v>
      </c>
      <c r="AI350" s="17">
        <v>0.21292717919908899</v>
      </c>
      <c r="AJ350" s="17">
        <v>0.36338721463111401</v>
      </c>
    </row>
    <row r="351" spans="2:36" x14ac:dyDescent="0.35">
      <c r="B351" t="s">
        <v>126</v>
      </c>
      <c r="C351" s="17">
        <v>0.358389168603161</v>
      </c>
      <c r="D351" s="17">
        <v>0.35392432153707598</v>
      </c>
      <c r="E351" s="17">
        <v>0.36325943727097898</v>
      </c>
      <c r="F351" s="17"/>
      <c r="G351" s="17">
        <v>0.21492437212547899</v>
      </c>
      <c r="H351" s="17">
        <v>0.393263522017334</v>
      </c>
      <c r="I351" s="17">
        <v>0.323865450288437</v>
      </c>
      <c r="J351" s="17">
        <v>0.36821153403602602</v>
      </c>
      <c r="K351" s="17">
        <v>0.33761935103778201</v>
      </c>
      <c r="L351" s="17">
        <v>0.44572238534229403</v>
      </c>
      <c r="M351" s="17"/>
      <c r="N351" s="17">
        <v>0.37890090539850202</v>
      </c>
      <c r="O351" s="17">
        <v>0.39474182594913099</v>
      </c>
      <c r="P351" s="17">
        <v>0.26065787033385002</v>
      </c>
      <c r="Q351" s="17">
        <v>0.41830518087806001</v>
      </c>
      <c r="R351" s="17">
        <v>0.21748261620581599</v>
      </c>
      <c r="S351" s="17">
        <v>0.27656225181312899</v>
      </c>
      <c r="T351" s="17">
        <v>0.336471751117637</v>
      </c>
      <c r="U351" s="17">
        <v>0.33578611263330399</v>
      </c>
      <c r="V351" s="17">
        <v>0.43340293526174101</v>
      </c>
      <c r="W351" s="17">
        <v>0.41399089608773398</v>
      </c>
      <c r="X351" s="17">
        <v>0.37657750147839902</v>
      </c>
      <c r="Y351" s="17">
        <v>0.30422576048834599</v>
      </c>
      <c r="Z351" s="17"/>
      <c r="AA351" s="17">
        <v>0.36143202783898298</v>
      </c>
      <c r="AB351" s="17">
        <v>0.40237240982161798</v>
      </c>
      <c r="AC351" s="17">
        <v>0.32905182355708101</v>
      </c>
      <c r="AD351" s="17">
        <v>0.32537058700170801</v>
      </c>
      <c r="AE351" s="17"/>
      <c r="AF351" s="17">
        <v>0.42925299076373202</v>
      </c>
      <c r="AG351" s="17">
        <v>0.30753852803435699</v>
      </c>
      <c r="AH351" s="17">
        <v>0.35729189410152001</v>
      </c>
      <c r="AI351" s="17">
        <v>0.30969445736956502</v>
      </c>
      <c r="AJ351" s="17">
        <v>0.23402482541780001</v>
      </c>
    </row>
    <row r="352" spans="2:36" x14ac:dyDescent="0.35">
      <c r="B352" t="s">
        <v>127</v>
      </c>
      <c r="C352" s="17">
        <v>5.5223332142951501E-3</v>
      </c>
      <c r="D352" s="17">
        <v>0</v>
      </c>
      <c r="E352" s="17">
        <v>1.15763867402673E-2</v>
      </c>
      <c r="F352" s="17"/>
      <c r="G352" s="17">
        <v>9.7740605371541694E-3</v>
      </c>
      <c r="H352" s="17">
        <v>0</v>
      </c>
      <c r="I352" s="17">
        <v>5.9451474690022004E-3</v>
      </c>
      <c r="J352" s="17">
        <v>5.97309191750543E-3</v>
      </c>
      <c r="K352" s="17">
        <v>9.2692001663788898E-3</v>
      </c>
      <c r="L352" s="17">
        <v>5.1906437933517896E-3</v>
      </c>
      <c r="M352" s="17"/>
      <c r="N352" s="17">
        <v>0</v>
      </c>
      <c r="O352" s="17">
        <v>0</v>
      </c>
      <c r="P352" s="17">
        <v>0</v>
      </c>
      <c r="Q352" s="17">
        <v>0</v>
      </c>
      <c r="R352" s="17">
        <v>5.0953111969788099E-2</v>
      </c>
      <c r="S352" s="17">
        <v>0</v>
      </c>
      <c r="T352" s="17">
        <v>1.50484050491194E-2</v>
      </c>
      <c r="U352" s="17">
        <v>0</v>
      </c>
      <c r="V352" s="17">
        <v>0</v>
      </c>
      <c r="W352" s="17">
        <v>1.29395346096449E-2</v>
      </c>
      <c r="X352" s="17">
        <v>0</v>
      </c>
      <c r="Y352" s="17">
        <v>0</v>
      </c>
      <c r="Z352" s="17"/>
      <c r="AA352" s="17">
        <v>3.18067271398616E-3</v>
      </c>
      <c r="AB352" s="17">
        <v>4.7915891674027104E-3</v>
      </c>
      <c r="AC352" s="17">
        <v>1.5696429110187499E-2</v>
      </c>
      <c r="AD352" s="17">
        <v>0</v>
      </c>
      <c r="AE352" s="17"/>
      <c r="AF352" s="17">
        <v>0</v>
      </c>
      <c r="AG352" s="17">
        <v>1.44793559389813E-2</v>
      </c>
      <c r="AH352" s="17">
        <v>3.4373362563974298E-3</v>
      </c>
      <c r="AI352" s="17">
        <v>9.2586420497543804E-3</v>
      </c>
      <c r="AJ352" s="17">
        <v>0</v>
      </c>
    </row>
    <row r="353" spans="2:36" x14ac:dyDescent="0.35">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2:36" x14ac:dyDescent="0.35">
      <c r="B354" s="6" t="s">
        <v>135</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2:36" x14ac:dyDescent="0.35">
      <c r="B355" s="23" t="s">
        <v>14</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2:36" x14ac:dyDescent="0.35">
      <c r="B356" t="s">
        <v>116</v>
      </c>
      <c r="C356" s="17">
        <v>4.4374036350629201E-3</v>
      </c>
      <c r="D356" s="17">
        <v>0</v>
      </c>
      <c r="E356" s="17">
        <v>8.2768880092530094E-3</v>
      </c>
      <c r="F356" s="17"/>
      <c r="G356" s="17">
        <v>2.46228182580998E-2</v>
      </c>
      <c r="H356" s="17">
        <v>0</v>
      </c>
      <c r="I356" s="17">
        <v>0</v>
      </c>
      <c r="J356" s="17">
        <v>0</v>
      </c>
      <c r="K356" s="17">
        <v>0</v>
      </c>
      <c r="L356" s="17">
        <v>0</v>
      </c>
      <c r="M356" s="17"/>
      <c r="N356" s="17">
        <v>1.7194552282556601E-2</v>
      </c>
      <c r="O356" s="17">
        <v>0</v>
      </c>
      <c r="P356" s="17">
        <v>0</v>
      </c>
      <c r="Q356" s="17">
        <v>0</v>
      </c>
      <c r="R356" s="17">
        <v>0</v>
      </c>
      <c r="S356" s="17">
        <v>0</v>
      </c>
      <c r="T356" s="17">
        <v>0</v>
      </c>
      <c r="U356" s="17">
        <v>0</v>
      </c>
      <c r="V356" s="17">
        <v>0</v>
      </c>
      <c r="W356" s="17">
        <v>0</v>
      </c>
      <c r="X356" s="17">
        <v>0</v>
      </c>
      <c r="Y356" s="17">
        <v>0</v>
      </c>
      <c r="Z356" s="17"/>
      <c r="AA356" s="17">
        <v>0</v>
      </c>
      <c r="AB356" s="17">
        <v>1.6852838744461099E-2</v>
      </c>
      <c r="AC356" s="17">
        <v>0</v>
      </c>
      <c r="AD356" s="17">
        <v>0</v>
      </c>
      <c r="AE356" s="17"/>
      <c r="AF356" s="17">
        <v>0</v>
      </c>
      <c r="AG356" s="17">
        <v>2.2861923345022801E-2</v>
      </c>
      <c r="AH356" s="17">
        <v>0</v>
      </c>
      <c r="AI356" s="17">
        <v>0</v>
      </c>
      <c r="AJ356" s="17">
        <v>0</v>
      </c>
    </row>
    <row r="357" spans="2:36" x14ac:dyDescent="0.35">
      <c r="B357" t="s">
        <v>117</v>
      </c>
      <c r="C357" s="17">
        <v>0</v>
      </c>
      <c r="D357" s="17">
        <v>0</v>
      </c>
      <c r="E357" s="17">
        <v>0</v>
      </c>
      <c r="F357" s="17"/>
      <c r="G357" s="17">
        <v>0</v>
      </c>
      <c r="H357" s="17">
        <v>0</v>
      </c>
      <c r="I357" s="17">
        <v>0</v>
      </c>
      <c r="J357" s="17">
        <v>0</v>
      </c>
      <c r="K357" s="17">
        <v>0</v>
      </c>
      <c r="L357" s="17">
        <v>0</v>
      </c>
      <c r="M357" s="17"/>
      <c r="N357" s="17">
        <v>0</v>
      </c>
      <c r="O357" s="17">
        <v>0</v>
      </c>
      <c r="P357" s="17">
        <v>0</v>
      </c>
      <c r="Q357" s="17">
        <v>0</v>
      </c>
      <c r="R357" s="17">
        <v>0</v>
      </c>
      <c r="S357" s="17">
        <v>0</v>
      </c>
      <c r="T357" s="17">
        <v>0</v>
      </c>
      <c r="U357" s="17">
        <v>0</v>
      </c>
      <c r="V357" s="17">
        <v>0</v>
      </c>
      <c r="W357" s="17">
        <v>0</v>
      </c>
      <c r="X357" s="17">
        <v>0</v>
      </c>
      <c r="Y357" s="17">
        <v>0</v>
      </c>
      <c r="Z357" s="17"/>
      <c r="AA357" s="17">
        <v>0</v>
      </c>
      <c r="AB357" s="17">
        <v>0</v>
      </c>
      <c r="AC357" s="17">
        <v>0</v>
      </c>
      <c r="AD357" s="17">
        <v>0</v>
      </c>
      <c r="AE357" s="17"/>
      <c r="AF357" s="17">
        <v>0</v>
      </c>
      <c r="AG357" s="17">
        <v>0</v>
      </c>
      <c r="AH357" s="17">
        <v>0</v>
      </c>
      <c r="AI357" s="17">
        <v>0</v>
      </c>
      <c r="AJ357" s="17">
        <v>0</v>
      </c>
    </row>
    <row r="358" spans="2:36" x14ac:dyDescent="0.35">
      <c r="B358" t="s">
        <v>118</v>
      </c>
      <c r="C358" s="17">
        <v>2.2292438606721799E-2</v>
      </c>
      <c r="D358" s="17">
        <v>1.9082464889236699E-2</v>
      </c>
      <c r="E358" s="17">
        <v>2.52179300918586E-2</v>
      </c>
      <c r="F358" s="17"/>
      <c r="G358" s="17">
        <v>2.4818344092941799E-2</v>
      </c>
      <c r="H358" s="17">
        <v>3.1502748291183401E-2</v>
      </c>
      <c r="I358" s="17">
        <v>1.76773992752523E-2</v>
      </c>
      <c r="J358" s="17">
        <v>0</v>
      </c>
      <c r="K358" s="17">
        <v>5.3832551348340002E-2</v>
      </c>
      <c r="L358" s="17">
        <v>0</v>
      </c>
      <c r="M358" s="17"/>
      <c r="N358" s="17">
        <v>3.4312461111783002E-2</v>
      </c>
      <c r="O358" s="17">
        <v>4.2420531474716403E-2</v>
      </c>
      <c r="P358" s="17">
        <v>0</v>
      </c>
      <c r="Q358" s="17">
        <v>5.14160611156693E-2</v>
      </c>
      <c r="R358" s="17">
        <v>0</v>
      </c>
      <c r="S358" s="17">
        <v>0</v>
      </c>
      <c r="T358" s="17">
        <v>0</v>
      </c>
      <c r="U358" s="17">
        <v>0</v>
      </c>
      <c r="V358" s="17">
        <v>3.3953156022683097E-2</v>
      </c>
      <c r="W358" s="17">
        <v>0</v>
      </c>
      <c r="X358" s="17">
        <v>0</v>
      </c>
      <c r="Y358" s="17">
        <v>0</v>
      </c>
      <c r="Z358" s="17"/>
      <c r="AA358" s="17">
        <v>0</v>
      </c>
      <c r="AB358" s="17">
        <v>5.1034013337960898E-2</v>
      </c>
      <c r="AC358" s="17">
        <v>0</v>
      </c>
      <c r="AD358" s="17">
        <v>6.6368378227769101E-2</v>
      </c>
      <c r="AE358" s="17"/>
      <c r="AF358" s="17">
        <v>4.3872783007526998E-2</v>
      </c>
      <c r="AG358" s="17">
        <v>2.30434661969122E-2</v>
      </c>
      <c r="AH358" s="17">
        <v>0</v>
      </c>
      <c r="AI358" s="17">
        <v>4.6756044827413898E-2</v>
      </c>
      <c r="AJ358" s="17">
        <v>8.9652846493694996E-2</v>
      </c>
    </row>
    <row r="359" spans="2:36" x14ac:dyDescent="0.35">
      <c r="B359" t="s">
        <v>119</v>
      </c>
      <c r="C359" s="17">
        <v>3.8736623734933799E-2</v>
      </c>
      <c r="D359" s="17">
        <v>3.8016259757056303E-2</v>
      </c>
      <c r="E359" s="17">
        <v>3.9654861881285898E-2</v>
      </c>
      <c r="F359" s="17"/>
      <c r="G359" s="17">
        <v>9.3381691801166594E-2</v>
      </c>
      <c r="H359" s="17">
        <v>1.6192648957196101E-2</v>
      </c>
      <c r="I359" s="17">
        <v>3.4828958639815402E-2</v>
      </c>
      <c r="J359" s="17">
        <v>3.1744241333660897E-2</v>
      </c>
      <c r="K359" s="17">
        <v>5.1726510629060203E-2</v>
      </c>
      <c r="L359" s="17">
        <v>0</v>
      </c>
      <c r="M359" s="17"/>
      <c r="N359" s="17">
        <v>3.3914980972410497E-2</v>
      </c>
      <c r="O359" s="17">
        <v>4.00669407067318E-2</v>
      </c>
      <c r="P359" s="17">
        <v>0.18259520414036701</v>
      </c>
      <c r="Q359" s="17">
        <v>0</v>
      </c>
      <c r="R359" s="17">
        <v>7.0150790704588198E-2</v>
      </c>
      <c r="S359" s="17">
        <v>0</v>
      </c>
      <c r="T359" s="17">
        <v>0</v>
      </c>
      <c r="U359" s="17">
        <v>0</v>
      </c>
      <c r="V359" s="17">
        <v>6.5309367676997396E-2</v>
      </c>
      <c r="W359" s="17">
        <v>0</v>
      </c>
      <c r="X359" s="17">
        <v>0</v>
      </c>
      <c r="Y359" s="17">
        <v>0.45653862794983502</v>
      </c>
      <c r="Z359" s="17"/>
      <c r="AA359" s="17">
        <v>3.1850265170519997E-2</v>
      </c>
      <c r="AB359" s="17">
        <v>8.1131267486879599E-2</v>
      </c>
      <c r="AC359" s="17">
        <v>2.19879396042383E-2</v>
      </c>
      <c r="AD359" s="17">
        <v>0</v>
      </c>
      <c r="AE359" s="17"/>
      <c r="AF359" s="17">
        <v>4.4905030910690397E-2</v>
      </c>
      <c r="AG359" s="17">
        <v>6.5268366907007797E-2</v>
      </c>
      <c r="AH359" s="17">
        <v>4.6619718720948403E-2</v>
      </c>
      <c r="AI359" s="17">
        <v>0</v>
      </c>
      <c r="AJ359" s="17">
        <v>9.3084019175858401E-2</v>
      </c>
    </row>
    <row r="360" spans="2:36" x14ac:dyDescent="0.35">
      <c r="B360" t="s">
        <v>120</v>
      </c>
      <c r="C360" s="17">
        <v>4.9685768485299001E-2</v>
      </c>
      <c r="D360" s="17">
        <v>6.9297474705972195E-2</v>
      </c>
      <c r="E360" s="17">
        <v>3.3254274857678602E-2</v>
      </c>
      <c r="F360" s="17"/>
      <c r="G360" s="17">
        <v>0.11580744892650401</v>
      </c>
      <c r="H360" s="17">
        <v>3.8179123352169698E-2</v>
      </c>
      <c r="I360" s="17">
        <v>5.5064387900768799E-2</v>
      </c>
      <c r="J360" s="17">
        <v>3.0366534534304102E-2</v>
      </c>
      <c r="K360" s="17">
        <v>0</v>
      </c>
      <c r="L360" s="17">
        <v>0</v>
      </c>
      <c r="M360" s="17"/>
      <c r="N360" s="17">
        <v>7.7735124524639196E-2</v>
      </c>
      <c r="O360" s="17">
        <v>4.2420531474716403E-2</v>
      </c>
      <c r="P360" s="17">
        <v>0.177570558601895</v>
      </c>
      <c r="Q360" s="17">
        <v>0</v>
      </c>
      <c r="R360" s="17">
        <v>0</v>
      </c>
      <c r="S360" s="17">
        <v>0</v>
      </c>
      <c r="T360" s="17">
        <v>0</v>
      </c>
      <c r="U360" s="17">
        <v>0</v>
      </c>
      <c r="V360" s="17">
        <v>0.12410152269423699</v>
      </c>
      <c r="W360" s="17">
        <v>0</v>
      </c>
      <c r="X360" s="17">
        <v>0</v>
      </c>
      <c r="Y360" s="17">
        <v>0</v>
      </c>
      <c r="Z360" s="17"/>
      <c r="AA360" s="17">
        <v>3.2616976190181099E-2</v>
      </c>
      <c r="AB360" s="17">
        <v>5.4123095643855201E-2</v>
      </c>
      <c r="AC360" s="17">
        <v>8.8492173976342903E-2</v>
      </c>
      <c r="AD360" s="17">
        <v>3.9976665024672203E-2</v>
      </c>
      <c r="AE360" s="17"/>
      <c r="AF360" s="17">
        <v>0.16911006879062901</v>
      </c>
      <c r="AG360" s="17">
        <v>9.9206573259027903E-2</v>
      </c>
      <c r="AH360" s="17">
        <v>1.31411191330507E-2</v>
      </c>
      <c r="AI360" s="17">
        <v>4.5556029387919701E-2</v>
      </c>
      <c r="AJ360" s="17">
        <v>0</v>
      </c>
    </row>
    <row r="361" spans="2:36" x14ac:dyDescent="0.35">
      <c r="B361" t="s">
        <v>121</v>
      </c>
      <c r="C361" s="17">
        <v>9.1712096439192606E-2</v>
      </c>
      <c r="D361" s="17">
        <v>5.18178211472443E-2</v>
      </c>
      <c r="E361" s="17">
        <v>0.11887456702403899</v>
      </c>
      <c r="F361" s="17"/>
      <c r="G361" s="17">
        <v>0.16312537694878501</v>
      </c>
      <c r="H361" s="17">
        <v>9.8400057066960298E-2</v>
      </c>
      <c r="I361" s="17">
        <v>4.9050691710187201E-2</v>
      </c>
      <c r="J361" s="17">
        <v>6.1677781733730001E-2</v>
      </c>
      <c r="K361" s="17">
        <v>5.55843636778297E-2</v>
      </c>
      <c r="L361" s="17">
        <v>0.13664303852017901</v>
      </c>
      <c r="M361" s="17"/>
      <c r="N361" s="17">
        <v>6.9235971029220994E-2</v>
      </c>
      <c r="O361" s="17">
        <v>8.35931137873238E-2</v>
      </c>
      <c r="P361" s="17">
        <v>0.263871727183077</v>
      </c>
      <c r="Q361" s="17">
        <v>0.21812001642002299</v>
      </c>
      <c r="R361" s="17">
        <v>0.139600029744196</v>
      </c>
      <c r="S361" s="17">
        <v>9.7755398188660095E-2</v>
      </c>
      <c r="T361" s="17">
        <v>8.8513505441207105E-2</v>
      </c>
      <c r="U361" s="17">
        <v>0.117744322844476</v>
      </c>
      <c r="V361" s="17">
        <v>6.2900712038566897E-2</v>
      </c>
      <c r="W361" s="17">
        <v>0</v>
      </c>
      <c r="X361" s="17">
        <v>0</v>
      </c>
      <c r="Y361" s="17">
        <v>0</v>
      </c>
      <c r="Z361" s="17"/>
      <c r="AA361" s="17">
        <v>6.6189772304623196E-2</v>
      </c>
      <c r="AB361" s="17">
        <v>9.8103024364404504E-2</v>
      </c>
      <c r="AC361" s="17">
        <v>0.18388443843070801</v>
      </c>
      <c r="AD361" s="17">
        <v>2.99293893832367E-2</v>
      </c>
      <c r="AE361" s="17"/>
      <c r="AF361" s="17">
        <v>0.25090316709909</v>
      </c>
      <c r="AG361" s="17">
        <v>0.11193769777950199</v>
      </c>
      <c r="AH361" s="17">
        <v>6.2515410068930397E-2</v>
      </c>
      <c r="AI361" s="17">
        <v>2.3152688693650801E-2</v>
      </c>
      <c r="AJ361" s="17">
        <v>0</v>
      </c>
    </row>
    <row r="362" spans="2:36" x14ac:dyDescent="0.35">
      <c r="B362" t="s">
        <v>122</v>
      </c>
      <c r="C362" s="17">
        <v>8.9306606083671705E-2</v>
      </c>
      <c r="D362" s="17">
        <v>8.9968310008623195E-2</v>
      </c>
      <c r="E362" s="17">
        <v>8.9432060710961797E-2</v>
      </c>
      <c r="F362" s="17"/>
      <c r="G362" s="17">
        <v>6.9890707659592793E-2</v>
      </c>
      <c r="H362" s="17">
        <v>8.0785404177316195E-2</v>
      </c>
      <c r="I362" s="17">
        <v>5.58195497814113E-2</v>
      </c>
      <c r="J362" s="17">
        <v>9.4926298015710606E-2</v>
      </c>
      <c r="K362" s="17">
        <v>0.155203410713185</v>
      </c>
      <c r="L362" s="17">
        <v>0.2146309599275</v>
      </c>
      <c r="M362" s="17"/>
      <c r="N362" s="17">
        <v>0.115821940354894</v>
      </c>
      <c r="O362" s="17">
        <v>0.13169001976299699</v>
      </c>
      <c r="P362" s="17">
        <v>0.201939500744545</v>
      </c>
      <c r="Q362" s="17">
        <v>0</v>
      </c>
      <c r="R362" s="17">
        <v>7.4779237652366104E-2</v>
      </c>
      <c r="S362" s="17">
        <v>0.14823381437840899</v>
      </c>
      <c r="T362" s="17">
        <v>0</v>
      </c>
      <c r="U362" s="17">
        <v>0</v>
      </c>
      <c r="V362" s="17">
        <v>7.0860542758097403E-2</v>
      </c>
      <c r="W362" s="17">
        <v>0</v>
      </c>
      <c r="X362" s="17">
        <v>0.25054663812708999</v>
      </c>
      <c r="Y362" s="17">
        <v>0</v>
      </c>
      <c r="Z362" s="17"/>
      <c r="AA362" s="17">
        <v>9.7958171509078401E-2</v>
      </c>
      <c r="AB362" s="17">
        <v>0.120372159188245</v>
      </c>
      <c r="AC362" s="17">
        <v>6.7910974312614406E-2</v>
      </c>
      <c r="AD362" s="17">
        <v>3.0896301086252399E-2</v>
      </c>
      <c r="AE362" s="17"/>
      <c r="AF362" s="17">
        <v>4.5828437145934299E-2</v>
      </c>
      <c r="AG362" s="17">
        <v>8.8370474582591604E-2</v>
      </c>
      <c r="AH362" s="17">
        <v>0.11451864716613901</v>
      </c>
      <c r="AI362" s="17">
        <v>7.0385772430050106E-2</v>
      </c>
      <c r="AJ362" s="17">
        <v>7.5550408368508307E-2</v>
      </c>
    </row>
    <row r="363" spans="2:36" x14ac:dyDescent="0.35">
      <c r="B363" t="s">
        <v>123</v>
      </c>
      <c r="C363" s="17">
        <v>0.171813694575983</v>
      </c>
      <c r="D363" s="17">
        <v>0.14043550846185501</v>
      </c>
      <c r="E363" s="17">
        <v>0.200053352192641</v>
      </c>
      <c r="F363" s="17"/>
      <c r="G363" s="17">
        <v>0.157646360153119</v>
      </c>
      <c r="H363" s="17">
        <v>0.13926295261974</v>
      </c>
      <c r="I363" s="17">
        <v>0.13385753557722799</v>
      </c>
      <c r="J363" s="17">
        <v>0.30512441169488802</v>
      </c>
      <c r="K363" s="17">
        <v>0.28596020315101101</v>
      </c>
      <c r="L363" s="17">
        <v>7.0158314475673403E-2</v>
      </c>
      <c r="M363" s="17"/>
      <c r="N363" s="17">
        <v>0.12005980286493401</v>
      </c>
      <c r="O363" s="17">
        <v>0.12725762517612499</v>
      </c>
      <c r="P363" s="17">
        <v>0</v>
      </c>
      <c r="Q363" s="17">
        <v>0.21463128586480201</v>
      </c>
      <c r="R363" s="17">
        <v>7.7844385187224904E-2</v>
      </c>
      <c r="S363" s="17">
        <v>0.244613733986736</v>
      </c>
      <c r="T363" s="17">
        <v>0.18461956241129801</v>
      </c>
      <c r="U363" s="17">
        <v>0.36120887023660497</v>
      </c>
      <c r="V363" s="17">
        <v>0.151794178642565</v>
      </c>
      <c r="W363" s="17">
        <v>0.35677349985068102</v>
      </c>
      <c r="X363" s="17">
        <v>0.241485218192282</v>
      </c>
      <c r="Y363" s="17">
        <v>0</v>
      </c>
      <c r="Z363" s="17"/>
      <c r="AA363" s="17">
        <v>0.124008927987798</v>
      </c>
      <c r="AB363" s="17">
        <v>0.180048662495533</v>
      </c>
      <c r="AC363" s="17">
        <v>0.19546738769931099</v>
      </c>
      <c r="AD363" s="17">
        <v>0.27179418749468598</v>
      </c>
      <c r="AE363" s="17"/>
      <c r="AF363" s="17">
        <v>0.212491923181065</v>
      </c>
      <c r="AG363" s="17">
        <v>0.165728929319722</v>
      </c>
      <c r="AH363" s="17">
        <v>0.20536172323002999</v>
      </c>
      <c r="AI363" s="17">
        <v>0.175979751875215</v>
      </c>
      <c r="AJ363" s="17">
        <v>8.1993393591935596E-2</v>
      </c>
    </row>
    <row r="364" spans="2:36" x14ac:dyDescent="0.35">
      <c r="B364" t="s">
        <v>124</v>
      </c>
      <c r="C364" s="17">
        <v>0.19086981406203499</v>
      </c>
      <c r="D364" s="17">
        <v>0.21532910448968601</v>
      </c>
      <c r="E364" s="17">
        <v>0.17137687596499901</v>
      </c>
      <c r="F364" s="17"/>
      <c r="G364" s="17">
        <v>0.225237296353345</v>
      </c>
      <c r="H364" s="17">
        <v>0.20052527783412699</v>
      </c>
      <c r="I364" s="17">
        <v>0.16721742690941099</v>
      </c>
      <c r="J364" s="17">
        <v>0.21085709289520399</v>
      </c>
      <c r="K364" s="17">
        <v>0.15488717676209099</v>
      </c>
      <c r="L364" s="17">
        <v>0.14507977281449799</v>
      </c>
      <c r="M364" s="17"/>
      <c r="N364" s="17">
        <v>0.204790525827868</v>
      </c>
      <c r="O364" s="17">
        <v>0.31614183699252102</v>
      </c>
      <c r="P364" s="17">
        <v>8.2427677464723403E-2</v>
      </c>
      <c r="Q364" s="17">
        <v>0.113660130834721</v>
      </c>
      <c r="R364" s="17">
        <v>0.40105982841722698</v>
      </c>
      <c r="S364" s="17">
        <v>0.29255061702391</v>
      </c>
      <c r="T364" s="17">
        <v>9.6458938166823299E-2</v>
      </c>
      <c r="U364" s="17">
        <v>0.27315572310060798</v>
      </c>
      <c r="V364" s="17">
        <v>2.8508898612147601E-2</v>
      </c>
      <c r="W364" s="17">
        <v>0.10700153050622099</v>
      </c>
      <c r="X364" s="17">
        <v>0.26086473561757001</v>
      </c>
      <c r="Y364" s="17">
        <v>0.54346137205016398</v>
      </c>
      <c r="Z364" s="17"/>
      <c r="AA364" s="17">
        <v>0.23351743791128601</v>
      </c>
      <c r="AB364" s="17">
        <v>0.13797480356189201</v>
      </c>
      <c r="AC364" s="17">
        <v>0.17602873290872501</v>
      </c>
      <c r="AD364" s="17">
        <v>0.18280841211817001</v>
      </c>
      <c r="AE364" s="17"/>
      <c r="AF364" s="17">
        <v>0</v>
      </c>
      <c r="AG364" s="17">
        <v>0.20896906231356699</v>
      </c>
      <c r="AH364" s="17">
        <v>0.20144889630712601</v>
      </c>
      <c r="AI364" s="17">
        <v>0.264320119783653</v>
      </c>
      <c r="AJ364" s="17">
        <v>7.6914881168041502E-2</v>
      </c>
    </row>
    <row r="365" spans="2:36" x14ac:dyDescent="0.35">
      <c r="B365" t="s">
        <v>125</v>
      </c>
      <c r="C365" s="17">
        <v>9.9138567493783206E-2</v>
      </c>
      <c r="D365" s="17">
        <v>0.14658829802370399</v>
      </c>
      <c r="E365" s="17">
        <v>5.9219734240026502E-2</v>
      </c>
      <c r="F365" s="17"/>
      <c r="G365" s="17">
        <v>0</v>
      </c>
      <c r="H365" s="17">
        <v>0.102884231389269</v>
      </c>
      <c r="I365" s="17">
        <v>0.16895108730144801</v>
      </c>
      <c r="J365" s="17">
        <v>0.10728677035242699</v>
      </c>
      <c r="K365" s="17">
        <v>0.102112262155249</v>
      </c>
      <c r="L365" s="17">
        <v>7.0158314475673403E-2</v>
      </c>
      <c r="M365" s="17"/>
      <c r="N365" s="17">
        <v>9.2542738724228399E-2</v>
      </c>
      <c r="O365" s="17">
        <v>0</v>
      </c>
      <c r="P365" s="17">
        <v>0</v>
      </c>
      <c r="Q365" s="17">
        <v>0.22982476052591799</v>
      </c>
      <c r="R365" s="17">
        <v>8.9744509673731099E-2</v>
      </c>
      <c r="S365" s="17">
        <v>5.0963753929598898E-2</v>
      </c>
      <c r="T365" s="17">
        <v>0.26583926391989898</v>
      </c>
      <c r="U365" s="17">
        <v>0</v>
      </c>
      <c r="V365" s="17">
        <v>0.20011128202304301</v>
      </c>
      <c r="W365" s="17">
        <v>4.8117286109634602E-2</v>
      </c>
      <c r="X365" s="17">
        <v>0</v>
      </c>
      <c r="Y365" s="17">
        <v>0</v>
      </c>
      <c r="Z365" s="17"/>
      <c r="AA365" s="17">
        <v>0.15041094403126101</v>
      </c>
      <c r="AB365" s="17">
        <v>5.2468298582853998E-2</v>
      </c>
      <c r="AC365" s="17">
        <v>0</v>
      </c>
      <c r="AD365" s="17">
        <v>0.16972753796569801</v>
      </c>
      <c r="AE365" s="17"/>
      <c r="AF365" s="17">
        <v>0.142785367208485</v>
      </c>
      <c r="AG365" s="17">
        <v>4.8558592055300498E-2</v>
      </c>
      <c r="AH365" s="17">
        <v>6.6120524840953404E-2</v>
      </c>
      <c r="AI365" s="17">
        <v>0.17479776735214</v>
      </c>
      <c r="AJ365" s="17">
        <v>0.165278678681478</v>
      </c>
    </row>
    <row r="366" spans="2:36" x14ac:dyDescent="0.35">
      <c r="B366" t="s">
        <v>126</v>
      </c>
      <c r="C366" s="17">
        <v>0.21100561560863801</v>
      </c>
      <c r="D366" s="17">
        <v>0.21109051633037801</v>
      </c>
      <c r="E366" s="17">
        <v>0.21256984884505301</v>
      </c>
      <c r="F366" s="17"/>
      <c r="G366" s="17">
        <v>7.5502276874955102E-2</v>
      </c>
      <c r="H366" s="17">
        <v>0.27708209838308401</v>
      </c>
      <c r="I366" s="17">
        <v>0.26378206326111098</v>
      </c>
      <c r="J366" s="17">
        <v>0.12686176755294401</v>
      </c>
      <c r="K366" s="17">
        <v>0.140693521563235</v>
      </c>
      <c r="L366" s="17">
        <v>0.363329599786476</v>
      </c>
      <c r="M366" s="17"/>
      <c r="N366" s="17">
        <v>0.21761704191352699</v>
      </c>
      <c r="O366" s="17">
        <v>0.170820378967731</v>
      </c>
      <c r="P366" s="17">
        <v>0</v>
      </c>
      <c r="Q366" s="17">
        <v>0.17234774523886801</v>
      </c>
      <c r="R366" s="17">
        <v>7.5360678723203595E-2</v>
      </c>
      <c r="S366" s="17">
        <v>0.16588268249268601</v>
      </c>
      <c r="T366" s="17">
        <v>0.36456873006077201</v>
      </c>
      <c r="U366" s="17">
        <v>0.24789108381831201</v>
      </c>
      <c r="V366" s="17">
        <v>0.230758653651471</v>
      </c>
      <c r="W366" s="17">
        <v>0.435856616619961</v>
      </c>
      <c r="X366" s="17">
        <v>0.12601491260721701</v>
      </c>
      <c r="Y366" s="17">
        <v>0</v>
      </c>
      <c r="Z366" s="17"/>
      <c r="AA366" s="17">
        <v>0.25191265097097998</v>
      </c>
      <c r="AB366" s="17">
        <v>0.19201026240331501</v>
      </c>
      <c r="AC366" s="17">
        <v>0.17144030420845199</v>
      </c>
      <c r="AD366" s="17">
        <v>0.17605259926765801</v>
      </c>
      <c r="AE366" s="17"/>
      <c r="AF366" s="17">
        <v>4.69029660899093E-2</v>
      </c>
      <c r="AG366" s="17">
        <v>0.12253505794093</v>
      </c>
      <c r="AH366" s="17">
        <v>0.25206954488653499</v>
      </c>
      <c r="AI366" s="17">
        <v>0.19905182564995699</v>
      </c>
      <c r="AJ366" s="17">
        <v>0.33023162683811902</v>
      </c>
    </row>
    <row r="367" spans="2:36" x14ac:dyDescent="0.35">
      <c r="B367" t="s">
        <v>127</v>
      </c>
      <c r="C367" s="17">
        <v>3.1001371274679002E-2</v>
      </c>
      <c r="D367" s="17">
        <v>1.83742421862432E-2</v>
      </c>
      <c r="E367" s="17">
        <v>4.2069606182203699E-2</v>
      </c>
      <c r="F367" s="17"/>
      <c r="G367" s="17">
        <v>4.9967678931491101E-2</v>
      </c>
      <c r="H367" s="17">
        <v>1.51854579289531E-2</v>
      </c>
      <c r="I367" s="17">
        <v>5.3750899643367399E-2</v>
      </c>
      <c r="J367" s="17">
        <v>3.1155101887131598E-2</v>
      </c>
      <c r="K367" s="17">
        <v>0</v>
      </c>
      <c r="L367" s="17">
        <v>0</v>
      </c>
      <c r="M367" s="17"/>
      <c r="N367" s="17">
        <v>1.6774860393938301E-2</v>
      </c>
      <c r="O367" s="17">
        <v>4.55890216571374E-2</v>
      </c>
      <c r="P367" s="17">
        <v>9.1595331865393106E-2</v>
      </c>
      <c r="Q367" s="17">
        <v>0</v>
      </c>
      <c r="R367" s="17">
        <v>7.1460539897462996E-2</v>
      </c>
      <c r="S367" s="17">
        <v>0</v>
      </c>
      <c r="T367" s="17">
        <v>0</v>
      </c>
      <c r="U367" s="17">
        <v>0</v>
      </c>
      <c r="V367" s="17">
        <v>3.1701685880191802E-2</v>
      </c>
      <c r="W367" s="17">
        <v>5.2251066913502203E-2</v>
      </c>
      <c r="X367" s="17">
        <v>0.12108849545584199</v>
      </c>
      <c r="Y367" s="17">
        <v>0</v>
      </c>
      <c r="Z367" s="17"/>
      <c r="AA367" s="17">
        <v>1.15348539242728E-2</v>
      </c>
      <c r="AB367" s="17">
        <v>1.5881574190600701E-2</v>
      </c>
      <c r="AC367" s="17">
        <v>9.4788048859608301E-2</v>
      </c>
      <c r="AD367" s="17">
        <v>3.2446529431857198E-2</v>
      </c>
      <c r="AE367" s="17"/>
      <c r="AF367" s="17">
        <v>4.3200256566669801E-2</v>
      </c>
      <c r="AG367" s="17">
        <v>4.3519856300416999E-2</v>
      </c>
      <c r="AH367" s="17">
        <v>3.8204415646287099E-2</v>
      </c>
      <c r="AI367" s="17">
        <v>0</v>
      </c>
      <c r="AJ367" s="17">
        <v>8.7294145682364405E-2</v>
      </c>
    </row>
    <row r="368" spans="2:36" x14ac:dyDescent="0.35">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2:36" x14ac:dyDescent="0.35">
      <c r="B369" s="6" t="s">
        <v>136</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2:36" x14ac:dyDescent="0.35">
      <c r="B370" s="23" t="s">
        <v>14</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2:36" x14ac:dyDescent="0.35">
      <c r="B371" t="s">
        <v>116</v>
      </c>
      <c r="C371" s="17">
        <v>2.4916301467436602E-2</v>
      </c>
      <c r="D371" s="17">
        <v>2.0523770138134199E-2</v>
      </c>
      <c r="E371" s="17">
        <v>2.9921780904749201E-2</v>
      </c>
      <c r="F371" s="17"/>
      <c r="G371" s="17">
        <v>9.7921841795186093E-2</v>
      </c>
      <c r="H371" s="17">
        <v>0</v>
      </c>
      <c r="I371" s="17">
        <v>0</v>
      </c>
      <c r="J371" s="17">
        <v>0.100691192246692</v>
      </c>
      <c r="K371" s="17">
        <v>2.52695082589856E-2</v>
      </c>
      <c r="L371" s="17">
        <v>9.5018035795323193E-3</v>
      </c>
      <c r="M371" s="17"/>
      <c r="N371" s="17">
        <v>4.5679609571982902E-2</v>
      </c>
      <c r="O371" s="17">
        <v>0</v>
      </c>
      <c r="P371" s="17">
        <v>0</v>
      </c>
      <c r="Q371" s="17">
        <v>0</v>
      </c>
      <c r="R371" s="17">
        <v>0</v>
      </c>
      <c r="S371" s="17">
        <v>4.3857075920704203E-2</v>
      </c>
      <c r="T371" s="17">
        <v>0</v>
      </c>
      <c r="U371" s="17">
        <v>8.1199987008593794E-2</v>
      </c>
      <c r="V371" s="17">
        <v>3.5774503525871498E-2</v>
      </c>
      <c r="W371" s="17">
        <v>7.4739885550108506E-2</v>
      </c>
      <c r="X371" s="17">
        <v>0</v>
      </c>
      <c r="Y371" s="17">
        <v>0</v>
      </c>
      <c r="Z371" s="17"/>
      <c r="AA371" s="17">
        <v>0</v>
      </c>
      <c r="AB371" s="17">
        <v>1.6497304295781699E-2</v>
      </c>
      <c r="AC371" s="17">
        <v>1.9860016477098501E-2</v>
      </c>
      <c r="AD371" s="17">
        <v>9.7124225239828402E-2</v>
      </c>
      <c r="AE371" s="17"/>
      <c r="AF371" s="17">
        <v>6.4118239728489401E-2</v>
      </c>
      <c r="AG371" s="17">
        <v>4.4357640296463503E-2</v>
      </c>
      <c r="AH371" s="17">
        <v>0</v>
      </c>
      <c r="AI371" s="17">
        <v>0</v>
      </c>
      <c r="AJ371" s="17">
        <v>0</v>
      </c>
    </row>
    <row r="372" spans="2:36" x14ac:dyDescent="0.35">
      <c r="B372" t="s">
        <v>117</v>
      </c>
      <c r="C372" s="17">
        <v>5.1258400818310302E-3</v>
      </c>
      <c r="D372" s="17">
        <v>0</v>
      </c>
      <c r="E372" s="17">
        <v>1.09669565600221E-2</v>
      </c>
      <c r="F372" s="17"/>
      <c r="G372" s="17">
        <v>0</v>
      </c>
      <c r="H372" s="17">
        <v>0</v>
      </c>
      <c r="I372" s="17">
        <v>0</v>
      </c>
      <c r="J372" s="17">
        <v>4.6316419413409901E-2</v>
      </c>
      <c r="K372" s="17">
        <v>0</v>
      </c>
      <c r="L372" s="17">
        <v>0</v>
      </c>
      <c r="M372" s="17"/>
      <c r="N372" s="17">
        <v>0</v>
      </c>
      <c r="O372" s="17">
        <v>3.12380377793177E-2</v>
      </c>
      <c r="P372" s="17">
        <v>0</v>
      </c>
      <c r="Q372" s="17">
        <v>0</v>
      </c>
      <c r="R372" s="17">
        <v>0</v>
      </c>
      <c r="S372" s="17">
        <v>0</v>
      </c>
      <c r="T372" s="17">
        <v>0</v>
      </c>
      <c r="U372" s="17">
        <v>0</v>
      </c>
      <c r="V372" s="17">
        <v>0</v>
      </c>
      <c r="W372" s="17">
        <v>0</v>
      </c>
      <c r="X372" s="17">
        <v>0</v>
      </c>
      <c r="Y372" s="17">
        <v>0</v>
      </c>
      <c r="Z372" s="17"/>
      <c r="AA372" s="17">
        <v>0</v>
      </c>
      <c r="AB372" s="17">
        <v>0</v>
      </c>
      <c r="AC372" s="17">
        <v>2.45937164784602E-2</v>
      </c>
      <c r="AD372" s="17">
        <v>0</v>
      </c>
      <c r="AE372" s="17"/>
      <c r="AF372" s="17">
        <v>0</v>
      </c>
      <c r="AG372" s="17">
        <v>2.4431859440691001E-2</v>
      </c>
      <c r="AH372" s="17">
        <v>0</v>
      </c>
      <c r="AI372" s="17">
        <v>0</v>
      </c>
      <c r="AJ372" s="17">
        <v>0</v>
      </c>
    </row>
    <row r="373" spans="2:36" x14ac:dyDescent="0.35">
      <c r="B373" t="s">
        <v>118</v>
      </c>
      <c r="C373" s="17">
        <v>1.0632085045213799E-2</v>
      </c>
      <c r="D373" s="17">
        <v>1.0422468111137201E-2</v>
      </c>
      <c r="E373" s="17">
        <v>1.0870952608031999E-2</v>
      </c>
      <c r="F373" s="17"/>
      <c r="G373" s="17">
        <v>0</v>
      </c>
      <c r="H373" s="17">
        <v>0</v>
      </c>
      <c r="I373" s="17">
        <v>0</v>
      </c>
      <c r="J373" s="17">
        <v>4.5910968796241902E-2</v>
      </c>
      <c r="K373" s="17">
        <v>3.1405760100051403E-2</v>
      </c>
      <c r="L373" s="17">
        <v>0</v>
      </c>
      <c r="M373" s="17"/>
      <c r="N373" s="17">
        <v>0</v>
      </c>
      <c r="O373" s="17">
        <v>3.0964582234671901E-2</v>
      </c>
      <c r="P373" s="17">
        <v>0</v>
      </c>
      <c r="Q373" s="17">
        <v>0</v>
      </c>
      <c r="R373" s="17">
        <v>0</v>
      </c>
      <c r="S373" s="17">
        <v>0</v>
      </c>
      <c r="T373" s="17">
        <v>0</v>
      </c>
      <c r="U373" s="17">
        <v>0</v>
      </c>
      <c r="V373" s="17">
        <v>0</v>
      </c>
      <c r="W373" s="17">
        <v>6.4178018609926293E-2</v>
      </c>
      <c r="X373" s="17">
        <v>0</v>
      </c>
      <c r="Y373" s="17">
        <v>0</v>
      </c>
      <c r="Z373" s="17"/>
      <c r="AA373" s="17">
        <v>0</v>
      </c>
      <c r="AB373" s="17">
        <v>1.7723514955153799E-2</v>
      </c>
      <c r="AC373" s="17">
        <v>0</v>
      </c>
      <c r="AD373" s="17">
        <v>3.1613392734031902E-2</v>
      </c>
      <c r="AE373" s="17"/>
      <c r="AF373" s="17">
        <v>3.1940400053119301E-2</v>
      </c>
      <c r="AG373" s="17">
        <v>2.4217984693587401E-2</v>
      </c>
      <c r="AH373" s="17">
        <v>0</v>
      </c>
      <c r="AI373" s="17">
        <v>0</v>
      </c>
      <c r="AJ373" s="17">
        <v>0</v>
      </c>
    </row>
    <row r="374" spans="2:36" x14ac:dyDescent="0.35">
      <c r="B374" t="s">
        <v>119</v>
      </c>
      <c r="C374" s="17">
        <v>2.10733924728181E-2</v>
      </c>
      <c r="D374" s="17">
        <v>9.4615911609850206E-3</v>
      </c>
      <c r="E374" s="17">
        <v>3.4305542306060699E-2</v>
      </c>
      <c r="F374" s="17"/>
      <c r="G374" s="17">
        <v>9.5501468013268406E-2</v>
      </c>
      <c r="H374" s="17">
        <v>4.0383168483221599E-2</v>
      </c>
      <c r="I374" s="17">
        <v>0</v>
      </c>
      <c r="J374" s="17">
        <v>0</v>
      </c>
      <c r="K374" s="17">
        <v>0</v>
      </c>
      <c r="L374" s="17">
        <v>2.3963570685323302E-2</v>
      </c>
      <c r="M374" s="17"/>
      <c r="N374" s="17">
        <v>4.4550528180647198E-2</v>
      </c>
      <c r="O374" s="17">
        <v>3.4096469548650803E-2</v>
      </c>
      <c r="P374" s="17">
        <v>8.3006255857330499E-2</v>
      </c>
      <c r="Q374" s="17">
        <v>0</v>
      </c>
      <c r="R374" s="17">
        <v>0</v>
      </c>
      <c r="S374" s="17">
        <v>0</v>
      </c>
      <c r="T374" s="17">
        <v>0</v>
      </c>
      <c r="U374" s="17">
        <v>0</v>
      </c>
      <c r="V374" s="17">
        <v>0</v>
      </c>
      <c r="W374" s="17">
        <v>6.1972212965288001E-2</v>
      </c>
      <c r="X374" s="17">
        <v>0</v>
      </c>
      <c r="Y374" s="17">
        <v>0</v>
      </c>
      <c r="Z374" s="17"/>
      <c r="AA374" s="17">
        <v>3.4046152603947201E-2</v>
      </c>
      <c r="AB374" s="17">
        <v>1.6215659661404699E-2</v>
      </c>
      <c r="AC374" s="17">
        <v>0</v>
      </c>
      <c r="AD374" s="17">
        <v>3.3351517015915398E-2</v>
      </c>
      <c r="AE374" s="17"/>
      <c r="AF374" s="17">
        <v>0</v>
      </c>
      <c r="AG374" s="17">
        <v>2.42078684958013E-2</v>
      </c>
      <c r="AH374" s="17">
        <v>5.4550067984630198E-2</v>
      </c>
      <c r="AI374" s="17">
        <v>0</v>
      </c>
      <c r="AJ374" s="17">
        <v>0</v>
      </c>
    </row>
    <row r="375" spans="2:36" x14ac:dyDescent="0.35">
      <c r="B375" t="s">
        <v>120</v>
      </c>
      <c r="C375" s="17">
        <v>1.6229958658108799E-2</v>
      </c>
      <c r="D375" s="17">
        <v>9.4615911609850206E-3</v>
      </c>
      <c r="E375" s="17">
        <v>2.3942806169297701E-2</v>
      </c>
      <c r="F375" s="17"/>
      <c r="G375" s="17">
        <v>9.5501468013268406E-2</v>
      </c>
      <c r="H375" s="17">
        <v>3.8395221792406897E-2</v>
      </c>
      <c r="I375" s="17">
        <v>6.8558977866436402E-2</v>
      </c>
      <c r="J375" s="17">
        <v>0</v>
      </c>
      <c r="K375" s="17">
        <v>0</v>
      </c>
      <c r="L375" s="17">
        <v>0</v>
      </c>
      <c r="M375" s="17"/>
      <c r="N375" s="17">
        <v>4.4550528180647198E-2</v>
      </c>
      <c r="O375" s="17">
        <v>0</v>
      </c>
      <c r="P375" s="17">
        <v>0</v>
      </c>
      <c r="Q375" s="17">
        <v>0</v>
      </c>
      <c r="R375" s="17">
        <v>0</v>
      </c>
      <c r="S375" s="17">
        <v>0</v>
      </c>
      <c r="T375" s="17">
        <v>6.1137116157195401E-2</v>
      </c>
      <c r="U375" s="17">
        <v>0</v>
      </c>
      <c r="V375" s="17">
        <v>4.2606251345338797E-2</v>
      </c>
      <c r="W375" s="17">
        <v>0</v>
      </c>
      <c r="X375" s="17">
        <v>0</v>
      </c>
      <c r="Y375" s="17">
        <v>0</v>
      </c>
      <c r="Z375" s="17"/>
      <c r="AA375" s="17">
        <v>3.4930670756963801E-2</v>
      </c>
      <c r="AB375" s="17">
        <v>1.69838852736858E-2</v>
      </c>
      <c r="AC375" s="17">
        <v>0</v>
      </c>
      <c r="AD375" s="17">
        <v>0</v>
      </c>
      <c r="AE375" s="17"/>
      <c r="AF375" s="17">
        <v>0</v>
      </c>
      <c r="AG375" s="17">
        <v>2.4019578933708499E-2</v>
      </c>
      <c r="AH375" s="17">
        <v>2.0023823352886602E-2</v>
      </c>
      <c r="AI375" s="17">
        <v>4.12437634282374E-2</v>
      </c>
      <c r="AJ375" s="17">
        <v>0</v>
      </c>
    </row>
    <row r="376" spans="2:36" x14ac:dyDescent="0.35">
      <c r="B376" t="s">
        <v>121</v>
      </c>
      <c r="C376" s="17">
        <v>9.3423665447118401E-2</v>
      </c>
      <c r="D376" s="17">
        <v>0.115359460463533</v>
      </c>
      <c r="E376" s="17">
        <v>6.8426878249881404E-2</v>
      </c>
      <c r="F376" s="17"/>
      <c r="G376" s="17">
        <v>0.183825859770578</v>
      </c>
      <c r="H376" s="17">
        <v>0.20944822723492501</v>
      </c>
      <c r="I376" s="17">
        <v>5.9503754551108297E-2</v>
      </c>
      <c r="J376" s="17">
        <v>5.4298219260519101E-2</v>
      </c>
      <c r="K376" s="17">
        <v>7.3898809797848103E-2</v>
      </c>
      <c r="L376" s="17">
        <v>7.0103324805692202E-2</v>
      </c>
      <c r="M376" s="17"/>
      <c r="N376" s="17">
        <v>0.188383495802425</v>
      </c>
      <c r="O376" s="17">
        <v>0</v>
      </c>
      <c r="P376" s="17">
        <v>7.8628060576068498E-2</v>
      </c>
      <c r="Q376" s="17">
        <v>0.16530834038626499</v>
      </c>
      <c r="R376" s="17">
        <v>0</v>
      </c>
      <c r="S376" s="17">
        <v>0.14028070922635599</v>
      </c>
      <c r="T376" s="17">
        <v>6.2574441753418697E-2</v>
      </c>
      <c r="U376" s="17">
        <v>0.16350552603187299</v>
      </c>
      <c r="V376" s="17">
        <v>0.120667466686913</v>
      </c>
      <c r="W376" s="17">
        <v>0.14334508529564199</v>
      </c>
      <c r="X376" s="17">
        <v>0</v>
      </c>
      <c r="Y376" s="17">
        <v>0</v>
      </c>
      <c r="Z376" s="17"/>
      <c r="AA376" s="17">
        <v>3.0737793320813299E-2</v>
      </c>
      <c r="AB376" s="17">
        <v>3.3885459639256398E-2</v>
      </c>
      <c r="AC376" s="17">
        <v>0.21782587867120501</v>
      </c>
      <c r="AD376" s="17">
        <v>0.17303311761597401</v>
      </c>
      <c r="AE376" s="17"/>
      <c r="AF376" s="17">
        <v>0.121586369307257</v>
      </c>
      <c r="AG376" s="17">
        <v>0.10630405078397399</v>
      </c>
      <c r="AH376" s="17">
        <v>0.123081939699312</v>
      </c>
      <c r="AI376" s="17">
        <v>0</v>
      </c>
      <c r="AJ376" s="17">
        <v>0</v>
      </c>
    </row>
    <row r="377" spans="2:36" x14ac:dyDescent="0.35">
      <c r="B377" t="s">
        <v>122</v>
      </c>
      <c r="C377" s="17">
        <v>3.8548228908872897E-2</v>
      </c>
      <c r="D377" s="17">
        <v>7.31149206198953E-3</v>
      </c>
      <c r="E377" s="17">
        <v>7.4143841610092798E-2</v>
      </c>
      <c r="F377" s="17"/>
      <c r="G377" s="17">
        <v>9.0409146428316697E-2</v>
      </c>
      <c r="H377" s="17">
        <v>0.14186205642549299</v>
      </c>
      <c r="I377" s="17">
        <v>0</v>
      </c>
      <c r="J377" s="17">
        <v>0</v>
      </c>
      <c r="K377" s="17">
        <v>5.0934851358450599E-2</v>
      </c>
      <c r="L377" s="17">
        <v>1.1754017704105999E-2</v>
      </c>
      <c r="M377" s="17"/>
      <c r="N377" s="17">
        <v>4.0198847748150301E-2</v>
      </c>
      <c r="O377" s="17">
        <v>0</v>
      </c>
      <c r="P377" s="17">
        <v>8.3684789648944505E-2</v>
      </c>
      <c r="Q377" s="17">
        <v>7.4882097714566706E-2</v>
      </c>
      <c r="R377" s="17">
        <v>0</v>
      </c>
      <c r="S377" s="17">
        <v>4.84170692893649E-2</v>
      </c>
      <c r="T377" s="17">
        <v>0</v>
      </c>
      <c r="U377" s="17">
        <v>0</v>
      </c>
      <c r="V377" s="17">
        <v>6.9400886749225094E-2</v>
      </c>
      <c r="W377" s="17">
        <v>5.9795354959432598E-2</v>
      </c>
      <c r="X377" s="17">
        <v>0.14541197348836199</v>
      </c>
      <c r="Y377" s="17">
        <v>0</v>
      </c>
      <c r="Z377" s="17"/>
      <c r="AA377" s="17">
        <v>9.1604102419360095E-2</v>
      </c>
      <c r="AB377" s="17">
        <v>0</v>
      </c>
      <c r="AC377" s="17">
        <v>4.7672510757873099E-2</v>
      </c>
      <c r="AD377" s="17">
        <v>0</v>
      </c>
      <c r="AE377" s="17"/>
      <c r="AF377" s="17">
        <v>0</v>
      </c>
      <c r="AG377" s="17">
        <v>1.85612501869989E-2</v>
      </c>
      <c r="AH377" s="17">
        <v>6.8034503679756206E-2</v>
      </c>
      <c r="AI377" s="17">
        <v>0</v>
      </c>
      <c r="AJ377" s="17">
        <v>0.15531062068930901</v>
      </c>
    </row>
    <row r="378" spans="2:36" x14ac:dyDescent="0.35">
      <c r="B378" t="s">
        <v>123</v>
      </c>
      <c r="C378" s="17">
        <v>0.16947423025142</v>
      </c>
      <c r="D378" s="17">
        <v>0.15101592589210799</v>
      </c>
      <c r="E378" s="17">
        <v>0.19050826643503099</v>
      </c>
      <c r="F378" s="17"/>
      <c r="G378" s="17">
        <v>0.27646026723669798</v>
      </c>
      <c r="H378" s="17">
        <v>0.19133906977811399</v>
      </c>
      <c r="I378" s="17">
        <v>0.179241459331241</v>
      </c>
      <c r="J378" s="17">
        <v>9.4049412879009198E-2</v>
      </c>
      <c r="K378" s="17">
        <v>0.136301182735201</v>
      </c>
      <c r="L378" s="17">
        <v>0.18026263434440001</v>
      </c>
      <c r="M378" s="17"/>
      <c r="N378" s="17">
        <v>0.18800220652892299</v>
      </c>
      <c r="O378" s="17">
        <v>0.22707715717622401</v>
      </c>
      <c r="P378" s="17">
        <v>0</v>
      </c>
      <c r="Q378" s="17">
        <v>8.6364709019084801E-2</v>
      </c>
      <c r="R378" s="17">
        <v>0.217692029508574</v>
      </c>
      <c r="S378" s="17">
        <v>0.28705437997699101</v>
      </c>
      <c r="T378" s="17">
        <v>0.11185674927353</v>
      </c>
      <c r="U378" s="17">
        <v>8.7958484909844606E-2</v>
      </c>
      <c r="V378" s="17">
        <v>8.4994076341997099E-2</v>
      </c>
      <c r="W378" s="17">
        <v>6.9198287572906705E-2</v>
      </c>
      <c r="X378" s="17">
        <v>0.298589043496434</v>
      </c>
      <c r="Y378" s="17">
        <v>0.57656188855102697</v>
      </c>
      <c r="Z378" s="17"/>
      <c r="AA378" s="17">
        <v>0.21768411741530799</v>
      </c>
      <c r="AB378" s="17">
        <v>0.18421528180410299</v>
      </c>
      <c r="AC378" s="17">
        <v>0.118017623692257</v>
      </c>
      <c r="AD378" s="17">
        <v>8.6377597938147505E-2</v>
      </c>
      <c r="AE378" s="17"/>
      <c r="AF378" s="17">
        <v>0.16590944595728399</v>
      </c>
      <c r="AG378" s="17">
        <v>0.17597309048108201</v>
      </c>
      <c r="AH378" s="17">
        <v>6.8348627739995199E-2</v>
      </c>
      <c r="AI378" s="17">
        <v>0.41188844809662301</v>
      </c>
      <c r="AJ378" s="17">
        <v>0</v>
      </c>
    </row>
    <row r="379" spans="2:36" x14ac:dyDescent="0.35">
      <c r="B379" t="s">
        <v>124</v>
      </c>
      <c r="C379" s="17">
        <v>0.13073732121613399</v>
      </c>
      <c r="D379" s="17">
        <v>0.18199130340900699</v>
      </c>
      <c r="E379" s="17">
        <v>7.2331191649024199E-2</v>
      </c>
      <c r="F379" s="17"/>
      <c r="G379" s="17">
        <v>8.4794782242610098E-2</v>
      </c>
      <c r="H379" s="17">
        <v>9.00539826719228E-2</v>
      </c>
      <c r="I379" s="17">
        <v>6.8279397990400406E-2</v>
      </c>
      <c r="J379" s="17">
        <v>0.19889383641209599</v>
      </c>
      <c r="K379" s="17">
        <v>0.122422880299642</v>
      </c>
      <c r="L379" s="17">
        <v>0.14757774926195999</v>
      </c>
      <c r="M379" s="17"/>
      <c r="N379" s="17">
        <v>0.15410646149480101</v>
      </c>
      <c r="O379" s="17">
        <v>0.125253750483825</v>
      </c>
      <c r="P379" s="17">
        <v>8.5924668368351706E-2</v>
      </c>
      <c r="Q379" s="17">
        <v>7.6803695701900598E-2</v>
      </c>
      <c r="R379" s="17">
        <v>0.26564096032732998</v>
      </c>
      <c r="S379" s="17">
        <v>0.13639217181074101</v>
      </c>
      <c r="T379" s="17">
        <v>0.125701493192345</v>
      </c>
      <c r="U379" s="17">
        <v>0.157579795580439</v>
      </c>
      <c r="V379" s="17">
        <v>3.6468472772499899E-2</v>
      </c>
      <c r="W379" s="17">
        <v>0.13175237745219201</v>
      </c>
      <c r="X379" s="17">
        <v>0.15226935198856301</v>
      </c>
      <c r="Y379" s="17">
        <v>0.28755236304703302</v>
      </c>
      <c r="Z379" s="17"/>
      <c r="AA379" s="17">
        <v>0.104672748576897</v>
      </c>
      <c r="AB379" s="17">
        <v>7.9535625901009002E-2</v>
      </c>
      <c r="AC379" s="17">
        <v>0.17838576226069899</v>
      </c>
      <c r="AD379" s="17">
        <v>0.22369508227965301</v>
      </c>
      <c r="AE379" s="17"/>
      <c r="AF379" s="17">
        <v>0.118406222893951</v>
      </c>
      <c r="AG379" s="17">
        <v>0.17663829859885</v>
      </c>
      <c r="AH379" s="17">
        <v>0.12783996900457101</v>
      </c>
      <c r="AI379" s="17">
        <v>0.121226928701384</v>
      </c>
      <c r="AJ379" s="17">
        <v>0</v>
      </c>
    </row>
    <row r="380" spans="2:36" x14ac:dyDescent="0.35">
      <c r="B380" t="s">
        <v>125</v>
      </c>
      <c r="C380" s="17">
        <v>0.186089330210684</v>
      </c>
      <c r="D380" s="17">
        <v>0.17968437049828101</v>
      </c>
      <c r="E380" s="17">
        <v>0.19338805883292101</v>
      </c>
      <c r="F380" s="17"/>
      <c r="G380" s="17">
        <v>0</v>
      </c>
      <c r="H380" s="17">
        <v>0.13114057061968001</v>
      </c>
      <c r="I380" s="17">
        <v>0.292474536187802</v>
      </c>
      <c r="J380" s="17">
        <v>0.15800982512461301</v>
      </c>
      <c r="K380" s="17">
        <v>0.256095848806907</v>
      </c>
      <c r="L380" s="17">
        <v>0.183920933401549</v>
      </c>
      <c r="M380" s="17"/>
      <c r="N380" s="17">
        <v>0.14517327535295199</v>
      </c>
      <c r="O380" s="17">
        <v>0.22577991980134099</v>
      </c>
      <c r="P380" s="17">
        <v>0.15949234522546499</v>
      </c>
      <c r="Q380" s="17">
        <v>0.17132889176049901</v>
      </c>
      <c r="R380" s="17">
        <v>0.21635715207296699</v>
      </c>
      <c r="S380" s="17">
        <v>0.100443242559586</v>
      </c>
      <c r="T380" s="17">
        <v>0.28584981191917902</v>
      </c>
      <c r="U380" s="17">
        <v>0.25834040543713499</v>
      </c>
      <c r="V380" s="17">
        <v>0.249406453462792</v>
      </c>
      <c r="W380" s="17">
        <v>5.9795354959432598E-2</v>
      </c>
      <c r="X380" s="17">
        <v>0.282540863036709</v>
      </c>
      <c r="Y380" s="17">
        <v>0</v>
      </c>
      <c r="Z380" s="17"/>
      <c r="AA380" s="17">
        <v>0.17085749082875001</v>
      </c>
      <c r="AB380" s="17">
        <v>0.23528327536039401</v>
      </c>
      <c r="AC380" s="17">
        <v>0.168370505896281</v>
      </c>
      <c r="AD380" s="17">
        <v>0.148942615617491</v>
      </c>
      <c r="AE380" s="17"/>
      <c r="AF380" s="17">
        <v>0.23453400190667001</v>
      </c>
      <c r="AG380" s="17">
        <v>9.8760238872460299E-2</v>
      </c>
      <c r="AH380" s="17">
        <v>0.240783106252797</v>
      </c>
      <c r="AI380" s="17">
        <v>0.14723469580080301</v>
      </c>
      <c r="AJ380" s="17">
        <v>0.34177296959082998</v>
      </c>
    </row>
    <row r="381" spans="2:36" x14ac:dyDescent="0.35">
      <c r="B381" t="s">
        <v>126</v>
      </c>
      <c r="C381" s="17">
        <v>0.28840669733639002</v>
      </c>
      <c r="D381" s="17">
        <v>0.29549671721971499</v>
      </c>
      <c r="E381" s="17">
        <v>0.28032731301888297</v>
      </c>
      <c r="F381" s="17"/>
      <c r="G381" s="17">
        <v>7.5585166500074102E-2</v>
      </c>
      <c r="H381" s="17">
        <v>0.15737770299423701</v>
      </c>
      <c r="I381" s="17">
        <v>0.33194187407301301</v>
      </c>
      <c r="J381" s="17">
        <v>0.30183012586741798</v>
      </c>
      <c r="K381" s="17">
        <v>0.24560140696981</v>
      </c>
      <c r="L381" s="17">
        <v>0.361257252549261</v>
      </c>
      <c r="M381" s="17"/>
      <c r="N381" s="17">
        <v>0.14935504713947101</v>
      </c>
      <c r="O381" s="17">
        <v>0.29536670763754103</v>
      </c>
      <c r="P381" s="17">
        <v>0.426257624466509</v>
      </c>
      <c r="Q381" s="17">
        <v>0.42531226541768402</v>
      </c>
      <c r="R381" s="17">
        <v>0.30030985809112998</v>
      </c>
      <c r="S381" s="17">
        <v>0.24355535121625699</v>
      </c>
      <c r="T381" s="17">
        <v>0.352880387704331</v>
      </c>
      <c r="U381" s="17">
        <v>0.25141580103211397</v>
      </c>
      <c r="V381" s="17">
        <v>0.36068188911536297</v>
      </c>
      <c r="W381" s="17">
        <v>0.27389362036114201</v>
      </c>
      <c r="X381" s="17">
        <v>0.121188767989932</v>
      </c>
      <c r="Y381" s="17">
        <v>0.13588574840194101</v>
      </c>
      <c r="Z381" s="17"/>
      <c r="AA381" s="17">
        <v>0.29958926113916501</v>
      </c>
      <c r="AB381" s="17">
        <v>0.38344433344780698</v>
      </c>
      <c r="AC381" s="17">
        <v>0.19982182326018699</v>
      </c>
      <c r="AD381" s="17">
        <v>0.20586245155895899</v>
      </c>
      <c r="AE381" s="17"/>
      <c r="AF381" s="17">
        <v>0.23298243299907301</v>
      </c>
      <c r="AG381" s="17">
        <v>0.28252813921638298</v>
      </c>
      <c r="AH381" s="17">
        <v>0.26310229255096401</v>
      </c>
      <c r="AI381" s="17">
        <v>0.27840616397295298</v>
      </c>
      <c r="AJ381" s="17">
        <v>0.50291640971985996</v>
      </c>
    </row>
    <row r="382" spans="2:36" x14ac:dyDescent="0.35">
      <c r="B382" t="s">
        <v>127</v>
      </c>
      <c r="C382" s="17">
        <v>1.5342948903972999E-2</v>
      </c>
      <c r="D382" s="17">
        <v>1.9271309884124999E-2</v>
      </c>
      <c r="E382" s="17">
        <v>1.0866411656004099E-2</v>
      </c>
      <c r="F382" s="17"/>
      <c r="G382" s="17">
        <v>0</v>
      </c>
      <c r="H382" s="17">
        <v>0</v>
      </c>
      <c r="I382" s="17">
        <v>0</v>
      </c>
      <c r="J382" s="17">
        <v>0</v>
      </c>
      <c r="K382" s="17">
        <v>5.8069751673103701E-2</v>
      </c>
      <c r="L382" s="17">
        <v>1.16587136681763E-2</v>
      </c>
      <c r="M382" s="17"/>
      <c r="N382" s="17">
        <v>0</v>
      </c>
      <c r="O382" s="17">
        <v>3.0223375338429299E-2</v>
      </c>
      <c r="P382" s="17">
        <v>8.3006255857330499E-2</v>
      </c>
      <c r="Q382" s="17">
        <v>0</v>
      </c>
      <c r="R382" s="17">
        <v>0</v>
      </c>
      <c r="S382" s="17">
        <v>0</v>
      </c>
      <c r="T382" s="17">
        <v>0</v>
      </c>
      <c r="U382" s="17">
        <v>0</v>
      </c>
      <c r="V382" s="17">
        <v>0</v>
      </c>
      <c r="W382" s="17">
        <v>6.1329802273928903E-2</v>
      </c>
      <c r="X382" s="17">
        <v>0</v>
      </c>
      <c r="Y382" s="17">
        <v>0</v>
      </c>
      <c r="Z382" s="17"/>
      <c r="AA382" s="17">
        <v>1.5877662938795899E-2</v>
      </c>
      <c r="AB382" s="17">
        <v>1.6215659661404699E-2</v>
      </c>
      <c r="AC382" s="17">
        <v>2.5452162505939999E-2</v>
      </c>
      <c r="AD382" s="17">
        <v>0</v>
      </c>
      <c r="AE382" s="17"/>
      <c r="AF382" s="17">
        <v>3.0522887154154299E-2</v>
      </c>
      <c r="AG382" s="17">
        <v>0</v>
      </c>
      <c r="AH382" s="17">
        <v>3.4235669735088001E-2</v>
      </c>
      <c r="AI382" s="17">
        <v>0</v>
      </c>
      <c r="AJ382" s="17">
        <v>0</v>
      </c>
    </row>
    <row r="383" spans="2:36" x14ac:dyDescent="0.35">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2:36" x14ac:dyDescent="0.35">
      <c r="B384" s="6" t="s">
        <v>137</v>
      </c>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2:36" x14ac:dyDescent="0.35">
      <c r="B385" s="23" t="s">
        <v>14</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2:36" x14ac:dyDescent="0.35">
      <c r="B386" t="s">
        <v>138</v>
      </c>
      <c r="C386" s="17">
        <v>0.37616999667895101</v>
      </c>
      <c r="D386" s="17">
        <v>0.43128542289788502</v>
      </c>
      <c r="E386" s="17">
        <v>0.32086123732180299</v>
      </c>
      <c r="F386" s="17"/>
      <c r="G386" s="17">
        <v>0.50765463412115397</v>
      </c>
      <c r="H386" s="17">
        <v>0.35407881080504</v>
      </c>
      <c r="I386" s="17">
        <v>0.49764345439026297</v>
      </c>
      <c r="J386" s="17">
        <v>0.29115064439868998</v>
      </c>
      <c r="K386" s="17">
        <v>0.33099698583812598</v>
      </c>
      <c r="L386" s="17">
        <v>0.33213868823922899</v>
      </c>
      <c r="M386" s="17"/>
      <c r="N386" s="17">
        <v>0.48975941199241901</v>
      </c>
      <c r="O386" s="17">
        <v>0.40813152613660902</v>
      </c>
      <c r="P386" s="17">
        <v>0.352876022287887</v>
      </c>
      <c r="Q386" s="17">
        <v>0.31250226585382401</v>
      </c>
      <c r="R386" s="17">
        <v>0.36936313744033999</v>
      </c>
      <c r="S386" s="17">
        <v>0.56483275678440703</v>
      </c>
      <c r="T386" s="17">
        <v>0.30039037675936398</v>
      </c>
      <c r="U386" s="17">
        <v>0.27224214544381797</v>
      </c>
      <c r="V386" s="17">
        <v>0.361307123354835</v>
      </c>
      <c r="W386" s="17">
        <v>0.33183520981266401</v>
      </c>
      <c r="X386" s="17">
        <v>0.14318402940788799</v>
      </c>
      <c r="Y386" s="17">
        <v>0.45250114448455803</v>
      </c>
      <c r="Z386" s="17"/>
      <c r="AA386" s="17">
        <v>0.40621503634126799</v>
      </c>
      <c r="AB386" s="17">
        <v>0.40000553479140499</v>
      </c>
      <c r="AC386" s="17">
        <v>0.42590631664428003</v>
      </c>
      <c r="AD386" s="17">
        <v>0.28459018235227701</v>
      </c>
      <c r="AE386" s="17"/>
      <c r="AF386" s="17">
        <v>0.41204779126110203</v>
      </c>
      <c r="AG386" s="17">
        <v>0.31350975971502998</v>
      </c>
      <c r="AH386" s="17">
        <v>0.39201508734775897</v>
      </c>
      <c r="AI386" s="17">
        <v>0.38070006695131903</v>
      </c>
      <c r="AJ386" s="17">
        <v>0.84235257263114405</v>
      </c>
    </row>
    <row r="387" spans="2:36" x14ac:dyDescent="0.35">
      <c r="B387" t="s">
        <v>139</v>
      </c>
      <c r="C387" s="17">
        <v>0.55757708638097203</v>
      </c>
      <c r="D387" s="17">
        <v>0.53306714428352497</v>
      </c>
      <c r="E387" s="17">
        <v>0.58016013572525205</v>
      </c>
      <c r="F387" s="17"/>
      <c r="G387" s="17">
        <v>0.44716409664398399</v>
      </c>
      <c r="H387" s="17">
        <v>0.57200966153435995</v>
      </c>
      <c r="I387" s="17">
        <v>0.50235654560973697</v>
      </c>
      <c r="J387" s="17">
        <v>0.61215857591124101</v>
      </c>
      <c r="K387" s="17">
        <v>0.62255575066898505</v>
      </c>
      <c r="L387" s="17">
        <v>0.55861789260309502</v>
      </c>
      <c r="M387" s="17"/>
      <c r="N387" s="17">
        <v>0.456087506263057</v>
      </c>
      <c r="O387" s="17">
        <v>0.52359746193619705</v>
      </c>
      <c r="P387" s="17">
        <v>0.60333472859355197</v>
      </c>
      <c r="Q387" s="17">
        <v>0.68749773414617599</v>
      </c>
      <c r="R387" s="17">
        <v>0.58793922191191605</v>
      </c>
      <c r="S387" s="17">
        <v>0.32671429195718799</v>
      </c>
      <c r="T387" s="17">
        <v>0.657402086919888</v>
      </c>
      <c r="U387" s="17">
        <v>0.63041899144600799</v>
      </c>
      <c r="V387" s="17">
        <v>0.55742615248814997</v>
      </c>
      <c r="W387" s="17">
        <v>0.53638705815480603</v>
      </c>
      <c r="X387" s="17">
        <v>0.78913531383020896</v>
      </c>
      <c r="Y387" s="17">
        <v>0.54749885551544197</v>
      </c>
      <c r="Z387" s="17"/>
      <c r="AA387" s="17">
        <v>0.55546050986297202</v>
      </c>
      <c r="AB387" s="17">
        <v>0.53606435686224696</v>
      </c>
      <c r="AC387" s="17">
        <v>0.45332387404501501</v>
      </c>
      <c r="AD387" s="17">
        <v>0.66263244757439799</v>
      </c>
      <c r="AE387" s="17"/>
      <c r="AF387" s="17">
        <v>0.49237782628640703</v>
      </c>
      <c r="AG387" s="17">
        <v>0.62678971092396496</v>
      </c>
      <c r="AH387" s="17">
        <v>0.52085155956764395</v>
      </c>
      <c r="AI387" s="17">
        <v>0.58545726433366296</v>
      </c>
      <c r="AJ387" s="17">
        <v>0.15764742736885601</v>
      </c>
    </row>
    <row r="388" spans="2:36" x14ac:dyDescent="0.35">
      <c r="B388" t="s">
        <v>104</v>
      </c>
      <c r="C388" s="17">
        <v>6.6252916940077095E-2</v>
      </c>
      <c r="D388" s="17">
        <v>3.5647432818589703E-2</v>
      </c>
      <c r="E388" s="17">
        <v>9.8978626952944904E-2</v>
      </c>
      <c r="F388" s="17"/>
      <c r="G388" s="17">
        <v>4.5181269234861599E-2</v>
      </c>
      <c r="H388" s="17">
        <v>7.3911527660599705E-2</v>
      </c>
      <c r="I388" s="17">
        <v>0</v>
      </c>
      <c r="J388" s="17">
        <v>9.6690779690069506E-2</v>
      </c>
      <c r="K388" s="17">
        <v>4.6447263492889003E-2</v>
      </c>
      <c r="L388" s="17">
        <v>0.10924341915767601</v>
      </c>
      <c r="M388" s="17"/>
      <c r="N388" s="17">
        <v>5.4153081744523997E-2</v>
      </c>
      <c r="O388" s="17">
        <v>6.8271011927194203E-2</v>
      </c>
      <c r="P388" s="17">
        <v>4.37892491185616E-2</v>
      </c>
      <c r="Q388" s="17">
        <v>0</v>
      </c>
      <c r="R388" s="17">
        <v>4.26976406477435E-2</v>
      </c>
      <c r="S388" s="17">
        <v>0.108452951258405</v>
      </c>
      <c r="T388" s="17">
        <v>4.2207536320748001E-2</v>
      </c>
      <c r="U388" s="17">
        <v>9.7338863110174006E-2</v>
      </c>
      <c r="V388" s="17">
        <v>8.1266724157014206E-2</v>
      </c>
      <c r="W388" s="17">
        <v>0.13177773203252999</v>
      </c>
      <c r="X388" s="17">
        <v>6.7680656761903393E-2</v>
      </c>
      <c r="Y388" s="17">
        <v>0</v>
      </c>
      <c r="Z388" s="17"/>
      <c r="AA388" s="17">
        <v>3.8324453795760098E-2</v>
      </c>
      <c r="AB388" s="17">
        <v>6.3930108346347894E-2</v>
      </c>
      <c r="AC388" s="17">
        <v>0.120769809310705</v>
      </c>
      <c r="AD388" s="17">
        <v>5.2777370073324802E-2</v>
      </c>
      <c r="AE388" s="17"/>
      <c r="AF388" s="17">
        <v>9.55743824524911E-2</v>
      </c>
      <c r="AG388" s="17">
        <v>5.9700529361004298E-2</v>
      </c>
      <c r="AH388" s="17">
        <v>8.7133353084596299E-2</v>
      </c>
      <c r="AI388" s="17">
        <v>3.3842668715017898E-2</v>
      </c>
      <c r="AJ388" s="17">
        <v>0</v>
      </c>
    </row>
    <row r="389" spans="2:36" x14ac:dyDescent="0.35">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2:36" x14ac:dyDescent="0.35">
      <c r="B390" s="6" t="s">
        <v>140</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2:36" x14ac:dyDescent="0.35">
      <c r="B391" s="23" t="s">
        <v>14</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2:36" x14ac:dyDescent="0.35">
      <c r="B392" t="s">
        <v>141</v>
      </c>
      <c r="C392" s="17">
        <v>0.33002736064496202</v>
      </c>
      <c r="D392" s="17">
        <v>0.30855741202996301</v>
      </c>
      <c r="E392" s="17">
        <v>0.34853217470616499</v>
      </c>
      <c r="F392" s="17"/>
      <c r="G392" s="17">
        <v>0.55123544918934897</v>
      </c>
      <c r="H392" s="17">
        <v>0.48940661347466802</v>
      </c>
      <c r="I392" s="17">
        <v>0.201801127493768</v>
      </c>
      <c r="J392" s="17">
        <v>0.33107516528616798</v>
      </c>
      <c r="K392" s="17">
        <v>0.27765930302199399</v>
      </c>
      <c r="L392" s="17">
        <v>0.192261154572967</v>
      </c>
      <c r="M392" s="17"/>
      <c r="N392" s="17">
        <v>0.51223469604824701</v>
      </c>
      <c r="O392" s="17">
        <v>0.24043580458449801</v>
      </c>
      <c r="P392" s="17">
        <v>0.26779145066597698</v>
      </c>
      <c r="Q392" s="17">
        <v>0.26741363638256599</v>
      </c>
      <c r="R392" s="17">
        <v>0.307449500878479</v>
      </c>
      <c r="S392" s="17">
        <v>0.50311643773600701</v>
      </c>
      <c r="T392" s="17">
        <v>0.22552198034708701</v>
      </c>
      <c r="U392" s="17">
        <v>0.382006999909484</v>
      </c>
      <c r="V392" s="17">
        <v>0.396644131980884</v>
      </c>
      <c r="W392" s="17">
        <v>0.18788584822093499</v>
      </c>
      <c r="X392" s="17">
        <v>0.28981965994301401</v>
      </c>
      <c r="Y392" s="17">
        <v>0.227135843416086</v>
      </c>
      <c r="Z392" s="17"/>
      <c r="AA392" s="17">
        <v>0.42260267136879898</v>
      </c>
      <c r="AB392" s="17">
        <v>0.322092552858041</v>
      </c>
      <c r="AC392" s="17">
        <v>0.24884745047859799</v>
      </c>
      <c r="AD392" s="17">
        <v>0.308134731704931</v>
      </c>
      <c r="AE392" s="17"/>
      <c r="AF392" s="17">
        <v>0.35310919203373498</v>
      </c>
      <c r="AG392" s="17">
        <v>0.34744038495332302</v>
      </c>
      <c r="AH392" s="17">
        <v>0.32369591388829</v>
      </c>
      <c r="AI392" s="17">
        <v>0.47035948340688299</v>
      </c>
      <c r="AJ392" s="17">
        <v>0.62981407431233505</v>
      </c>
    </row>
    <row r="393" spans="2:36" x14ac:dyDescent="0.35">
      <c r="B393" t="s">
        <v>139</v>
      </c>
      <c r="C393" s="17">
        <v>0.60824900068058796</v>
      </c>
      <c r="D393" s="17">
        <v>0.62433752303387102</v>
      </c>
      <c r="E393" s="17">
        <v>0.59438240416442101</v>
      </c>
      <c r="F393" s="17"/>
      <c r="G393" s="17">
        <v>0.42352534106501299</v>
      </c>
      <c r="H393" s="17">
        <v>0.46658074599552601</v>
      </c>
      <c r="I393" s="17">
        <v>0.74490453672410695</v>
      </c>
      <c r="J393" s="17">
        <v>0.58415428096809596</v>
      </c>
      <c r="K393" s="17">
        <v>0.696212513784077</v>
      </c>
      <c r="L393" s="17">
        <v>0.68955311683384402</v>
      </c>
      <c r="M393" s="17"/>
      <c r="N393" s="17">
        <v>0.44135300003737699</v>
      </c>
      <c r="O393" s="17">
        <v>0.67685569207280905</v>
      </c>
      <c r="P393" s="17">
        <v>0.69342027795614203</v>
      </c>
      <c r="Q393" s="17">
        <v>0.63897529228930305</v>
      </c>
      <c r="R393" s="17">
        <v>0.65268653441796298</v>
      </c>
      <c r="S393" s="17">
        <v>0.421676644754653</v>
      </c>
      <c r="T393" s="17">
        <v>0.73343033721325201</v>
      </c>
      <c r="U393" s="17">
        <v>0.55533212944701105</v>
      </c>
      <c r="V393" s="17">
        <v>0.49274992133431</v>
      </c>
      <c r="W393" s="17">
        <v>0.81211415177906499</v>
      </c>
      <c r="X393" s="17">
        <v>0.71018034005698605</v>
      </c>
      <c r="Y393" s="17">
        <v>0.66807194682495197</v>
      </c>
      <c r="Z393" s="17"/>
      <c r="AA393" s="17">
        <v>0.53697198794230006</v>
      </c>
      <c r="AB393" s="17">
        <v>0.61259881777838998</v>
      </c>
      <c r="AC393" s="17">
        <v>0.67598886181963203</v>
      </c>
      <c r="AD393" s="17">
        <v>0.62088160173005202</v>
      </c>
      <c r="AE393" s="17"/>
      <c r="AF393" s="17">
        <v>0.53765459882884303</v>
      </c>
      <c r="AG393" s="17">
        <v>0.594710760817865</v>
      </c>
      <c r="AH393" s="17">
        <v>0.61458502349738997</v>
      </c>
      <c r="AI393" s="17">
        <v>0.52964051659311695</v>
      </c>
      <c r="AJ393" s="17">
        <v>0.37018592568766501</v>
      </c>
    </row>
    <row r="394" spans="2:36" x14ac:dyDescent="0.35">
      <c r="B394" t="s">
        <v>104</v>
      </c>
      <c r="C394" s="17">
        <v>6.1723638674450597E-2</v>
      </c>
      <c r="D394" s="17">
        <v>6.7105064936166497E-2</v>
      </c>
      <c r="E394" s="17">
        <v>5.7085421129413602E-2</v>
      </c>
      <c r="F394" s="17"/>
      <c r="G394" s="17">
        <v>2.52392097456384E-2</v>
      </c>
      <c r="H394" s="17">
        <v>4.4012640529805601E-2</v>
      </c>
      <c r="I394" s="17">
        <v>5.3294335782124898E-2</v>
      </c>
      <c r="J394" s="17">
        <v>8.4770553745735597E-2</v>
      </c>
      <c r="K394" s="17">
        <v>2.6128183193928501E-2</v>
      </c>
      <c r="L394" s="17">
        <v>0.11818572859319</v>
      </c>
      <c r="M394" s="17"/>
      <c r="N394" s="17">
        <v>4.6412303914376597E-2</v>
      </c>
      <c r="O394" s="17">
        <v>8.2708503342692696E-2</v>
      </c>
      <c r="P394" s="17">
        <v>3.8788271377880899E-2</v>
      </c>
      <c r="Q394" s="17">
        <v>9.3611071328130097E-2</v>
      </c>
      <c r="R394" s="17">
        <v>3.9863964703558401E-2</v>
      </c>
      <c r="S394" s="17">
        <v>7.5206917509339402E-2</v>
      </c>
      <c r="T394" s="17">
        <v>4.1047682439660699E-2</v>
      </c>
      <c r="U394" s="17">
        <v>6.2660870643505104E-2</v>
      </c>
      <c r="V394" s="17">
        <v>0.110605946684805</v>
      </c>
      <c r="W394" s="17">
        <v>0</v>
      </c>
      <c r="X394" s="17">
        <v>0</v>
      </c>
      <c r="Y394" s="17">
        <v>0.104792209758962</v>
      </c>
      <c r="Z394" s="17"/>
      <c r="AA394" s="17">
        <v>4.0425340688901502E-2</v>
      </c>
      <c r="AB394" s="17">
        <v>6.5308629363568904E-2</v>
      </c>
      <c r="AC394" s="17">
        <v>7.5163687701769802E-2</v>
      </c>
      <c r="AD394" s="17">
        <v>7.0983666565016507E-2</v>
      </c>
      <c r="AE394" s="17"/>
      <c r="AF394" s="17">
        <v>0.10923620913742201</v>
      </c>
      <c r="AG394" s="17">
        <v>5.7848854228811697E-2</v>
      </c>
      <c r="AH394" s="17">
        <v>6.1719062614320599E-2</v>
      </c>
      <c r="AI394" s="17">
        <v>0</v>
      </c>
      <c r="AJ394" s="17">
        <v>0</v>
      </c>
    </row>
    <row r="395" spans="2:36" x14ac:dyDescent="0.35">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2:36" x14ac:dyDescent="0.35">
      <c r="B396" s="6" t="s">
        <v>142</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2:36" x14ac:dyDescent="0.35">
      <c r="B397" s="23" t="s">
        <v>14</v>
      </c>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2:36" x14ac:dyDescent="0.35">
      <c r="B398" t="s">
        <v>143</v>
      </c>
      <c r="C398" s="17">
        <v>0.209355906619695</v>
      </c>
      <c r="D398" s="17">
        <v>0.25815909088030897</v>
      </c>
      <c r="E398" s="17">
        <v>0.162033374605004</v>
      </c>
      <c r="F398" s="17"/>
      <c r="G398" s="17">
        <v>0.45932621934708101</v>
      </c>
      <c r="H398" s="17">
        <v>0.30422223185417802</v>
      </c>
      <c r="I398" s="17">
        <v>0.152744952651336</v>
      </c>
      <c r="J398" s="17">
        <v>0.15305833467229599</v>
      </c>
      <c r="K398" s="17">
        <v>0.14884004953645799</v>
      </c>
      <c r="L398" s="17">
        <v>7.8348632874857702E-2</v>
      </c>
      <c r="M398" s="17"/>
      <c r="N398" s="17">
        <v>0.211087168443651</v>
      </c>
      <c r="O398" s="17">
        <v>0.201127997489572</v>
      </c>
      <c r="P398" s="17">
        <v>0.100765350616383</v>
      </c>
      <c r="Q398" s="17">
        <v>0.258784370918759</v>
      </c>
      <c r="R398" s="17">
        <v>0.26076915561660802</v>
      </c>
      <c r="S398" s="17">
        <v>0.19866236569781601</v>
      </c>
      <c r="T398" s="17">
        <v>0.22711507990472199</v>
      </c>
      <c r="U398" s="17">
        <v>0.106492614590774</v>
      </c>
      <c r="V398" s="17">
        <v>0.31640855386458899</v>
      </c>
      <c r="W398" s="17">
        <v>0.16788919366212701</v>
      </c>
      <c r="X398" s="17">
        <v>0</v>
      </c>
      <c r="Y398" s="17">
        <v>0.31770633148064897</v>
      </c>
      <c r="Z398" s="17"/>
      <c r="AA398" s="17">
        <v>0.24691739415140901</v>
      </c>
      <c r="AB398" s="17">
        <v>0.15046962047262499</v>
      </c>
      <c r="AC398" s="17">
        <v>0.29949792041770901</v>
      </c>
      <c r="AD398" s="17">
        <v>0.157833984384912</v>
      </c>
      <c r="AE398" s="17"/>
      <c r="AF398" s="17">
        <v>0.14902022234907</v>
      </c>
      <c r="AG398" s="17">
        <v>0.29565885412480403</v>
      </c>
      <c r="AH398" s="17">
        <v>0.177409272407065</v>
      </c>
      <c r="AI398" s="17">
        <v>0.24193268595468001</v>
      </c>
      <c r="AJ398" s="17">
        <v>0.43756440521955398</v>
      </c>
    </row>
    <row r="399" spans="2:36" x14ac:dyDescent="0.35">
      <c r="B399" t="s">
        <v>139</v>
      </c>
      <c r="C399" s="17">
        <v>0.72633543112673904</v>
      </c>
      <c r="D399" s="17">
        <v>0.70934837689677499</v>
      </c>
      <c r="E399" s="17">
        <v>0.74280711078886996</v>
      </c>
      <c r="F399" s="17"/>
      <c r="G399" s="17">
        <v>0.51626578683631796</v>
      </c>
      <c r="H399" s="17">
        <v>0.61374584458106696</v>
      </c>
      <c r="I399" s="17">
        <v>0.78600984973869603</v>
      </c>
      <c r="J399" s="17">
        <v>0.77167139458770095</v>
      </c>
      <c r="K399" s="17">
        <v>0.85115995046354198</v>
      </c>
      <c r="L399" s="17">
        <v>0.80660506963878897</v>
      </c>
      <c r="M399" s="17"/>
      <c r="N399" s="17">
        <v>0.75790057041796399</v>
      </c>
      <c r="O399" s="17">
        <v>0.70148590120478904</v>
      </c>
      <c r="P399" s="17">
        <v>0.76805179773072696</v>
      </c>
      <c r="Q399" s="17">
        <v>0.70134522055278803</v>
      </c>
      <c r="R399" s="17">
        <v>0.73923084438339204</v>
      </c>
      <c r="S399" s="17">
        <v>0.67577866854995505</v>
      </c>
      <c r="T399" s="17">
        <v>0.77288492009527798</v>
      </c>
      <c r="U399" s="17">
        <v>0.89350738540922603</v>
      </c>
      <c r="V399" s="17">
        <v>0.65119580842890001</v>
      </c>
      <c r="W399" s="17">
        <v>0.66835724931573104</v>
      </c>
      <c r="X399" s="17">
        <v>1</v>
      </c>
      <c r="Y399" s="17">
        <v>0.68229366851935103</v>
      </c>
      <c r="Z399" s="17"/>
      <c r="AA399" s="17">
        <v>0.67110899412351799</v>
      </c>
      <c r="AB399" s="17">
        <v>0.82213227206585404</v>
      </c>
      <c r="AC399" s="17">
        <v>0.64906456350165098</v>
      </c>
      <c r="AD399" s="17">
        <v>0.746225975666157</v>
      </c>
      <c r="AE399" s="17"/>
      <c r="AF399" s="17">
        <v>0.76382586535765296</v>
      </c>
      <c r="AG399" s="17">
        <v>0.65720762489616502</v>
      </c>
      <c r="AH399" s="17">
        <v>0.78062632456025505</v>
      </c>
      <c r="AI399" s="17">
        <v>0.67012030869113703</v>
      </c>
      <c r="AJ399" s="17">
        <v>0.56243559478044602</v>
      </c>
    </row>
    <row r="400" spans="2:36" x14ac:dyDescent="0.35">
      <c r="B400" t="s">
        <v>104</v>
      </c>
      <c r="C400" s="17">
        <v>6.4308662253565699E-2</v>
      </c>
      <c r="D400" s="17">
        <v>3.24925322229156E-2</v>
      </c>
      <c r="E400" s="17">
        <v>9.51595146061264E-2</v>
      </c>
      <c r="F400" s="17"/>
      <c r="G400" s="17">
        <v>2.4407993816601001E-2</v>
      </c>
      <c r="H400" s="17">
        <v>8.2031923564755097E-2</v>
      </c>
      <c r="I400" s="17">
        <v>6.1245197609968001E-2</v>
      </c>
      <c r="J400" s="17">
        <v>7.5270270740002698E-2</v>
      </c>
      <c r="K400" s="17">
        <v>0</v>
      </c>
      <c r="L400" s="17">
        <v>0.11504629748635301</v>
      </c>
      <c r="M400" s="17"/>
      <c r="N400" s="17">
        <v>3.1012261138384799E-2</v>
      </c>
      <c r="O400" s="17">
        <v>9.7386101305639197E-2</v>
      </c>
      <c r="P400" s="17">
        <v>0.13118285165289001</v>
      </c>
      <c r="Q400" s="17">
        <v>3.9870408528453402E-2</v>
      </c>
      <c r="R400" s="17">
        <v>0</v>
      </c>
      <c r="S400" s="17">
        <v>0.125558965752229</v>
      </c>
      <c r="T400" s="17">
        <v>0</v>
      </c>
      <c r="U400" s="17">
        <v>0</v>
      </c>
      <c r="V400" s="17">
        <v>3.2395637706511202E-2</v>
      </c>
      <c r="W400" s="17">
        <v>0.163753557022143</v>
      </c>
      <c r="X400" s="17">
        <v>0</v>
      </c>
      <c r="Y400" s="17">
        <v>0</v>
      </c>
      <c r="Z400" s="17"/>
      <c r="AA400" s="17">
        <v>8.1973611725073295E-2</v>
      </c>
      <c r="AB400" s="17">
        <v>2.7398107461521201E-2</v>
      </c>
      <c r="AC400" s="17">
        <v>5.1437516080640601E-2</v>
      </c>
      <c r="AD400" s="17">
        <v>9.5940039948931202E-2</v>
      </c>
      <c r="AE400" s="17"/>
      <c r="AF400" s="17">
        <v>8.7153912293277194E-2</v>
      </c>
      <c r="AG400" s="17">
        <v>4.7133520979030501E-2</v>
      </c>
      <c r="AH400" s="17">
        <v>4.1964403032679003E-2</v>
      </c>
      <c r="AI400" s="17">
        <v>8.7947005354183594E-2</v>
      </c>
      <c r="AJ400" s="17">
        <v>0</v>
      </c>
    </row>
    <row r="401" spans="2:36" x14ac:dyDescent="0.35">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2:36" x14ac:dyDescent="0.35">
      <c r="B402" s="6" t="s">
        <v>144</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2:36" x14ac:dyDescent="0.35">
      <c r="B403" s="23" t="s">
        <v>14</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2:36" x14ac:dyDescent="0.35">
      <c r="B404" t="s">
        <v>145</v>
      </c>
      <c r="C404" s="17">
        <v>0.17008756039116399</v>
      </c>
      <c r="D404" s="17">
        <v>0.19322084240970899</v>
      </c>
      <c r="E404" s="17">
        <v>0.14565722449914301</v>
      </c>
      <c r="F404" s="17"/>
      <c r="G404" s="17">
        <v>0.34265151774090402</v>
      </c>
      <c r="H404" s="17">
        <v>0.24243745092883801</v>
      </c>
      <c r="I404" s="17">
        <v>0.14170007795280401</v>
      </c>
      <c r="J404" s="17">
        <v>9.9588569631797894E-2</v>
      </c>
      <c r="K404" s="17">
        <v>0.21263929101611501</v>
      </c>
      <c r="L404" s="17">
        <v>6.06628985602264E-2</v>
      </c>
      <c r="M404" s="17"/>
      <c r="N404" s="17">
        <v>0.27786033959964501</v>
      </c>
      <c r="O404" s="17">
        <v>0.155600895601744</v>
      </c>
      <c r="P404" s="17">
        <v>0.15242187328877199</v>
      </c>
      <c r="Q404" s="17">
        <v>0.147125349763119</v>
      </c>
      <c r="R404" s="17">
        <v>0.22958373571159901</v>
      </c>
      <c r="S404" s="17">
        <v>0.16578205155720299</v>
      </c>
      <c r="T404" s="17">
        <v>0.17164245006134299</v>
      </c>
      <c r="U404" s="17">
        <v>0.117687523760937</v>
      </c>
      <c r="V404" s="17">
        <v>0.186900033392986</v>
      </c>
      <c r="W404" s="17">
        <v>0.123144850500159</v>
      </c>
      <c r="X404" s="17">
        <v>5.7643162602989302E-2</v>
      </c>
      <c r="Y404" s="17">
        <v>0</v>
      </c>
      <c r="Z404" s="17"/>
      <c r="AA404" s="17">
        <v>0.17422640825244401</v>
      </c>
      <c r="AB404" s="17">
        <v>0.13133799398252599</v>
      </c>
      <c r="AC404" s="17">
        <v>0.219926822094973</v>
      </c>
      <c r="AD404" s="17">
        <v>0.166482185939059</v>
      </c>
      <c r="AE404" s="17"/>
      <c r="AF404" s="17">
        <v>0.14310441575983401</v>
      </c>
      <c r="AG404" s="17">
        <v>0.16302415560132599</v>
      </c>
      <c r="AH404" s="17">
        <v>0.20251000125520899</v>
      </c>
      <c r="AI404" s="17">
        <v>0.27730873223254499</v>
      </c>
      <c r="AJ404" s="17">
        <v>0.34921569761647597</v>
      </c>
    </row>
    <row r="405" spans="2:36" x14ac:dyDescent="0.35">
      <c r="B405" t="s">
        <v>139</v>
      </c>
      <c r="C405" s="17">
        <v>0.74291496252302902</v>
      </c>
      <c r="D405" s="17">
        <v>0.74958932462352201</v>
      </c>
      <c r="E405" s="17">
        <v>0.73586637737850402</v>
      </c>
      <c r="F405" s="17"/>
      <c r="G405" s="17">
        <v>0.62578267436963697</v>
      </c>
      <c r="H405" s="17">
        <v>0.73208012799830502</v>
      </c>
      <c r="I405" s="17">
        <v>0.75189676959293805</v>
      </c>
      <c r="J405" s="17">
        <v>0.77392092376059096</v>
      </c>
      <c r="K405" s="17">
        <v>0.74083435026533595</v>
      </c>
      <c r="L405" s="17">
        <v>0.78771133373089297</v>
      </c>
      <c r="M405" s="17"/>
      <c r="N405" s="17">
        <v>0.61170938285282705</v>
      </c>
      <c r="O405" s="17">
        <v>0.79242241154181503</v>
      </c>
      <c r="P405" s="17">
        <v>0.69835211505037398</v>
      </c>
      <c r="Q405" s="17">
        <v>0.80689023852034303</v>
      </c>
      <c r="R405" s="17">
        <v>0.67173972856020203</v>
      </c>
      <c r="S405" s="17">
        <v>0.73066734877708905</v>
      </c>
      <c r="T405" s="17">
        <v>0.77302088759482201</v>
      </c>
      <c r="U405" s="17">
        <v>0.81162456769042302</v>
      </c>
      <c r="V405" s="17">
        <v>0.74072979911134595</v>
      </c>
      <c r="W405" s="17">
        <v>0.83561768650319501</v>
      </c>
      <c r="X405" s="17">
        <v>0.75910972069453597</v>
      </c>
      <c r="Y405" s="17">
        <v>0.88429336538316405</v>
      </c>
      <c r="Z405" s="17"/>
      <c r="AA405" s="17">
        <v>0.76148482172871002</v>
      </c>
      <c r="AB405" s="17">
        <v>0.75476966220613295</v>
      </c>
      <c r="AC405" s="17">
        <v>0.70485753420772301</v>
      </c>
      <c r="AD405" s="17">
        <v>0.73954214359653503</v>
      </c>
      <c r="AE405" s="17"/>
      <c r="AF405" s="17">
        <v>0.73998021025975402</v>
      </c>
      <c r="AG405" s="17">
        <v>0.79839090476017704</v>
      </c>
      <c r="AH405" s="17">
        <v>0.70424759460621</v>
      </c>
      <c r="AI405" s="17">
        <v>0.57832100084521498</v>
      </c>
      <c r="AJ405" s="17">
        <v>0.65078430238352403</v>
      </c>
    </row>
    <row r="406" spans="2:36" x14ac:dyDescent="0.35">
      <c r="B406" t="s">
        <v>104</v>
      </c>
      <c r="C406" s="17">
        <v>8.6997477085806796E-2</v>
      </c>
      <c r="D406" s="17">
        <v>5.7189832966769098E-2</v>
      </c>
      <c r="E406" s="17">
        <v>0.118476398122353</v>
      </c>
      <c r="F406" s="17"/>
      <c r="G406" s="17">
        <v>3.1565807889458897E-2</v>
      </c>
      <c r="H406" s="17">
        <v>2.5482421072857E-2</v>
      </c>
      <c r="I406" s="17">
        <v>0.10640315245425799</v>
      </c>
      <c r="J406" s="17">
        <v>0.12649050660761099</v>
      </c>
      <c r="K406" s="17">
        <v>4.6526358718548697E-2</v>
      </c>
      <c r="L406" s="17">
        <v>0.151625767708881</v>
      </c>
      <c r="M406" s="17"/>
      <c r="N406" s="17">
        <v>0.110430277547528</v>
      </c>
      <c r="O406" s="17">
        <v>5.1976692856441298E-2</v>
      </c>
      <c r="P406" s="17">
        <v>0.149226011660855</v>
      </c>
      <c r="Q406" s="17">
        <v>4.5984411716537901E-2</v>
      </c>
      <c r="R406" s="17">
        <v>9.8676535728199094E-2</v>
      </c>
      <c r="S406" s="17">
        <v>0.103550599665707</v>
      </c>
      <c r="T406" s="17">
        <v>5.5336662343834803E-2</v>
      </c>
      <c r="U406" s="17">
        <v>7.0687908548640099E-2</v>
      </c>
      <c r="V406" s="17">
        <v>7.2370167495667798E-2</v>
      </c>
      <c r="W406" s="17">
        <v>4.1237462996645498E-2</v>
      </c>
      <c r="X406" s="17">
        <v>0.18324711670247501</v>
      </c>
      <c r="Y406" s="17">
        <v>0.115706634616836</v>
      </c>
      <c r="Z406" s="17"/>
      <c r="AA406" s="17">
        <v>6.42887700188461E-2</v>
      </c>
      <c r="AB406" s="17">
        <v>0.11389234381134</v>
      </c>
      <c r="AC406" s="17">
        <v>7.5215643697304796E-2</v>
      </c>
      <c r="AD406" s="17">
        <v>9.39756704644059E-2</v>
      </c>
      <c r="AE406" s="17"/>
      <c r="AF406" s="17">
        <v>0.116915373980412</v>
      </c>
      <c r="AG406" s="17">
        <v>3.8584939638497302E-2</v>
      </c>
      <c r="AH406" s="17">
        <v>9.3242404138581605E-2</v>
      </c>
      <c r="AI406" s="17">
        <v>0.144370266922239</v>
      </c>
      <c r="AJ406" s="17">
        <v>0</v>
      </c>
    </row>
    <row r="407" spans="2:36" x14ac:dyDescent="0.35">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2:36" x14ac:dyDescent="0.35">
      <c r="B408" s="6" t="s">
        <v>146</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2:36" x14ac:dyDescent="0.35">
      <c r="B409" s="23" t="s">
        <v>14</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2:36" x14ac:dyDescent="0.35">
      <c r="B410" t="s">
        <v>147</v>
      </c>
      <c r="C410" s="17">
        <v>0.14931974155873601</v>
      </c>
      <c r="D410" s="17">
        <v>0.19124985006391301</v>
      </c>
      <c r="E410" s="17">
        <v>0.11334177220811199</v>
      </c>
      <c r="F410" s="17"/>
      <c r="G410" s="17">
        <v>0.24165341060244799</v>
      </c>
      <c r="H410" s="17">
        <v>0.19894837645093899</v>
      </c>
      <c r="I410" s="17">
        <v>0.20824114511703701</v>
      </c>
      <c r="J410" s="17">
        <v>7.2270754733100906E-2</v>
      </c>
      <c r="K410" s="17">
        <v>5.2918587774265599E-2</v>
      </c>
      <c r="L410" s="17">
        <v>0.11721893299691701</v>
      </c>
      <c r="M410" s="17"/>
      <c r="N410" s="17">
        <v>0.25679665704967503</v>
      </c>
      <c r="O410" s="17">
        <v>0.134896253990795</v>
      </c>
      <c r="P410" s="17">
        <v>0.121570621474563</v>
      </c>
      <c r="Q410" s="17">
        <v>0.120214916847727</v>
      </c>
      <c r="R410" s="17">
        <v>0.19138131630036201</v>
      </c>
      <c r="S410" s="17">
        <v>0.118924277895557</v>
      </c>
      <c r="T410" s="17">
        <v>0.17387549084708101</v>
      </c>
      <c r="U410" s="17">
        <v>7.6099894203634E-2</v>
      </c>
      <c r="V410" s="17">
        <v>5.4996100790954898E-2</v>
      </c>
      <c r="W410" s="17">
        <v>0.16134033753117799</v>
      </c>
      <c r="X410" s="17">
        <v>0.15507471617506499</v>
      </c>
      <c r="Y410" s="17">
        <v>0.21957360549012001</v>
      </c>
      <c r="Z410" s="17"/>
      <c r="AA410" s="17">
        <v>0.22919699583925399</v>
      </c>
      <c r="AB410" s="17">
        <v>6.64244421540129E-2</v>
      </c>
      <c r="AC410" s="17">
        <v>0.20526697617145101</v>
      </c>
      <c r="AD410" s="17">
        <v>0.140612581186674</v>
      </c>
      <c r="AE410" s="17"/>
      <c r="AF410" s="17">
        <v>9.3741925704981702E-2</v>
      </c>
      <c r="AG410" s="17">
        <v>0.15922897890927201</v>
      </c>
      <c r="AH410" s="17">
        <v>0.19829220442278001</v>
      </c>
      <c r="AI410" s="17">
        <v>0.21221913908308901</v>
      </c>
      <c r="AJ410" s="17">
        <v>0.45753491805082103</v>
      </c>
    </row>
    <row r="411" spans="2:36" x14ac:dyDescent="0.35">
      <c r="B411" t="s">
        <v>139</v>
      </c>
      <c r="C411" s="17">
        <v>0.75933559346365198</v>
      </c>
      <c r="D411" s="17">
        <v>0.75077853348437196</v>
      </c>
      <c r="E411" s="17">
        <v>0.76667794607473605</v>
      </c>
      <c r="F411" s="17"/>
      <c r="G411" s="17">
        <v>0.61250722735391705</v>
      </c>
      <c r="H411" s="17">
        <v>0.77325355245125305</v>
      </c>
      <c r="I411" s="17">
        <v>0.73642275333624696</v>
      </c>
      <c r="J411" s="17">
        <v>0.87824030835614397</v>
      </c>
      <c r="K411" s="17">
        <v>0.86990054673486195</v>
      </c>
      <c r="L411" s="17">
        <v>0.73521846518251199</v>
      </c>
      <c r="M411" s="17"/>
      <c r="N411" s="17">
        <v>0.68925986857805599</v>
      </c>
      <c r="O411" s="17">
        <v>0.83182374175501195</v>
      </c>
      <c r="P411" s="17">
        <v>0.84027816869034599</v>
      </c>
      <c r="Q411" s="17">
        <v>0.795124739363123</v>
      </c>
      <c r="R411" s="17">
        <v>0.75900966656853597</v>
      </c>
      <c r="S411" s="17">
        <v>0.76948248397411401</v>
      </c>
      <c r="T411" s="17">
        <v>0.69879090964211199</v>
      </c>
      <c r="U411" s="17">
        <v>0.78323261482842799</v>
      </c>
      <c r="V411" s="17">
        <v>0.85980969606272195</v>
      </c>
      <c r="W411" s="17">
        <v>0.66375313597399299</v>
      </c>
      <c r="X411" s="17">
        <v>0.77360387616936499</v>
      </c>
      <c r="Y411" s="17">
        <v>0.51410593360476997</v>
      </c>
      <c r="Z411" s="17"/>
      <c r="AA411" s="17">
        <v>0.68924404391712901</v>
      </c>
      <c r="AB411" s="17">
        <v>0.84013384562636495</v>
      </c>
      <c r="AC411" s="17">
        <v>0.75681335130511396</v>
      </c>
      <c r="AD411" s="17">
        <v>0.71471308389634403</v>
      </c>
      <c r="AE411" s="17"/>
      <c r="AF411" s="17">
        <v>0.78295388777291597</v>
      </c>
      <c r="AG411" s="17">
        <v>0.73736118973232301</v>
      </c>
      <c r="AH411" s="17">
        <v>0.69459501070729501</v>
      </c>
      <c r="AI411" s="17">
        <v>0.78778086091691102</v>
      </c>
      <c r="AJ411" s="17">
        <v>0.54246508194917897</v>
      </c>
    </row>
    <row r="412" spans="2:36" x14ac:dyDescent="0.35">
      <c r="B412" t="s">
        <v>104</v>
      </c>
      <c r="C412" s="17">
        <v>9.1344664977612094E-2</v>
      </c>
      <c r="D412" s="17">
        <v>5.7971616451715301E-2</v>
      </c>
      <c r="E412" s="17">
        <v>0.119980281717153</v>
      </c>
      <c r="F412" s="17"/>
      <c r="G412" s="17">
        <v>0.14583936204363401</v>
      </c>
      <c r="H412" s="17">
        <v>2.7798071097807499E-2</v>
      </c>
      <c r="I412" s="17">
        <v>5.53361015467152E-2</v>
      </c>
      <c r="J412" s="17">
        <v>4.9488936910755198E-2</v>
      </c>
      <c r="K412" s="17">
        <v>7.7180865490872302E-2</v>
      </c>
      <c r="L412" s="17">
        <v>0.14756260182057099</v>
      </c>
      <c r="M412" s="17"/>
      <c r="N412" s="17">
        <v>5.3943474372268999E-2</v>
      </c>
      <c r="O412" s="17">
        <v>3.3280004254193099E-2</v>
      </c>
      <c r="P412" s="17">
        <v>3.8151209835090502E-2</v>
      </c>
      <c r="Q412" s="17">
        <v>8.4660343789150105E-2</v>
      </c>
      <c r="R412" s="17">
        <v>4.96090171311016E-2</v>
      </c>
      <c r="S412" s="17">
        <v>0.111593238130328</v>
      </c>
      <c r="T412" s="17">
        <v>0.127333599510806</v>
      </c>
      <c r="U412" s="17">
        <v>0.14066749096793801</v>
      </c>
      <c r="V412" s="17">
        <v>8.5194203146322894E-2</v>
      </c>
      <c r="W412" s="17">
        <v>0.17490652649482899</v>
      </c>
      <c r="X412" s="17">
        <v>7.1321407655570199E-2</v>
      </c>
      <c r="Y412" s="17">
        <v>0.26632046090511102</v>
      </c>
      <c r="Z412" s="17"/>
      <c r="AA412" s="17">
        <v>8.1558960243617099E-2</v>
      </c>
      <c r="AB412" s="17">
        <v>9.3441712219622206E-2</v>
      </c>
      <c r="AC412" s="17">
        <v>3.79196725234347E-2</v>
      </c>
      <c r="AD412" s="17">
        <v>0.14467433491698201</v>
      </c>
      <c r="AE412" s="17"/>
      <c r="AF412" s="17">
        <v>0.123304186522102</v>
      </c>
      <c r="AG412" s="17">
        <v>0.10340983135840499</v>
      </c>
      <c r="AH412" s="17">
        <v>0.107112784869925</v>
      </c>
      <c r="AI412" s="17">
        <v>0</v>
      </c>
      <c r="AJ412" s="17">
        <v>0</v>
      </c>
    </row>
    <row r="413" spans="2:36" x14ac:dyDescent="0.3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2:36" x14ac:dyDescent="0.35">
      <c r="B414" s="6" t="s">
        <v>148</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2:36" x14ac:dyDescent="0.35">
      <c r="B415" s="23" t="s">
        <v>14</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2:36" x14ac:dyDescent="0.35">
      <c r="B416" t="s">
        <v>149</v>
      </c>
      <c r="C416" s="17">
        <v>7.8984660950971397E-2</v>
      </c>
      <c r="D416" s="17">
        <v>0.103711289504888</v>
      </c>
      <c r="E416" s="17">
        <v>5.5589165587303903E-2</v>
      </c>
      <c r="F416" s="17"/>
      <c r="G416" s="17">
        <v>0.17624788628257701</v>
      </c>
      <c r="H416" s="17">
        <v>0.18520694423846801</v>
      </c>
      <c r="I416" s="17">
        <v>0.11984620012057701</v>
      </c>
      <c r="J416" s="17">
        <v>0</v>
      </c>
      <c r="K416" s="17">
        <v>5.2691528752946602E-2</v>
      </c>
      <c r="L416" s="17">
        <v>1.09019052785536E-2</v>
      </c>
      <c r="M416" s="17"/>
      <c r="N416" s="17">
        <v>0.14199553717560501</v>
      </c>
      <c r="O416" s="17">
        <v>0.128238654397487</v>
      </c>
      <c r="P416" s="17">
        <v>4.7099891873928303E-2</v>
      </c>
      <c r="Q416" s="17">
        <v>9.3276341687353506E-2</v>
      </c>
      <c r="R416" s="17">
        <v>0</v>
      </c>
      <c r="S416" s="17">
        <v>9.1540987940117099E-2</v>
      </c>
      <c r="T416" s="17">
        <v>7.0559273082302504E-2</v>
      </c>
      <c r="U416" s="17">
        <v>0.11440039070806</v>
      </c>
      <c r="V416" s="17">
        <v>3.2211499473291397E-2</v>
      </c>
      <c r="W416" s="17">
        <v>9.0287381612439002E-2</v>
      </c>
      <c r="X416" s="17">
        <v>0</v>
      </c>
      <c r="Y416" s="17">
        <v>0</v>
      </c>
      <c r="Z416" s="17"/>
      <c r="AA416" s="17">
        <v>7.6546883211318806E-2</v>
      </c>
      <c r="AB416" s="17">
        <v>5.2277760531493599E-2</v>
      </c>
      <c r="AC416" s="17">
        <v>0.119710661782605</v>
      </c>
      <c r="AD416" s="17">
        <v>7.4769004699395E-2</v>
      </c>
      <c r="AE416" s="17"/>
      <c r="AF416" s="17">
        <v>0</v>
      </c>
      <c r="AG416" s="17">
        <v>7.49199930762353E-2</v>
      </c>
      <c r="AH416" s="17">
        <v>0.112944089099937</v>
      </c>
      <c r="AI416" s="17">
        <v>4.0516157372048098E-2</v>
      </c>
      <c r="AJ416" s="17">
        <v>0.47873529765627598</v>
      </c>
    </row>
    <row r="417" spans="2:36" x14ac:dyDescent="0.35">
      <c r="B417" t="s">
        <v>139</v>
      </c>
      <c r="C417" s="17">
        <v>0.87369230324075198</v>
      </c>
      <c r="D417" s="17">
        <v>0.84714664540349605</v>
      </c>
      <c r="E417" s="17">
        <v>0.89851191810536202</v>
      </c>
      <c r="F417" s="17"/>
      <c r="G417" s="17">
        <v>0.74869033897260595</v>
      </c>
      <c r="H417" s="17">
        <v>0.78140633843877805</v>
      </c>
      <c r="I417" s="17">
        <v>0.83986531024069899</v>
      </c>
      <c r="J417" s="17">
        <v>0.96472030744922399</v>
      </c>
      <c r="K417" s="17">
        <v>0.91449624259242002</v>
      </c>
      <c r="L417" s="17">
        <v>0.93265204641566701</v>
      </c>
      <c r="M417" s="17"/>
      <c r="N417" s="17">
        <v>0.70597872934946704</v>
      </c>
      <c r="O417" s="17">
        <v>0.87176134560251295</v>
      </c>
      <c r="P417" s="17">
        <v>0.95290010812607195</v>
      </c>
      <c r="Q417" s="17">
        <v>0.86295934083642001</v>
      </c>
      <c r="R417" s="17">
        <v>0.95070292048855698</v>
      </c>
      <c r="S417" s="17">
        <v>0.83474747385360804</v>
      </c>
      <c r="T417" s="17">
        <v>0.92944072691769797</v>
      </c>
      <c r="U417" s="17">
        <v>0.88559960929194004</v>
      </c>
      <c r="V417" s="17">
        <v>0.89056704768421702</v>
      </c>
      <c r="W417" s="17">
        <v>0.87686622735039599</v>
      </c>
      <c r="X417" s="17">
        <v>0.93728567447130795</v>
      </c>
      <c r="Y417" s="17">
        <v>0.81726617769575005</v>
      </c>
      <c r="Z417" s="17"/>
      <c r="AA417" s="17">
        <v>0.899170806215983</v>
      </c>
      <c r="AB417" s="17">
        <v>0.87554913399610701</v>
      </c>
      <c r="AC417" s="17">
        <v>0.79200765843977305</v>
      </c>
      <c r="AD417" s="17">
        <v>0.91245236340732605</v>
      </c>
      <c r="AE417" s="17"/>
      <c r="AF417" s="17">
        <v>0.96883065571829496</v>
      </c>
      <c r="AG417" s="17">
        <v>0.89826072748022201</v>
      </c>
      <c r="AH417" s="17">
        <v>0.81509085724581298</v>
      </c>
      <c r="AI417" s="17">
        <v>0.88356617068065002</v>
      </c>
      <c r="AJ417" s="17">
        <v>0.52126470234372402</v>
      </c>
    </row>
    <row r="418" spans="2:36" x14ac:dyDescent="0.35">
      <c r="B418" t="s">
        <v>104</v>
      </c>
      <c r="C418" s="17">
        <v>4.7323035808277E-2</v>
      </c>
      <c r="D418" s="17">
        <v>4.9142065091615603E-2</v>
      </c>
      <c r="E418" s="17">
        <v>4.5898916307333899E-2</v>
      </c>
      <c r="F418" s="17"/>
      <c r="G418" s="17">
        <v>7.5061774744816803E-2</v>
      </c>
      <c r="H418" s="17">
        <v>3.3386717322754202E-2</v>
      </c>
      <c r="I418" s="17">
        <v>4.0288489638724397E-2</v>
      </c>
      <c r="J418" s="17">
        <v>3.5279692550776398E-2</v>
      </c>
      <c r="K418" s="17">
        <v>3.2812228654633097E-2</v>
      </c>
      <c r="L418" s="17">
        <v>5.6446048305779498E-2</v>
      </c>
      <c r="M418" s="17"/>
      <c r="N418" s="17">
        <v>0.15202573347492801</v>
      </c>
      <c r="O418" s="17">
        <v>0</v>
      </c>
      <c r="P418" s="17">
        <v>0</v>
      </c>
      <c r="Q418" s="17">
        <v>4.3764317476226097E-2</v>
      </c>
      <c r="R418" s="17">
        <v>4.9297079511443E-2</v>
      </c>
      <c r="S418" s="17">
        <v>7.3711538206275198E-2</v>
      </c>
      <c r="T418" s="17">
        <v>0</v>
      </c>
      <c r="U418" s="17">
        <v>0</v>
      </c>
      <c r="V418" s="17">
        <v>7.7221452842491295E-2</v>
      </c>
      <c r="W418" s="17">
        <v>3.2846391037164802E-2</v>
      </c>
      <c r="X418" s="17">
        <v>6.27143255286923E-2</v>
      </c>
      <c r="Y418" s="17">
        <v>0.18273382230425</v>
      </c>
      <c r="Z418" s="17"/>
      <c r="AA418" s="17">
        <v>2.4282310572698199E-2</v>
      </c>
      <c r="AB418" s="17">
        <v>7.2173105472399607E-2</v>
      </c>
      <c r="AC418" s="17">
        <v>8.8281679777621497E-2</v>
      </c>
      <c r="AD418" s="17">
        <v>1.27786318932794E-2</v>
      </c>
      <c r="AE418" s="17"/>
      <c r="AF418" s="17">
        <v>3.11693442817053E-2</v>
      </c>
      <c r="AG418" s="17">
        <v>2.6819279443542701E-2</v>
      </c>
      <c r="AH418" s="17">
        <v>7.1965053654250599E-2</v>
      </c>
      <c r="AI418" s="17">
        <v>7.5917671947301604E-2</v>
      </c>
      <c r="AJ418" s="17">
        <v>0</v>
      </c>
    </row>
    <row r="419" spans="2:36" x14ac:dyDescent="0.35">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2:36" x14ac:dyDescent="0.35">
      <c r="B420" s="6" t="s">
        <v>150</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2:36" x14ac:dyDescent="0.35">
      <c r="B421" s="23" t="s">
        <v>14</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2:36" x14ac:dyDescent="0.35">
      <c r="B422" t="s">
        <v>151</v>
      </c>
      <c r="C422" s="17">
        <v>0.107360913747338</v>
      </c>
      <c r="D422" s="17">
        <v>0.11864168779333301</v>
      </c>
      <c r="E422" s="17">
        <v>9.7986093694763701E-2</v>
      </c>
      <c r="F422" s="17"/>
      <c r="G422" s="17">
        <v>0.14840662066883001</v>
      </c>
      <c r="H422" s="17">
        <v>0.205187990435793</v>
      </c>
      <c r="I422" s="17">
        <v>0.22347778853217801</v>
      </c>
      <c r="J422" s="17">
        <v>3.6864081688187098E-2</v>
      </c>
      <c r="K422" s="17">
        <v>1.87707140656805E-2</v>
      </c>
      <c r="L422" s="17">
        <v>0</v>
      </c>
      <c r="M422" s="17"/>
      <c r="N422" s="17">
        <v>0.19797389780001601</v>
      </c>
      <c r="O422" s="17">
        <v>2.48428977743596E-2</v>
      </c>
      <c r="P422" s="17">
        <v>0.10274711641805701</v>
      </c>
      <c r="Q422" s="17">
        <v>0.103922652020876</v>
      </c>
      <c r="R422" s="17">
        <v>3.8723946605174697E-2</v>
      </c>
      <c r="S422" s="17">
        <v>0</v>
      </c>
      <c r="T422" s="17">
        <v>4.5848910684127997E-2</v>
      </c>
      <c r="U422" s="17">
        <v>6.7328897671278198E-2</v>
      </c>
      <c r="V422" s="17">
        <v>0.194555263209444</v>
      </c>
      <c r="W422" s="17">
        <v>0.250539122674244</v>
      </c>
      <c r="X422" s="17">
        <v>6.4334865841491007E-2</v>
      </c>
      <c r="Y422" s="17">
        <v>0.15499622245324901</v>
      </c>
      <c r="Z422" s="17"/>
      <c r="AA422" s="17">
        <v>0.236338277778401</v>
      </c>
      <c r="AB422" s="17">
        <v>3.3369960299719302E-2</v>
      </c>
      <c r="AC422" s="17">
        <v>5.29232551703172E-2</v>
      </c>
      <c r="AD422" s="17">
        <v>8.9987238886532095E-2</v>
      </c>
      <c r="AE422" s="17"/>
      <c r="AF422" s="17">
        <v>5.1744161143045198E-2</v>
      </c>
      <c r="AG422" s="17">
        <v>8.4510967634817399E-2</v>
      </c>
      <c r="AH422" s="17">
        <v>0.13877437895179801</v>
      </c>
      <c r="AI422" s="17">
        <v>0.210186168513504</v>
      </c>
      <c r="AJ422" s="17">
        <v>0.50781614897210503</v>
      </c>
    </row>
    <row r="423" spans="2:36" x14ac:dyDescent="0.35">
      <c r="B423" t="s">
        <v>139</v>
      </c>
      <c r="C423" s="17">
        <v>0.84203464250769799</v>
      </c>
      <c r="D423" s="17">
        <v>0.82551999161202605</v>
      </c>
      <c r="E423" s="17">
        <v>0.85574907333230199</v>
      </c>
      <c r="F423" s="17"/>
      <c r="G423" s="17">
        <v>0.78880394733790704</v>
      </c>
      <c r="H423" s="17">
        <v>0.73951141300710299</v>
      </c>
      <c r="I423" s="17">
        <v>0.75967433931842798</v>
      </c>
      <c r="J423" s="17">
        <v>0.91074643946883505</v>
      </c>
      <c r="K423" s="17">
        <v>0.88506749778875904</v>
      </c>
      <c r="L423" s="17">
        <v>0.96221023867272604</v>
      </c>
      <c r="M423" s="17"/>
      <c r="N423" s="17">
        <v>0.72402844903830699</v>
      </c>
      <c r="O423" s="17">
        <v>0.95314488107254602</v>
      </c>
      <c r="P423" s="17">
        <v>0.84612866012552201</v>
      </c>
      <c r="Q423" s="17">
        <v>0.86112099126439201</v>
      </c>
      <c r="R423" s="17">
        <v>0.96127605339482503</v>
      </c>
      <c r="S423" s="17">
        <v>0.92034733382113698</v>
      </c>
      <c r="T423" s="17">
        <v>0.90684165269050199</v>
      </c>
      <c r="U423" s="17">
        <v>0.93267110232872197</v>
      </c>
      <c r="V423" s="17">
        <v>0.75155399161299996</v>
      </c>
      <c r="W423" s="17">
        <v>0.70957766294718105</v>
      </c>
      <c r="X423" s="17">
        <v>0.74624643809264102</v>
      </c>
      <c r="Y423" s="17">
        <v>0.84500377754675104</v>
      </c>
      <c r="Z423" s="17"/>
      <c r="AA423" s="17">
        <v>0.71100000430710097</v>
      </c>
      <c r="AB423" s="17">
        <v>0.90731013224825396</v>
      </c>
      <c r="AC423" s="17">
        <v>0.93282942268357505</v>
      </c>
      <c r="AD423" s="17">
        <v>0.83781288480087301</v>
      </c>
      <c r="AE423" s="17"/>
      <c r="AF423" s="17">
        <v>0.91723920038046003</v>
      </c>
      <c r="AG423" s="17">
        <v>0.86978821074099399</v>
      </c>
      <c r="AH423" s="17">
        <v>0.84841760558553803</v>
      </c>
      <c r="AI423" s="17">
        <v>0.67398895906633305</v>
      </c>
      <c r="AJ423" s="17">
        <v>0.49218385102789503</v>
      </c>
    </row>
    <row r="424" spans="2:36" x14ac:dyDescent="0.35">
      <c r="B424" t="s">
        <v>104</v>
      </c>
      <c r="C424" s="17">
        <v>5.06044437449642E-2</v>
      </c>
      <c r="D424" s="17">
        <v>5.5838320594640903E-2</v>
      </c>
      <c r="E424" s="17">
        <v>4.62648329729341E-2</v>
      </c>
      <c r="F424" s="17"/>
      <c r="G424" s="17">
        <v>6.2789431993263201E-2</v>
      </c>
      <c r="H424" s="17">
        <v>5.5300596557104099E-2</v>
      </c>
      <c r="I424" s="17">
        <v>1.68478721493934E-2</v>
      </c>
      <c r="J424" s="17">
        <v>5.2389478842977698E-2</v>
      </c>
      <c r="K424" s="17">
        <v>9.6161788145560007E-2</v>
      </c>
      <c r="L424" s="17">
        <v>3.7789761327273699E-2</v>
      </c>
      <c r="M424" s="17"/>
      <c r="N424" s="17">
        <v>7.7997653161677005E-2</v>
      </c>
      <c r="O424" s="17">
        <v>2.2012221153094001E-2</v>
      </c>
      <c r="P424" s="17">
        <v>5.11242234564208E-2</v>
      </c>
      <c r="Q424" s="17">
        <v>3.4956356714732198E-2</v>
      </c>
      <c r="R424" s="17">
        <v>0</v>
      </c>
      <c r="S424" s="17">
        <v>7.9652666178862699E-2</v>
      </c>
      <c r="T424" s="17">
        <v>4.7309436625370002E-2</v>
      </c>
      <c r="U424" s="17">
        <v>0</v>
      </c>
      <c r="V424" s="17">
        <v>5.3890745177556397E-2</v>
      </c>
      <c r="W424" s="17">
        <v>3.9883214378574901E-2</v>
      </c>
      <c r="X424" s="17">
        <v>0.189418696065868</v>
      </c>
      <c r="Y424" s="17">
        <v>0</v>
      </c>
      <c r="Z424" s="17"/>
      <c r="AA424" s="17">
        <v>5.2661717914497801E-2</v>
      </c>
      <c r="AB424" s="17">
        <v>5.9319907452026997E-2</v>
      </c>
      <c r="AC424" s="17">
        <v>1.4247322146108099E-2</v>
      </c>
      <c r="AD424" s="17">
        <v>7.2199876312594793E-2</v>
      </c>
      <c r="AE424" s="17"/>
      <c r="AF424" s="17">
        <v>3.10166384764947E-2</v>
      </c>
      <c r="AG424" s="17">
        <v>4.5700821624188197E-2</v>
      </c>
      <c r="AH424" s="17">
        <v>1.28080154626641E-2</v>
      </c>
      <c r="AI424" s="17">
        <v>0.115824872420163</v>
      </c>
      <c r="AJ424" s="17">
        <v>0</v>
      </c>
    </row>
    <row r="425" spans="2:36" x14ac:dyDescent="0.35">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2:36" x14ac:dyDescent="0.35">
      <c r="B426" s="6" t="s">
        <v>152</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2:36" x14ac:dyDescent="0.35">
      <c r="B427" s="23" t="s">
        <v>14</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2:36" x14ac:dyDescent="0.35">
      <c r="B428" t="s">
        <v>153</v>
      </c>
      <c r="C428" s="17">
        <v>9.7341699492861505E-2</v>
      </c>
      <c r="D428" s="17">
        <v>0.116237265430277</v>
      </c>
      <c r="E428" s="17">
        <v>6.8831538044769505E-2</v>
      </c>
      <c r="F428" s="17"/>
      <c r="G428" s="17">
        <v>0.14995599218827199</v>
      </c>
      <c r="H428" s="17">
        <v>0.25429017026406697</v>
      </c>
      <c r="I428" s="17">
        <v>8.15299072064294E-2</v>
      </c>
      <c r="J428" s="17">
        <v>0.101694783881184</v>
      </c>
      <c r="K428" s="17">
        <v>0</v>
      </c>
      <c r="L428" s="17">
        <v>0</v>
      </c>
      <c r="M428" s="17"/>
      <c r="N428" s="17">
        <v>0.23831326993990501</v>
      </c>
      <c r="O428" s="17">
        <v>6.6481130087547594E-2</v>
      </c>
      <c r="P428" s="17">
        <v>0.12918944038246899</v>
      </c>
      <c r="Q428" s="17">
        <v>0.113997229037915</v>
      </c>
      <c r="R428" s="17">
        <v>0</v>
      </c>
      <c r="S428" s="17">
        <v>4.5042496605300901E-2</v>
      </c>
      <c r="T428" s="17">
        <v>0.135027202900624</v>
      </c>
      <c r="U428" s="17">
        <v>0</v>
      </c>
      <c r="V428" s="17">
        <v>9.8618747928235995E-2</v>
      </c>
      <c r="W428" s="17">
        <v>0</v>
      </c>
      <c r="X428" s="17">
        <v>0</v>
      </c>
      <c r="Y428" s="17">
        <v>0.21424955364829101</v>
      </c>
      <c r="Z428" s="17"/>
      <c r="AA428" s="17">
        <v>0.16795553495815099</v>
      </c>
      <c r="AB428" s="17">
        <v>5.24323163217661E-2</v>
      </c>
      <c r="AC428" s="17">
        <v>0.10537899371996</v>
      </c>
      <c r="AD428" s="17">
        <v>4.7114983741059102E-2</v>
      </c>
      <c r="AE428" s="17"/>
      <c r="AF428" s="17">
        <v>3.0295739332555201E-2</v>
      </c>
      <c r="AG428" s="17">
        <v>0.110376482113896</v>
      </c>
      <c r="AH428" s="17">
        <v>0.11819280911589</v>
      </c>
      <c r="AI428" s="17">
        <v>0.205678654468647</v>
      </c>
      <c r="AJ428" s="17">
        <v>0.189241785357532</v>
      </c>
    </row>
    <row r="429" spans="2:36" x14ac:dyDescent="0.35">
      <c r="B429" t="s">
        <v>139</v>
      </c>
      <c r="C429" s="17">
        <v>0.84770881756563399</v>
      </c>
      <c r="D429" s="17">
        <v>0.83212517266501296</v>
      </c>
      <c r="E429" s="17">
        <v>0.87204894426729396</v>
      </c>
      <c r="F429" s="17"/>
      <c r="G429" s="17">
        <v>0.75763046019758795</v>
      </c>
      <c r="H429" s="17">
        <v>0.72320598754074805</v>
      </c>
      <c r="I429" s="17">
        <v>0.85045739427336597</v>
      </c>
      <c r="J429" s="17">
        <v>0.85247947210291197</v>
      </c>
      <c r="K429" s="17">
        <v>0.95736355632165404</v>
      </c>
      <c r="L429" s="17">
        <v>0.94304138154941697</v>
      </c>
      <c r="M429" s="17"/>
      <c r="N429" s="17">
        <v>0.69770555622181796</v>
      </c>
      <c r="O429" s="17">
        <v>0.906395125410973</v>
      </c>
      <c r="P429" s="17">
        <v>0.75717141508839103</v>
      </c>
      <c r="Q429" s="17">
        <v>0.74658303914067303</v>
      </c>
      <c r="R429" s="17">
        <v>1</v>
      </c>
      <c r="S429" s="17">
        <v>0.84883268858442196</v>
      </c>
      <c r="T429" s="17">
        <v>0.79001784962940302</v>
      </c>
      <c r="U429" s="17">
        <v>1</v>
      </c>
      <c r="V429" s="17">
        <v>0.90138125207176401</v>
      </c>
      <c r="W429" s="17">
        <v>0.96131297229989698</v>
      </c>
      <c r="X429" s="17">
        <v>1</v>
      </c>
      <c r="Y429" s="17">
        <v>0.78575044635170899</v>
      </c>
      <c r="Z429" s="17"/>
      <c r="AA429" s="17">
        <v>0.80610978869235295</v>
      </c>
      <c r="AB429" s="17">
        <v>0.91430819078965098</v>
      </c>
      <c r="AC429" s="17">
        <v>0.83170122592058404</v>
      </c>
      <c r="AD429" s="17">
        <v>0.85117546822883605</v>
      </c>
      <c r="AE429" s="17"/>
      <c r="AF429" s="17">
        <v>0.86241743314702402</v>
      </c>
      <c r="AG429" s="17">
        <v>0.83522231750722897</v>
      </c>
      <c r="AH429" s="17">
        <v>0.83386045600651004</v>
      </c>
      <c r="AI429" s="17">
        <v>0.76274083292800998</v>
      </c>
      <c r="AJ429" s="17">
        <v>0.810758214642468</v>
      </c>
    </row>
    <row r="430" spans="2:36" x14ac:dyDescent="0.35">
      <c r="B430" t="s">
        <v>104</v>
      </c>
      <c r="C430" s="17">
        <v>5.4949482941505201E-2</v>
      </c>
      <c r="D430" s="17">
        <v>5.1637561904710298E-2</v>
      </c>
      <c r="E430" s="17">
        <v>5.9119517687936801E-2</v>
      </c>
      <c r="F430" s="17"/>
      <c r="G430" s="17">
        <v>9.2413547614139502E-2</v>
      </c>
      <c r="H430" s="17">
        <v>2.2503842195184899E-2</v>
      </c>
      <c r="I430" s="17">
        <v>6.8012698520204598E-2</v>
      </c>
      <c r="J430" s="17">
        <v>4.5825744015903502E-2</v>
      </c>
      <c r="K430" s="17">
        <v>4.2636443678345903E-2</v>
      </c>
      <c r="L430" s="17">
        <v>5.6958618450583497E-2</v>
      </c>
      <c r="M430" s="17"/>
      <c r="N430" s="17">
        <v>6.3981173838277006E-2</v>
      </c>
      <c r="O430" s="17">
        <v>2.71237445014792E-2</v>
      </c>
      <c r="P430" s="17">
        <v>0.11363914452913999</v>
      </c>
      <c r="Q430" s="17">
        <v>0.13941973182141201</v>
      </c>
      <c r="R430" s="17">
        <v>0</v>
      </c>
      <c r="S430" s="17">
        <v>0.106124814810277</v>
      </c>
      <c r="T430" s="17">
        <v>7.4954947469972596E-2</v>
      </c>
      <c r="U430" s="17">
        <v>0</v>
      </c>
      <c r="V430" s="17">
        <v>0</v>
      </c>
      <c r="W430" s="17">
        <v>3.86870277001026E-2</v>
      </c>
      <c r="X430" s="17">
        <v>0</v>
      </c>
      <c r="Y430" s="17">
        <v>0</v>
      </c>
      <c r="Z430" s="17"/>
      <c r="AA430" s="17">
        <v>2.5934676349496501E-2</v>
      </c>
      <c r="AB430" s="17">
        <v>3.3259492888583098E-2</v>
      </c>
      <c r="AC430" s="17">
        <v>6.2919780359456098E-2</v>
      </c>
      <c r="AD430" s="17">
        <v>0.101709548030105</v>
      </c>
      <c r="AE430" s="17"/>
      <c r="AF430" s="17">
        <v>0.10728682752042</v>
      </c>
      <c r="AG430" s="17">
        <v>5.44012003788754E-2</v>
      </c>
      <c r="AH430" s="17">
        <v>4.79467348776004E-2</v>
      </c>
      <c r="AI430" s="17">
        <v>3.15805126033432E-2</v>
      </c>
      <c r="AJ430" s="17">
        <v>0</v>
      </c>
    </row>
    <row r="431" spans="2:36"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2:36" x14ac:dyDescent="0.35">
      <c r="B432" s="6" t="s">
        <v>154</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2:36" x14ac:dyDescent="0.35">
      <c r="B433" s="23" t="s">
        <v>14</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2:36" x14ac:dyDescent="0.35">
      <c r="B434" t="s">
        <v>155</v>
      </c>
      <c r="C434" s="17">
        <v>0.182123533364693</v>
      </c>
      <c r="D434" s="17">
        <v>0.21468743994523601</v>
      </c>
      <c r="E434" s="17">
        <v>0.15213749017221301</v>
      </c>
      <c r="F434" s="17"/>
      <c r="G434" s="17">
        <v>0.21413852122559701</v>
      </c>
      <c r="H434" s="17">
        <v>0.17214401763086301</v>
      </c>
      <c r="I434" s="17">
        <v>0.122428572250894</v>
      </c>
      <c r="J434" s="17">
        <v>0.24446485966443901</v>
      </c>
      <c r="K434" s="17">
        <v>0.20635468273879001</v>
      </c>
      <c r="L434" s="17">
        <v>0.14106162571721201</v>
      </c>
      <c r="M434" s="17"/>
      <c r="N434" s="17">
        <v>0.204784910851248</v>
      </c>
      <c r="O434" s="17">
        <v>0.125655885612628</v>
      </c>
      <c r="P434" s="17">
        <v>0.120248271776386</v>
      </c>
      <c r="Q434" s="17">
        <v>0.313259012019384</v>
      </c>
      <c r="R434" s="17">
        <v>0.20961808301257101</v>
      </c>
      <c r="S434" s="17">
        <v>8.7559823216580193E-2</v>
      </c>
      <c r="T434" s="17">
        <v>0.21323568642202001</v>
      </c>
      <c r="U434" s="17">
        <v>0.26075578278553202</v>
      </c>
      <c r="V434" s="17">
        <v>0.25843172756044203</v>
      </c>
      <c r="W434" s="17">
        <v>0.13443004961065999</v>
      </c>
      <c r="X434" s="17">
        <v>0.113239666713047</v>
      </c>
      <c r="Y434" s="17">
        <v>0.146044603308397</v>
      </c>
      <c r="Z434" s="17"/>
      <c r="AA434" s="17">
        <v>0.112862506692559</v>
      </c>
      <c r="AB434" s="17">
        <v>0.27675667011650101</v>
      </c>
      <c r="AC434" s="17">
        <v>0.21914361215481101</v>
      </c>
      <c r="AD434" s="17">
        <v>0.12796934096934001</v>
      </c>
      <c r="AE434" s="17"/>
      <c r="AF434" s="17">
        <v>0.11621918696175999</v>
      </c>
      <c r="AG434" s="17">
        <v>0.24860600542554401</v>
      </c>
      <c r="AH434" s="17">
        <v>0.160589202371934</v>
      </c>
      <c r="AI434" s="17">
        <v>0.109969030775979</v>
      </c>
      <c r="AJ434" s="17">
        <v>0.18756749203336101</v>
      </c>
    </row>
    <row r="435" spans="2:36" x14ac:dyDescent="0.35">
      <c r="B435" t="s">
        <v>156</v>
      </c>
      <c r="C435" s="17">
        <v>0.73516044846640005</v>
      </c>
      <c r="D435" s="17">
        <v>0.69133998597888602</v>
      </c>
      <c r="E435" s="17">
        <v>0.77539391819576098</v>
      </c>
      <c r="F435" s="17"/>
      <c r="G435" s="17">
        <v>0.77105967334064895</v>
      </c>
      <c r="H435" s="17">
        <v>0.74908969809652304</v>
      </c>
      <c r="I435" s="17">
        <v>0.79460965660427696</v>
      </c>
      <c r="J435" s="17">
        <v>0.70426659374814105</v>
      </c>
      <c r="K435" s="17">
        <v>0.660245147933747</v>
      </c>
      <c r="L435" s="17">
        <v>0.72243959739712005</v>
      </c>
      <c r="M435" s="17"/>
      <c r="N435" s="17">
        <v>0.79521508914875205</v>
      </c>
      <c r="O435" s="17">
        <v>0.83311110449413195</v>
      </c>
      <c r="P435" s="17">
        <v>0.71361330544499002</v>
      </c>
      <c r="Q435" s="17">
        <v>0.56704252121335197</v>
      </c>
      <c r="R435" s="17">
        <v>0.69092253784235602</v>
      </c>
      <c r="S435" s="17">
        <v>0.85735180581042003</v>
      </c>
      <c r="T435" s="17">
        <v>0.75311503744666097</v>
      </c>
      <c r="U435" s="17">
        <v>0.635075296354359</v>
      </c>
      <c r="V435" s="17">
        <v>0.62382169552420397</v>
      </c>
      <c r="W435" s="17">
        <v>0.76544818769467105</v>
      </c>
      <c r="X435" s="17">
        <v>0.781997062903806</v>
      </c>
      <c r="Y435" s="17">
        <v>0.69535645132354795</v>
      </c>
      <c r="Z435" s="17"/>
      <c r="AA435" s="17">
        <v>0.80591870242488695</v>
      </c>
      <c r="AB435" s="17">
        <v>0.66083495735498199</v>
      </c>
      <c r="AC435" s="17">
        <v>0.69339406949047899</v>
      </c>
      <c r="AD435" s="17">
        <v>0.768147826141933</v>
      </c>
      <c r="AE435" s="17"/>
      <c r="AF435" s="17">
        <v>0.82360629866179802</v>
      </c>
      <c r="AG435" s="17">
        <v>0.64724220246076303</v>
      </c>
      <c r="AH435" s="17">
        <v>0.76694917112419103</v>
      </c>
      <c r="AI435" s="17">
        <v>0.81636140810899704</v>
      </c>
      <c r="AJ435" s="17">
        <v>0.81243250796663902</v>
      </c>
    </row>
    <row r="436" spans="2:36" x14ac:dyDescent="0.35">
      <c r="B436" t="s">
        <v>104</v>
      </c>
      <c r="C436" s="17">
        <v>8.2716018168906599E-2</v>
      </c>
      <c r="D436" s="17">
        <v>9.3972574075877599E-2</v>
      </c>
      <c r="E436" s="17">
        <v>7.2468591632025806E-2</v>
      </c>
      <c r="F436" s="17"/>
      <c r="G436" s="17">
        <v>1.4801805433754299E-2</v>
      </c>
      <c r="H436" s="17">
        <v>7.8766284272614895E-2</v>
      </c>
      <c r="I436" s="17">
        <v>8.2961771144828902E-2</v>
      </c>
      <c r="J436" s="17">
        <v>5.1268546587419903E-2</v>
      </c>
      <c r="K436" s="17">
        <v>0.13340016932746299</v>
      </c>
      <c r="L436" s="17">
        <v>0.136498776885669</v>
      </c>
      <c r="M436" s="17"/>
      <c r="N436" s="17">
        <v>0</v>
      </c>
      <c r="O436" s="17">
        <v>4.12330098932394E-2</v>
      </c>
      <c r="P436" s="17">
        <v>0.16613842277862401</v>
      </c>
      <c r="Q436" s="17">
        <v>0.11969846676726401</v>
      </c>
      <c r="R436" s="17">
        <v>9.9459379145073606E-2</v>
      </c>
      <c r="S436" s="17">
        <v>5.5088370973000199E-2</v>
      </c>
      <c r="T436" s="17">
        <v>3.3649276131319697E-2</v>
      </c>
      <c r="U436" s="17">
        <v>0.104168920860109</v>
      </c>
      <c r="V436" s="17">
        <v>0.11774657691535401</v>
      </c>
      <c r="W436" s="17">
        <v>0.10012176269466901</v>
      </c>
      <c r="X436" s="17">
        <v>0.10476327038314701</v>
      </c>
      <c r="Y436" s="17">
        <v>0.15859894536805599</v>
      </c>
      <c r="Z436" s="17"/>
      <c r="AA436" s="17">
        <v>8.1218790882553904E-2</v>
      </c>
      <c r="AB436" s="17">
        <v>6.2408372528516602E-2</v>
      </c>
      <c r="AC436" s="17">
        <v>8.7462318354709995E-2</v>
      </c>
      <c r="AD436" s="17">
        <v>0.103882832888727</v>
      </c>
      <c r="AE436" s="17"/>
      <c r="AF436" s="17">
        <v>6.0174514376442299E-2</v>
      </c>
      <c r="AG436" s="17">
        <v>0.10415179211369301</v>
      </c>
      <c r="AH436" s="17">
        <v>7.2461626503875207E-2</v>
      </c>
      <c r="AI436" s="17">
        <v>7.3669561115023402E-2</v>
      </c>
      <c r="AJ436" s="17">
        <v>0</v>
      </c>
    </row>
    <row r="437" spans="2:36" x14ac:dyDescent="0.3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2:36" x14ac:dyDescent="0.35">
      <c r="B438" s="6" t="s">
        <v>157</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2:36" x14ac:dyDescent="0.35">
      <c r="B439" s="23" t="s">
        <v>14</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2:36" x14ac:dyDescent="0.35">
      <c r="B440" t="s">
        <v>155</v>
      </c>
      <c r="C440" s="17">
        <v>0.245387093752686</v>
      </c>
      <c r="D440" s="17">
        <v>0.25621633000379301</v>
      </c>
      <c r="E440" s="17">
        <v>0.23743380500788899</v>
      </c>
      <c r="F440" s="17"/>
      <c r="G440" s="17">
        <v>0.291741808544008</v>
      </c>
      <c r="H440" s="17">
        <v>0.24685601551405001</v>
      </c>
      <c r="I440" s="17">
        <v>0.29328067060537899</v>
      </c>
      <c r="J440" s="17">
        <v>0.250310260839404</v>
      </c>
      <c r="K440" s="17">
        <v>0.22932348466161201</v>
      </c>
      <c r="L440" s="17">
        <v>0.180116939482932</v>
      </c>
      <c r="M440" s="17"/>
      <c r="N440" s="17">
        <v>0.24421603264945099</v>
      </c>
      <c r="O440" s="17">
        <v>0.225559077417468</v>
      </c>
      <c r="P440" s="17">
        <v>0.25715685234490399</v>
      </c>
      <c r="Q440" s="17">
        <v>0.27528911415015</v>
      </c>
      <c r="R440" s="17">
        <v>0.23117375596328399</v>
      </c>
      <c r="S440" s="17">
        <v>0.26879875528947</v>
      </c>
      <c r="T440" s="17">
        <v>0.17688217240329199</v>
      </c>
      <c r="U440" s="17">
        <v>0.28607511186903001</v>
      </c>
      <c r="V440" s="17">
        <v>0.326824894347228</v>
      </c>
      <c r="W440" s="17">
        <v>0.221331275194629</v>
      </c>
      <c r="X440" s="17">
        <v>0.100796121957641</v>
      </c>
      <c r="Y440" s="17">
        <v>0.39456287680123903</v>
      </c>
      <c r="Z440" s="17"/>
      <c r="AA440" s="17">
        <v>0.276351467540286</v>
      </c>
      <c r="AB440" s="17">
        <v>0.28148038463712</v>
      </c>
      <c r="AC440" s="17">
        <v>0.27314154323004602</v>
      </c>
      <c r="AD440" s="17">
        <v>0.16326121063972299</v>
      </c>
      <c r="AE440" s="17"/>
      <c r="AF440" s="17">
        <v>0.19778239292691999</v>
      </c>
      <c r="AG440" s="17">
        <v>0.26897926213773699</v>
      </c>
      <c r="AH440" s="17">
        <v>0.224236963054123</v>
      </c>
      <c r="AI440" s="17">
        <v>0.32276435326440001</v>
      </c>
      <c r="AJ440" s="17">
        <v>0.16612521008178999</v>
      </c>
    </row>
    <row r="441" spans="2:36" x14ac:dyDescent="0.35">
      <c r="B441" t="s">
        <v>156</v>
      </c>
      <c r="C441" s="17">
        <v>0.62091817934234605</v>
      </c>
      <c r="D441" s="17">
        <v>0.60486916420509995</v>
      </c>
      <c r="E441" s="17">
        <v>0.63262997631024498</v>
      </c>
      <c r="F441" s="17"/>
      <c r="G441" s="17">
        <v>0.644253499369701</v>
      </c>
      <c r="H441" s="17">
        <v>0.64669082965062796</v>
      </c>
      <c r="I441" s="17">
        <v>0.58543778388482604</v>
      </c>
      <c r="J441" s="17">
        <v>0.62817366884318904</v>
      </c>
      <c r="K441" s="17">
        <v>0.59109143475261905</v>
      </c>
      <c r="L441" s="17">
        <v>0.63389516631273202</v>
      </c>
      <c r="M441" s="17"/>
      <c r="N441" s="17">
        <v>0.63648004338460795</v>
      </c>
      <c r="O441" s="17">
        <v>0.70175924327559902</v>
      </c>
      <c r="P441" s="17">
        <v>0.54344080588660704</v>
      </c>
      <c r="Q441" s="17">
        <v>0.480844365381285</v>
      </c>
      <c r="R441" s="17">
        <v>0.69762812557299902</v>
      </c>
      <c r="S441" s="17">
        <v>0.56910808292700599</v>
      </c>
      <c r="T441" s="17">
        <v>0.68422697016463097</v>
      </c>
      <c r="U441" s="17">
        <v>0.65333426946382001</v>
      </c>
      <c r="V441" s="17">
        <v>0.54050865296076001</v>
      </c>
      <c r="W441" s="17">
        <v>0.67172317148996596</v>
      </c>
      <c r="X441" s="17">
        <v>0.69416125120857197</v>
      </c>
      <c r="Y441" s="17">
        <v>0.60543712319876097</v>
      </c>
      <c r="Z441" s="17"/>
      <c r="AA441" s="17">
        <v>0.60120270912444695</v>
      </c>
      <c r="AB441" s="17">
        <v>0.64140419461006204</v>
      </c>
      <c r="AC441" s="17">
        <v>0.59040176621636897</v>
      </c>
      <c r="AD441" s="17">
        <v>0.64599878304980696</v>
      </c>
      <c r="AE441" s="17"/>
      <c r="AF441" s="17">
        <v>0.61336575192860898</v>
      </c>
      <c r="AG441" s="17">
        <v>0.60444445709035899</v>
      </c>
      <c r="AH441" s="17">
        <v>0.65156028109817299</v>
      </c>
      <c r="AI441" s="17">
        <v>0.55118036900009804</v>
      </c>
      <c r="AJ441" s="17">
        <v>0.83387478991820996</v>
      </c>
    </row>
    <row r="442" spans="2:36" x14ac:dyDescent="0.35">
      <c r="B442" t="s">
        <v>104</v>
      </c>
      <c r="C442" s="17">
        <v>0.133694726904967</v>
      </c>
      <c r="D442" s="17">
        <v>0.13891450579110601</v>
      </c>
      <c r="E442" s="17">
        <v>0.129936218681866</v>
      </c>
      <c r="F442" s="17"/>
      <c r="G442" s="17">
        <v>6.4004692086290393E-2</v>
      </c>
      <c r="H442" s="17">
        <v>0.106453154835322</v>
      </c>
      <c r="I442" s="17">
        <v>0.121281545509795</v>
      </c>
      <c r="J442" s="17">
        <v>0.12151607031740599</v>
      </c>
      <c r="K442" s="17">
        <v>0.179585080585769</v>
      </c>
      <c r="L442" s="17">
        <v>0.18598789420433601</v>
      </c>
      <c r="M442" s="17"/>
      <c r="N442" s="17">
        <v>0.119303923965941</v>
      </c>
      <c r="O442" s="17">
        <v>7.26816793069332E-2</v>
      </c>
      <c r="P442" s="17">
        <v>0.19940234176848901</v>
      </c>
      <c r="Q442" s="17">
        <v>0.243866520468565</v>
      </c>
      <c r="R442" s="17">
        <v>7.1198118463716598E-2</v>
      </c>
      <c r="S442" s="17">
        <v>0.16209316178352301</v>
      </c>
      <c r="T442" s="17">
        <v>0.13889085743207699</v>
      </c>
      <c r="U442" s="17">
        <v>6.0590618667150598E-2</v>
      </c>
      <c r="V442" s="17">
        <v>0.13266645269201099</v>
      </c>
      <c r="W442" s="17">
        <v>0.10694555331540399</v>
      </c>
      <c r="X442" s="17">
        <v>0.20504262683378699</v>
      </c>
      <c r="Y442" s="17">
        <v>0</v>
      </c>
      <c r="Z442" s="17"/>
      <c r="AA442" s="17">
        <v>0.122445823335268</v>
      </c>
      <c r="AB442" s="17">
        <v>7.7115420752818201E-2</v>
      </c>
      <c r="AC442" s="17">
        <v>0.136456690553585</v>
      </c>
      <c r="AD442" s="17">
        <v>0.19074000631047</v>
      </c>
      <c r="AE442" s="17"/>
      <c r="AF442" s="17">
        <v>0.188851855144471</v>
      </c>
      <c r="AG442" s="17">
        <v>0.126576280771903</v>
      </c>
      <c r="AH442" s="17">
        <v>0.124202755847705</v>
      </c>
      <c r="AI442" s="17">
        <v>0.12605527773550099</v>
      </c>
      <c r="AJ442" s="17">
        <v>0</v>
      </c>
    </row>
    <row r="443" spans="2:36" x14ac:dyDescent="0.35">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2:36" x14ac:dyDescent="0.35">
      <c r="B444" s="6" t="s">
        <v>158</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2:36" x14ac:dyDescent="0.35">
      <c r="B445" s="23" t="s">
        <v>14</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2:36" x14ac:dyDescent="0.35">
      <c r="B446" t="s">
        <v>155</v>
      </c>
      <c r="C446" s="17">
        <v>0.25221120703746702</v>
      </c>
      <c r="D446" s="17">
        <v>0.294289156113414</v>
      </c>
      <c r="E446" s="17">
        <v>0.21042022475004801</v>
      </c>
      <c r="F446" s="17"/>
      <c r="G446" s="17">
        <v>0.25949309759008299</v>
      </c>
      <c r="H446" s="17">
        <v>0.32029615355621999</v>
      </c>
      <c r="I446" s="17">
        <v>0.27635306743708199</v>
      </c>
      <c r="J446" s="17">
        <v>0.25713735721136899</v>
      </c>
      <c r="K446" s="17">
        <v>0.240502294051743</v>
      </c>
      <c r="L446" s="17">
        <v>0.17253397273410701</v>
      </c>
      <c r="M446" s="17"/>
      <c r="N446" s="17">
        <v>0.32914676269165999</v>
      </c>
      <c r="O446" s="17">
        <v>0.192853586304393</v>
      </c>
      <c r="P446" s="17">
        <v>0.211347735445549</v>
      </c>
      <c r="Q446" s="17">
        <v>0.338297266695814</v>
      </c>
      <c r="R446" s="17">
        <v>0.28087275892848201</v>
      </c>
      <c r="S446" s="17">
        <v>0.13656101325954001</v>
      </c>
      <c r="T446" s="17">
        <v>0.33885745565213299</v>
      </c>
      <c r="U446" s="17">
        <v>0.34118721948987402</v>
      </c>
      <c r="V446" s="17">
        <v>0.20036510930792401</v>
      </c>
      <c r="W446" s="17">
        <v>0.240649945026738</v>
      </c>
      <c r="X446" s="17">
        <v>0</v>
      </c>
      <c r="Y446" s="17">
        <v>0.37764443069461101</v>
      </c>
      <c r="Z446" s="17"/>
      <c r="AA446" s="17">
        <v>0.236783180867222</v>
      </c>
      <c r="AB446" s="17">
        <v>0.19969615627339099</v>
      </c>
      <c r="AC446" s="17">
        <v>0.31548551934449698</v>
      </c>
      <c r="AD446" s="17">
        <v>0.26333440822804599</v>
      </c>
      <c r="AE446" s="17"/>
      <c r="AF446" s="17">
        <v>0.23424092898319401</v>
      </c>
      <c r="AG446" s="17">
        <v>0.25179464888741598</v>
      </c>
      <c r="AH446" s="17">
        <v>0.236957830220317</v>
      </c>
      <c r="AI446" s="17">
        <v>0.16197559308613399</v>
      </c>
      <c r="AJ446" s="17">
        <v>0.43872647016948302</v>
      </c>
    </row>
    <row r="447" spans="2:36" x14ac:dyDescent="0.35">
      <c r="B447" t="s">
        <v>156</v>
      </c>
      <c r="C447" s="17">
        <v>0.57301103800814401</v>
      </c>
      <c r="D447" s="17">
        <v>0.54378641882588497</v>
      </c>
      <c r="E447" s="17">
        <v>0.60203634863813604</v>
      </c>
      <c r="F447" s="17"/>
      <c r="G447" s="17">
        <v>0.62354501186660904</v>
      </c>
      <c r="H447" s="17">
        <v>0.58913844031527096</v>
      </c>
      <c r="I447" s="17">
        <v>0.56663538490778398</v>
      </c>
      <c r="J447" s="17">
        <v>0.54566902188337896</v>
      </c>
      <c r="K447" s="17">
        <v>0.53529108409035697</v>
      </c>
      <c r="L447" s="17">
        <v>0.58562902013692097</v>
      </c>
      <c r="M447" s="17"/>
      <c r="N447" s="17">
        <v>0.49517850483105902</v>
      </c>
      <c r="O447" s="17">
        <v>0.72335821774711695</v>
      </c>
      <c r="P447" s="17">
        <v>0.58820096120279197</v>
      </c>
      <c r="Q447" s="17">
        <v>0.46128569540404502</v>
      </c>
      <c r="R447" s="17">
        <v>0.35553966809960003</v>
      </c>
      <c r="S447" s="17">
        <v>0.56696969815624199</v>
      </c>
      <c r="T447" s="17">
        <v>0.54046881013270198</v>
      </c>
      <c r="U447" s="17">
        <v>0.38822153209543298</v>
      </c>
      <c r="V447" s="17">
        <v>0.67666778181334297</v>
      </c>
      <c r="W447" s="17">
        <v>0.64206317094096699</v>
      </c>
      <c r="X447" s="17">
        <v>0.91697659479115101</v>
      </c>
      <c r="Y447" s="17">
        <v>0.404774965203619</v>
      </c>
      <c r="Z447" s="17"/>
      <c r="AA447" s="17">
        <v>0.64459599567718895</v>
      </c>
      <c r="AB447" s="17">
        <v>0.56763672766949202</v>
      </c>
      <c r="AC447" s="17">
        <v>0.543542045720669</v>
      </c>
      <c r="AD447" s="17">
        <v>0.53576499369281605</v>
      </c>
      <c r="AE447" s="17"/>
      <c r="AF447" s="17">
        <v>0.51842562115403501</v>
      </c>
      <c r="AG447" s="17">
        <v>0.55208432539690599</v>
      </c>
      <c r="AH447" s="17">
        <v>0.626552674831788</v>
      </c>
      <c r="AI447" s="17">
        <v>0.65884915277410905</v>
      </c>
      <c r="AJ447" s="17">
        <v>0.42389305206897099</v>
      </c>
    </row>
    <row r="448" spans="2:36" x14ac:dyDescent="0.35">
      <c r="B448" t="s">
        <v>104</v>
      </c>
      <c r="C448" s="17">
        <v>0.17477775495438899</v>
      </c>
      <c r="D448" s="17">
        <v>0.16192442506070001</v>
      </c>
      <c r="E448" s="17">
        <v>0.187543426611816</v>
      </c>
      <c r="F448" s="17"/>
      <c r="G448" s="17">
        <v>0.11696189054330799</v>
      </c>
      <c r="H448" s="17">
        <v>9.0565406128509607E-2</v>
      </c>
      <c r="I448" s="17">
        <v>0.157011547655135</v>
      </c>
      <c r="J448" s="17">
        <v>0.197193620905252</v>
      </c>
      <c r="K448" s="17">
        <v>0.2242066218579</v>
      </c>
      <c r="L448" s="17">
        <v>0.24183700712897199</v>
      </c>
      <c r="M448" s="17"/>
      <c r="N448" s="17">
        <v>0.17567473247728099</v>
      </c>
      <c r="O448" s="17">
        <v>8.3788195948490005E-2</v>
      </c>
      <c r="P448" s="17">
        <v>0.200451303351659</v>
      </c>
      <c r="Q448" s="17">
        <v>0.20041703790014201</v>
      </c>
      <c r="R448" s="17">
        <v>0.36358757297191902</v>
      </c>
      <c r="S448" s="17">
        <v>0.296469288584219</v>
      </c>
      <c r="T448" s="17">
        <v>0.120673734215166</v>
      </c>
      <c r="U448" s="17">
        <v>0.27059124841469301</v>
      </c>
      <c r="V448" s="17">
        <v>0.12296710887873299</v>
      </c>
      <c r="W448" s="17">
        <v>0.11728688403229599</v>
      </c>
      <c r="X448" s="17">
        <v>8.3023405208849196E-2</v>
      </c>
      <c r="Y448" s="17">
        <v>0.21758060410176999</v>
      </c>
      <c r="Z448" s="17"/>
      <c r="AA448" s="17">
        <v>0.118620823455588</v>
      </c>
      <c r="AB448" s="17">
        <v>0.23266711605711701</v>
      </c>
      <c r="AC448" s="17">
        <v>0.140972434934833</v>
      </c>
      <c r="AD448" s="17">
        <v>0.20090059807913799</v>
      </c>
      <c r="AE448" s="17"/>
      <c r="AF448" s="17">
        <v>0.247333449862771</v>
      </c>
      <c r="AG448" s="17">
        <v>0.19612102571567799</v>
      </c>
      <c r="AH448" s="17">
        <v>0.136489494947895</v>
      </c>
      <c r="AI448" s="17">
        <v>0.17917525413975699</v>
      </c>
      <c r="AJ448" s="17">
        <v>0.13738047776154599</v>
      </c>
    </row>
    <row r="449" spans="2:36"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2:36" x14ac:dyDescent="0.35">
      <c r="B450" s="6" t="s">
        <v>159</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2:36" x14ac:dyDescent="0.35">
      <c r="B451" s="23" t="s">
        <v>14</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2:36" x14ac:dyDescent="0.35">
      <c r="B452" t="s">
        <v>155</v>
      </c>
      <c r="C452" s="17">
        <v>0.27056225707683801</v>
      </c>
      <c r="D452" s="17">
        <v>0.298301324461753</v>
      </c>
      <c r="E452" s="17">
        <v>0.24519507322814699</v>
      </c>
      <c r="F452" s="17"/>
      <c r="G452" s="17">
        <v>0.18426710335538901</v>
      </c>
      <c r="H452" s="17">
        <v>0.20732633966839101</v>
      </c>
      <c r="I452" s="17">
        <v>0.33934920695159299</v>
      </c>
      <c r="J452" s="17">
        <v>0.293028717847026</v>
      </c>
      <c r="K452" s="17">
        <v>0.32626917102157799</v>
      </c>
      <c r="L452" s="17">
        <v>0.26761250080973997</v>
      </c>
      <c r="M452" s="17"/>
      <c r="N452" s="17">
        <v>0.22655291414742901</v>
      </c>
      <c r="O452" s="17">
        <v>0.28993580415674203</v>
      </c>
      <c r="P452" s="17">
        <v>0.18650468938803599</v>
      </c>
      <c r="Q452" s="17">
        <v>0.24405181306863</v>
      </c>
      <c r="R452" s="17">
        <v>0.24424686906349</v>
      </c>
      <c r="S452" s="17">
        <v>0.19746960997654001</v>
      </c>
      <c r="T452" s="17">
        <v>0.349153636539273</v>
      </c>
      <c r="U452" s="17">
        <v>0.28340515166660601</v>
      </c>
      <c r="V452" s="17">
        <v>0.32442502933496697</v>
      </c>
      <c r="W452" s="17">
        <v>0.29501449630668702</v>
      </c>
      <c r="X452" s="17">
        <v>0.307041591631731</v>
      </c>
      <c r="Y452" s="17">
        <v>0.39895082355404599</v>
      </c>
      <c r="Z452" s="17"/>
      <c r="AA452" s="17">
        <v>0.23589155605878501</v>
      </c>
      <c r="AB452" s="17">
        <v>0.28693908824890701</v>
      </c>
      <c r="AC452" s="17">
        <v>0.28966761276287101</v>
      </c>
      <c r="AD452" s="17">
        <v>0.27901666568132599</v>
      </c>
      <c r="AE452" s="17"/>
      <c r="AF452" s="17">
        <v>0.26868167531707399</v>
      </c>
      <c r="AG452" s="17">
        <v>0.222493302843915</v>
      </c>
      <c r="AH452" s="17">
        <v>0.296360143635233</v>
      </c>
      <c r="AI452" s="17">
        <v>0.151183028444005</v>
      </c>
      <c r="AJ452" s="17">
        <v>0.50891793646230998</v>
      </c>
    </row>
    <row r="453" spans="2:36" x14ac:dyDescent="0.35">
      <c r="B453" t="s">
        <v>156</v>
      </c>
      <c r="C453" s="17">
        <v>0.60770404731599204</v>
      </c>
      <c r="D453" s="17">
        <v>0.59806630086814605</v>
      </c>
      <c r="E453" s="17">
        <v>0.61749678363865101</v>
      </c>
      <c r="F453" s="17"/>
      <c r="G453" s="17">
        <v>0.71583465279084402</v>
      </c>
      <c r="H453" s="17">
        <v>0.733740928826489</v>
      </c>
      <c r="I453" s="17">
        <v>0.56770226897966003</v>
      </c>
      <c r="J453" s="17">
        <v>0.61434499115109698</v>
      </c>
      <c r="K453" s="17">
        <v>0.42958970540428298</v>
      </c>
      <c r="L453" s="17">
        <v>0.57823569674431796</v>
      </c>
      <c r="M453" s="17"/>
      <c r="N453" s="17">
        <v>0.70623316650449397</v>
      </c>
      <c r="O453" s="17">
        <v>0.57527400964060804</v>
      </c>
      <c r="P453" s="17">
        <v>0.56862876570334198</v>
      </c>
      <c r="Q453" s="17">
        <v>0.64664171586258301</v>
      </c>
      <c r="R453" s="17">
        <v>0.61435098462512205</v>
      </c>
      <c r="S453" s="17">
        <v>0.73870978997359005</v>
      </c>
      <c r="T453" s="17">
        <v>0.56595462702265997</v>
      </c>
      <c r="U453" s="17">
        <v>0.60278232439350599</v>
      </c>
      <c r="V453" s="17">
        <v>0.56508765044581399</v>
      </c>
      <c r="W453" s="17">
        <v>0.51982940246519804</v>
      </c>
      <c r="X453" s="17">
        <v>0.50339746821223097</v>
      </c>
      <c r="Y453" s="17">
        <v>0.60104917644595401</v>
      </c>
      <c r="Z453" s="17"/>
      <c r="AA453" s="17">
        <v>0.64803214876117798</v>
      </c>
      <c r="AB453" s="17">
        <v>0.61042819938766801</v>
      </c>
      <c r="AC453" s="17">
        <v>0.56096118407639395</v>
      </c>
      <c r="AD453" s="17">
        <v>0.59373786797760897</v>
      </c>
      <c r="AE453" s="17"/>
      <c r="AF453" s="17">
        <v>0.56901368913331496</v>
      </c>
      <c r="AG453" s="17">
        <v>0.68626155753571805</v>
      </c>
      <c r="AH453" s="17">
        <v>0.59720432440626703</v>
      </c>
      <c r="AI453" s="17">
        <v>0.736736286150946</v>
      </c>
      <c r="AJ453" s="17">
        <v>0.21854589440887801</v>
      </c>
    </row>
    <row r="454" spans="2:36" x14ac:dyDescent="0.35">
      <c r="B454" t="s">
        <v>104</v>
      </c>
      <c r="C454" s="17">
        <v>0.12173369560717</v>
      </c>
      <c r="D454" s="17">
        <v>0.1036323746701</v>
      </c>
      <c r="E454" s="17">
        <v>0.137308143133202</v>
      </c>
      <c r="F454" s="17"/>
      <c r="G454" s="17">
        <v>9.9898243853767693E-2</v>
      </c>
      <c r="H454" s="17">
        <v>5.8932731505120003E-2</v>
      </c>
      <c r="I454" s="17">
        <v>9.2948524068746499E-2</v>
      </c>
      <c r="J454" s="17">
        <v>9.26262910018774E-2</v>
      </c>
      <c r="K454" s="17">
        <v>0.244141123574139</v>
      </c>
      <c r="L454" s="17">
        <v>0.15415180244594201</v>
      </c>
      <c r="M454" s="17"/>
      <c r="N454" s="17">
        <v>6.7213919348076606E-2</v>
      </c>
      <c r="O454" s="17">
        <v>0.13479018620264999</v>
      </c>
      <c r="P454" s="17">
        <v>0.244866544908622</v>
      </c>
      <c r="Q454" s="17">
        <v>0.10930647106878701</v>
      </c>
      <c r="R454" s="17">
        <v>0.141402146311389</v>
      </c>
      <c r="S454" s="17">
        <v>6.3820600049869905E-2</v>
      </c>
      <c r="T454" s="17">
        <v>8.4891736438066703E-2</v>
      </c>
      <c r="U454" s="17">
        <v>0.113812523939888</v>
      </c>
      <c r="V454" s="17">
        <v>0.110487320219219</v>
      </c>
      <c r="W454" s="17">
        <v>0.18515610122811499</v>
      </c>
      <c r="X454" s="17">
        <v>0.189560940156037</v>
      </c>
      <c r="Y454" s="17">
        <v>0</v>
      </c>
      <c r="Z454" s="17"/>
      <c r="AA454" s="17">
        <v>0.116076295180037</v>
      </c>
      <c r="AB454" s="17">
        <v>0.102632712363425</v>
      </c>
      <c r="AC454" s="17">
        <v>0.14937120316073499</v>
      </c>
      <c r="AD454" s="17">
        <v>0.12724546634106601</v>
      </c>
      <c r="AE454" s="17"/>
      <c r="AF454" s="17">
        <v>0.162304635549611</v>
      </c>
      <c r="AG454" s="17">
        <v>9.1245139620367399E-2</v>
      </c>
      <c r="AH454" s="17">
        <v>0.106435531958501</v>
      </c>
      <c r="AI454" s="17">
        <v>0.11208068540504799</v>
      </c>
      <c r="AJ454" s="17">
        <v>0.27253616912881101</v>
      </c>
    </row>
    <row r="455" spans="2:36" x14ac:dyDescent="0.35">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2:36" x14ac:dyDescent="0.35">
      <c r="B456" s="6" t="s">
        <v>160</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2:36" x14ac:dyDescent="0.35">
      <c r="B457" s="23" t="s">
        <v>14</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2:36" x14ac:dyDescent="0.35">
      <c r="B458" t="s">
        <v>155</v>
      </c>
      <c r="C458" s="17">
        <v>0.33075509693806099</v>
      </c>
      <c r="D458" s="17">
        <v>0.33658231128952198</v>
      </c>
      <c r="E458" s="17">
        <v>0.324599756075999</v>
      </c>
      <c r="F458" s="17"/>
      <c r="G458" s="17">
        <v>0.25523597083331601</v>
      </c>
      <c r="H458" s="17">
        <v>0.346595815704548</v>
      </c>
      <c r="I458" s="17">
        <v>0.32861308285135798</v>
      </c>
      <c r="J458" s="17">
        <v>0.39071953712212398</v>
      </c>
      <c r="K458" s="17">
        <v>0.28872385865202699</v>
      </c>
      <c r="L458" s="17">
        <v>0.35526415604556</v>
      </c>
      <c r="M458" s="17"/>
      <c r="N458" s="17">
        <v>0.300021563183274</v>
      </c>
      <c r="O458" s="17">
        <v>0.356271339187616</v>
      </c>
      <c r="P458" s="17">
        <v>0.29884050321794497</v>
      </c>
      <c r="Q458" s="17">
        <v>0.40173578359600898</v>
      </c>
      <c r="R458" s="17">
        <v>0.30594865069296001</v>
      </c>
      <c r="S458" s="17">
        <v>0.35138859847590598</v>
      </c>
      <c r="T458" s="17">
        <v>0.28191656403910798</v>
      </c>
      <c r="U458" s="17">
        <v>0.40872633776968798</v>
      </c>
      <c r="V458" s="17">
        <v>0.30526871834177599</v>
      </c>
      <c r="W458" s="17">
        <v>0.45625221888253698</v>
      </c>
      <c r="X458" s="17">
        <v>0.13618872398208001</v>
      </c>
      <c r="Y458" s="17">
        <v>0.32652513097765901</v>
      </c>
      <c r="Z458" s="17"/>
      <c r="AA458" s="17">
        <v>0.36760623928406899</v>
      </c>
      <c r="AB458" s="17">
        <v>0.33255372657366</v>
      </c>
      <c r="AC458" s="17">
        <v>0.38784505425863097</v>
      </c>
      <c r="AD458" s="17">
        <v>0.244663848956409</v>
      </c>
      <c r="AE458" s="17"/>
      <c r="AF458" s="17">
        <v>0.25744964544391302</v>
      </c>
      <c r="AG458" s="17">
        <v>0.33393820835298998</v>
      </c>
      <c r="AH458" s="17">
        <v>0.35116865572907102</v>
      </c>
      <c r="AI458" s="17">
        <v>0.32687686340914801</v>
      </c>
      <c r="AJ458" s="17">
        <v>0.40399384956226098</v>
      </c>
    </row>
    <row r="459" spans="2:36" x14ac:dyDescent="0.35">
      <c r="B459" t="s">
        <v>156</v>
      </c>
      <c r="C459" s="17">
        <v>0.52176202703146701</v>
      </c>
      <c r="D459" s="17">
        <v>0.54239867553748999</v>
      </c>
      <c r="E459" s="17">
        <v>0.49996334276420401</v>
      </c>
      <c r="F459" s="17"/>
      <c r="G459" s="17">
        <v>0.67831526379611495</v>
      </c>
      <c r="H459" s="17">
        <v>0.49751242357431602</v>
      </c>
      <c r="I459" s="17">
        <v>0.47028770412597998</v>
      </c>
      <c r="J459" s="17">
        <v>0.52706805685595703</v>
      </c>
      <c r="K459" s="17">
        <v>0.44265310795328799</v>
      </c>
      <c r="L459" s="17">
        <v>0.53572347595967795</v>
      </c>
      <c r="M459" s="17"/>
      <c r="N459" s="17">
        <v>0.65826537647371297</v>
      </c>
      <c r="O459" s="17">
        <v>0.45582117941087102</v>
      </c>
      <c r="P459" s="17">
        <v>0.56796898648562899</v>
      </c>
      <c r="Q459" s="17">
        <v>0.53717860239916004</v>
      </c>
      <c r="R459" s="17">
        <v>0.57347789283966399</v>
      </c>
      <c r="S459" s="17">
        <v>0.54884830682518204</v>
      </c>
      <c r="T459" s="17">
        <v>0.48619248555559402</v>
      </c>
      <c r="U459" s="17">
        <v>0.24709240021258</v>
      </c>
      <c r="V459" s="17">
        <v>0.52207023770963101</v>
      </c>
      <c r="W459" s="17">
        <v>0.459727365081886</v>
      </c>
      <c r="X459" s="17">
        <v>0.64002766769866204</v>
      </c>
      <c r="Y459" s="17">
        <v>0.23724764044187499</v>
      </c>
      <c r="Z459" s="17"/>
      <c r="AA459" s="17">
        <v>0.472768469906438</v>
      </c>
      <c r="AB459" s="17">
        <v>0.48934446804688297</v>
      </c>
      <c r="AC459" s="17">
        <v>0.48736988397520598</v>
      </c>
      <c r="AD459" s="17">
        <v>0.63291123967545304</v>
      </c>
      <c r="AE459" s="17"/>
      <c r="AF459" s="17">
        <v>0.59791809967273202</v>
      </c>
      <c r="AG459" s="17">
        <v>0.51054568586665905</v>
      </c>
      <c r="AH459" s="17">
        <v>0.52170554354572596</v>
      </c>
      <c r="AI459" s="17">
        <v>0.45084338313118999</v>
      </c>
      <c r="AJ459" s="17">
        <v>0.59600615043773897</v>
      </c>
    </row>
    <row r="460" spans="2:36" x14ac:dyDescent="0.35">
      <c r="B460" t="s">
        <v>104</v>
      </c>
      <c r="C460" s="17">
        <v>0.147482876030472</v>
      </c>
      <c r="D460" s="17">
        <v>0.12101901317298901</v>
      </c>
      <c r="E460" s="17">
        <v>0.17543690115979599</v>
      </c>
      <c r="F460" s="17"/>
      <c r="G460" s="17">
        <v>6.6448765370569304E-2</v>
      </c>
      <c r="H460" s="17">
        <v>0.155891760721136</v>
      </c>
      <c r="I460" s="17">
        <v>0.20109921302266101</v>
      </c>
      <c r="J460" s="17">
        <v>8.2212406021918302E-2</v>
      </c>
      <c r="K460" s="17">
        <v>0.26862303339468502</v>
      </c>
      <c r="L460" s="17">
        <v>0.10901236799476199</v>
      </c>
      <c r="M460" s="17"/>
      <c r="N460" s="17">
        <v>4.1713060343012802E-2</v>
      </c>
      <c r="O460" s="17">
        <v>0.187907481401513</v>
      </c>
      <c r="P460" s="17">
        <v>0.13319051029642601</v>
      </c>
      <c r="Q460" s="17">
        <v>6.1085614004830702E-2</v>
      </c>
      <c r="R460" s="17">
        <v>0.12057345646737599</v>
      </c>
      <c r="S460" s="17">
        <v>9.9763094698912105E-2</v>
      </c>
      <c r="T460" s="17">
        <v>0.231890950405298</v>
      </c>
      <c r="U460" s="17">
        <v>0.34418126201773203</v>
      </c>
      <c r="V460" s="17">
        <v>0.172661043948593</v>
      </c>
      <c r="W460" s="17">
        <v>8.4020416035576695E-2</v>
      </c>
      <c r="X460" s="17">
        <v>0.223783608319258</v>
      </c>
      <c r="Y460" s="17">
        <v>0.43622722858046598</v>
      </c>
      <c r="Z460" s="17"/>
      <c r="AA460" s="17">
        <v>0.159625290809493</v>
      </c>
      <c r="AB460" s="17">
        <v>0.178101805379457</v>
      </c>
      <c r="AC460" s="17">
        <v>0.124785061766163</v>
      </c>
      <c r="AD460" s="17">
        <v>0.122424911368137</v>
      </c>
      <c r="AE460" s="17"/>
      <c r="AF460" s="17">
        <v>0.14463225488335499</v>
      </c>
      <c r="AG460" s="17">
        <v>0.15551610578035199</v>
      </c>
      <c r="AH460" s="17">
        <v>0.12712580072520299</v>
      </c>
      <c r="AI460" s="17">
        <v>0.222279753459662</v>
      </c>
      <c r="AJ460" s="17">
        <v>0</v>
      </c>
    </row>
    <row r="461" spans="2:36" x14ac:dyDescent="0.3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2:36" x14ac:dyDescent="0.35">
      <c r="B462" s="6" t="s">
        <v>161</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2:36" x14ac:dyDescent="0.35">
      <c r="B463" s="23" t="s">
        <v>14</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2:36" x14ac:dyDescent="0.35">
      <c r="B464" t="s">
        <v>155</v>
      </c>
      <c r="C464" s="17">
        <v>0.31409829504169101</v>
      </c>
      <c r="D464" s="17">
        <v>0.34277994819766799</v>
      </c>
      <c r="E464" s="17">
        <v>0.28698330939507999</v>
      </c>
      <c r="F464" s="17"/>
      <c r="G464" s="17">
        <v>0.308862969201955</v>
      </c>
      <c r="H464" s="17">
        <v>0.28000913665226201</v>
      </c>
      <c r="I464" s="17">
        <v>0.39531217908921901</v>
      </c>
      <c r="J464" s="17">
        <v>0.33792878670322501</v>
      </c>
      <c r="K464" s="17">
        <v>0.26029507363353399</v>
      </c>
      <c r="L464" s="17">
        <v>0.28885220853583299</v>
      </c>
      <c r="M464" s="17"/>
      <c r="N464" s="17">
        <v>0.18940006818551</v>
      </c>
      <c r="O464" s="17">
        <v>0.36134276326758302</v>
      </c>
      <c r="P464" s="17">
        <v>0.28519362558425698</v>
      </c>
      <c r="Q464" s="17">
        <v>0.40348411460727601</v>
      </c>
      <c r="R464" s="17">
        <v>0.328137630909064</v>
      </c>
      <c r="S464" s="17">
        <v>0.18972882321191101</v>
      </c>
      <c r="T464" s="17">
        <v>0.55663415472292499</v>
      </c>
      <c r="U464" s="17">
        <v>0.33136870027412701</v>
      </c>
      <c r="V464" s="17">
        <v>0.30773571386172199</v>
      </c>
      <c r="W464" s="17">
        <v>0.2255547686995</v>
      </c>
      <c r="X464" s="17">
        <v>0.41330746832157</v>
      </c>
      <c r="Y464" s="17">
        <v>0.27880315863698502</v>
      </c>
      <c r="Z464" s="17"/>
      <c r="AA464" s="17">
        <v>0.30788937600863697</v>
      </c>
      <c r="AB464" s="17">
        <v>0.30386319828844399</v>
      </c>
      <c r="AC464" s="17">
        <v>0.39983067775117498</v>
      </c>
      <c r="AD464" s="17">
        <v>0.24560979699562499</v>
      </c>
      <c r="AE464" s="17"/>
      <c r="AF464" s="17">
        <v>0.215278963151735</v>
      </c>
      <c r="AG464" s="17">
        <v>0.30496283112512002</v>
      </c>
      <c r="AH464" s="17">
        <v>0.36976176387759602</v>
      </c>
      <c r="AI464" s="17">
        <v>0.31521196572594301</v>
      </c>
      <c r="AJ464" s="17">
        <v>8.7643672809703005E-2</v>
      </c>
    </row>
    <row r="465" spans="2:36" x14ac:dyDescent="0.35">
      <c r="B465" t="s">
        <v>156</v>
      </c>
      <c r="C465" s="17">
        <v>0.57290048528440096</v>
      </c>
      <c r="D465" s="17">
        <v>0.55302114076948905</v>
      </c>
      <c r="E465" s="17">
        <v>0.59169396759361503</v>
      </c>
      <c r="F465" s="17"/>
      <c r="G465" s="17">
        <v>0.607489719477046</v>
      </c>
      <c r="H465" s="17">
        <v>0.62860442754760004</v>
      </c>
      <c r="I465" s="17">
        <v>0.57287338245713304</v>
      </c>
      <c r="J465" s="17">
        <v>0.527484773953801</v>
      </c>
      <c r="K465" s="17">
        <v>0.62982561308515606</v>
      </c>
      <c r="L465" s="17">
        <v>0.51661974729335502</v>
      </c>
      <c r="M465" s="17"/>
      <c r="N465" s="17">
        <v>0.68204252204723803</v>
      </c>
      <c r="O465" s="17">
        <v>0.54561134431831204</v>
      </c>
      <c r="P465" s="17">
        <v>0.51866092148177201</v>
      </c>
      <c r="Q465" s="17">
        <v>0.59651588539272404</v>
      </c>
      <c r="R465" s="17">
        <v>0.53362056617739595</v>
      </c>
      <c r="S465" s="17">
        <v>0.66940806694647204</v>
      </c>
      <c r="T465" s="17">
        <v>0.374324961485688</v>
      </c>
      <c r="U465" s="17">
        <v>0.58023668688532404</v>
      </c>
      <c r="V465" s="17">
        <v>0.56034518865613203</v>
      </c>
      <c r="W465" s="17">
        <v>0.68097025537819</v>
      </c>
      <c r="X465" s="17">
        <v>0.43081728634316602</v>
      </c>
      <c r="Y465" s="17">
        <v>0.44752643576305501</v>
      </c>
      <c r="Z465" s="17"/>
      <c r="AA465" s="17">
        <v>0.62159955449587601</v>
      </c>
      <c r="AB465" s="17">
        <v>0.55411600928286298</v>
      </c>
      <c r="AC465" s="17">
        <v>0.50005832886900203</v>
      </c>
      <c r="AD465" s="17">
        <v>0.60766322057967104</v>
      </c>
      <c r="AE465" s="17"/>
      <c r="AF465" s="17">
        <v>0.60557017661423596</v>
      </c>
      <c r="AG465" s="17">
        <v>0.59513395396334901</v>
      </c>
      <c r="AH465" s="17">
        <v>0.49855903707156202</v>
      </c>
      <c r="AI465" s="17">
        <v>0.61655556051445803</v>
      </c>
      <c r="AJ465" s="17">
        <v>0.91235632719029702</v>
      </c>
    </row>
    <row r="466" spans="2:36" x14ac:dyDescent="0.35">
      <c r="B466" t="s">
        <v>104</v>
      </c>
      <c r="C466" s="17">
        <v>0.113001219673909</v>
      </c>
      <c r="D466" s="17">
        <v>0.104198911032843</v>
      </c>
      <c r="E466" s="17">
        <v>0.12132272301130601</v>
      </c>
      <c r="F466" s="17"/>
      <c r="G466" s="17">
        <v>8.3647311320999299E-2</v>
      </c>
      <c r="H466" s="17">
        <v>9.1386435800137999E-2</v>
      </c>
      <c r="I466" s="17">
        <v>3.18144384536478E-2</v>
      </c>
      <c r="J466" s="17">
        <v>0.13458643934297401</v>
      </c>
      <c r="K466" s="17">
        <v>0.10987931328131</v>
      </c>
      <c r="L466" s="17">
        <v>0.19452804417081199</v>
      </c>
      <c r="M466" s="17"/>
      <c r="N466" s="17">
        <v>0.128557409767252</v>
      </c>
      <c r="O466" s="17">
        <v>9.3045892414104894E-2</v>
      </c>
      <c r="P466" s="17">
        <v>0.19614545293397201</v>
      </c>
      <c r="Q466" s="17">
        <v>0</v>
      </c>
      <c r="R466" s="17">
        <v>0.13824180291353999</v>
      </c>
      <c r="S466" s="17">
        <v>0.14086310984161701</v>
      </c>
      <c r="T466" s="17">
        <v>6.9040883791387703E-2</v>
      </c>
      <c r="U466" s="17">
        <v>8.8394612840548406E-2</v>
      </c>
      <c r="V466" s="17">
        <v>0.131919097482145</v>
      </c>
      <c r="W466" s="17">
        <v>9.3474975922309494E-2</v>
      </c>
      <c r="X466" s="17">
        <v>0.15587524533526401</v>
      </c>
      <c r="Y466" s="17">
        <v>0.27367040559995998</v>
      </c>
      <c r="Z466" s="17"/>
      <c r="AA466" s="17">
        <v>7.05110694954868E-2</v>
      </c>
      <c r="AB466" s="17">
        <v>0.142020792428693</v>
      </c>
      <c r="AC466" s="17">
        <v>0.100110993379823</v>
      </c>
      <c r="AD466" s="17">
        <v>0.146726982424704</v>
      </c>
      <c r="AE466" s="17"/>
      <c r="AF466" s="17">
        <v>0.17915086023403001</v>
      </c>
      <c r="AG466" s="17">
        <v>9.9903214911530994E-2</v>
      </c>
      <c r="AH466" s="17">
        <v>0.13167919905084199</v>
      </c>
      <c r="AI466" s="17">
        <v>6.8232473759599704E-2</v>
      </c>
      <c r="AJ466" s="17">
        <v>0</v>
      </c>
    </row>
    <row r="467" spans="2:36" x14ac:dyDescent="0.35">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2:36" x14ac:dyDescent="0.35">
      <c r="B468" s="6" t="s">
        <v>162</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2:36" x14ac:dyDescent="0.35">
      <c r="B469" s="23" t="s">
        <v>14</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2:36" x14ac:dyDescent="0.35">
      <c r="B470" t="s">
        <v>163</v>
      </c>
      <c r="C470" s="17">
        <v>0.39244368571515997</v>
      </c>
      <c r="D470" s="17">
        <v>0.34909817227512102</v>
      </c>
      <c r="E470" s="17">
        <v>0.44499450949446401</v>
      </c>
      <c r="F470" s="17"/>
      <c r="G470" s="17">
        <v>0.170793368128555</v>
      </c>
      <c r="H470" s="17">
        <v>0.37594705488054903</v>
      </c>
      <c r="I470" s="17">
        <v>0.34543943519355502</v>
      </c>
      <c r="J470" s="17">
        <v>0.44081249615854601</v>
      </c>
      <c r="K470" s="17">
        <v>0.44242402276065701</v>
      </c>
      <c r="L470" s="17">
        <v>0.56608753279889901</v>
      </c>
      <c r="M470" s="17"/>
      <c r="N470" s="17">
        <v>0.179310113755065</v>
      </c>
      <c r="O470" s="17">
        <v>0.51409136472869799</v>
      </c>
      <c r="P470" s="17">
        <v>0.31454181726128</v>
      </c>
      <c r="Q470" s="17">
        <v>0.64175108962605298</v>
      </c>
      <c r="R470" s="17">
        <v>0.33671047315945501</v>
      </c>
      <c r="S470" s="17">
        <v>0.40044439917526398</v>
      </c>
      <c r="T470" s="17">
        <v>0.34980991849208098</v>
      </c>
      <c r="U470" s="17">
        <v>0.33626759542320001</v>
      </c>
      <c r="V470" s="17">
        <v>0.380681444238477</v>
      </c>
      <c r="W470" s="17">
        <v>0.42953460562173201</v>
      </c>
      <c r="X470" s="17">
        <v>0.636388825708324</v>
      </c>
      <c r="Y470" s="17">
        <v>0.148465045413187</v>
      </c>
      <c r="Z470" s="17"/>
      <c r="AA470" s="17">
        <v>0.42468181037673502</v>
      </c>
      <c r="AB470" s="17">
        <v>0.37164319188378803</v>
      </c>
      <c r="AC470" s="17">
        <v>0.33105273272894298</v>
      </c>
      <c r="AD470" s="17">
        <v>0.432435708719631</v>
      </c>
      <c r="AE470" s="17"/>
      <c r="AF470" s="17">
        <v>0.39244473146627201</v>
      </c>
      <c r="AG470" s="17">
        <v>0.35721356592112502</v>
      </c>
      <c r="AH470" s="17">
        <v>0.43568515123182899</v>
      </c>
      <c r="AI470" s="17">
        <v>0.33957146545168398</v>
      </c>
      <c r="AJ470" s="17">
        <v>0.35084236880363001</v>
      </c>
    </row>
    <row r="471" spans="2:36" x14ac:dyDescent="0.35">
      <c r="B471" t="s">
        <v>164</v>
      </c>
      <c r="C471" s="17">
        <v>0.24165045579747499</v>
      </c>
      <c r="D471" s="17">
        <v>0.23408447398670501</v>
      </c>
      <c r="E471" s="17">
        <v>0.24489742823574501</v>
      </c>
      <c r="F471" s="17"/>
      <c r="G471" s="17">
        <v>0.23229075853676001</v>
      </c>
      <c r="H471" s="17">
        <v>0.159850002336656</v>
      </c>
      <c r="I471" s="17">
        <v>0.32173265610532698</v>
      </c>
      <c r="J471" s="17">
        <v>0.27458111067746099</v>
      </c>
      <c r="K471" s="17">
        <v>0.244124244473262</v>
      </c>
      <c r="L471" s="17">
        <v>0.20000021004177199</v>
      </c>
      <c r="M471" s="17"/>
      <c r="N471" s="17">
        <v>0.20124836616487801</v>
      </c>
      <c r="O471" s="17">
        <v>0.24719926670631301</v>
      </c>
      <c r="P471" s="17">
        <v>0.27854593835135</v>
      </c>
      <c r="Q471" s="17">
        <v>0.16570617982681199</v>
      </c>
      <c r="R471" s="17">
        <v>0.18853420896244599</v>
      </c>
      <c r="S471" s="17">
        <v>0.134652093646704</v>
      </c>
      <c r="T471" s="17">
        <v>0.33108131110330302</v>
      </c>
      <c r="U471" s="17">
        <v>0.34634219979847702</v>
      </c>
      <c r="V471" s="17">
        <v>0.313482161210482</v>
      </c>
      <c r="W471" s="17">
        <v>0.32703564970653898</v>
      </c>
      <c r="X471" s="17">
        <v>5.2467792017091099E-2</v>
      </c>
      <c r="Y471" s="17">
        <v>0.45010444697428997</v>
      </c>
      <c r="Z471" s="17"/>
      <c r="AA471" s="17">
        <v>0.20699303452527401</v>
      </c>
      <c r="AB471" s="17">
        <v>0.279681509681239</v>
      </c>
      <c r="AC471" s="17">
        <v>0.27774314151079998</v>
      </c>
      <c r="AD471" s="17">
        <v>0.20465201219048201</v>
      </c>
      <c r="AE471" s="17"/>
      <c r="AF471" s="17">
        <v>0.32751271869434501</v>
      </c>
      <c r="AG471" s="17">
        <v>0.25239449578313</v>
      </c>
      <c r="AH471" s="17">
        <v>0.18768170001647999</v>
      </c>
      <c r="AI471" s="17">
        <v>0.18886731579006399</v>
      </c>
      <c r="AJ471" s="17">
        <v>0</v>
      </c>
    </row>
    <row r="472" spans="2:36" x14ac:dyDescent="0.35">
      <c r="B472" t="s">
        <v>165</v>
      </c>
      <c r="C472" s="17">
        <v>0.122802263502482</v>
      </c>
      <c r="D472" s="17">
        <v>0.151565394620049</v>
      </c>
      <c r="E472" s="17">
        <v>9.0677112527723702E-2</v>
      </c>
      <c r="F472" s="17"/>
      <c r="G472" s="17">
        <v>0.23201637895105101</v>
      </c>
      <c r="H472" s="17">
        <v>0.13368843152802701</v>
      </c>
      <c r="I472" s="17">
        <v>0.142949250847243</v>
      </c>
      <c r="J472" s="17">
        <v>6.2626085022038494E-2</v>
      </c>
      <c r="K472" s="17">
        <v>0.14067134537852399</v>
      </c>
      <c r="L472" s="17">
        <v>4.2330595875732499E-2</v>
      </c>
      <c r="M472" s="17"/>
      <c r="N472" s="17">
        <v>0.17776883689578499</v>
      </c>
      <c r="O472" s="17">
        <v>0.15675126380207099</v>
      </c>
      <c r="P472" s="17">
        <v>0.21305225976800901</v>
      </c>
      <c r="Q472" s="17">
        <v>8.9866194097170393E-2</v>
      </c>
      <c r="R472" s="17">
        <v>8.2653981220338901E-2</v>
      </c>
      <c r="S472" s="17">
        <v>0.23349596095896699</v>
      </c>
      <c r="T472" s="17">
        <v>4.5042448376585803E-2</v>
      </c>
      <c r="U472" s="17">
        <v>0</v>
      </c>
      <c r="V472" s="17">
        <v>8.6897847259175501E-2</v>
      </c>
      <c r="W472" s="17">
        <v>0</v>
      </c>
      <c r="X472" s="17">
        <v>0.129323628750068</v>
      </c>
      <c r="Y472" s="17">
        <v>8.0087666606209806E-2</v>
      </c>
      <c r="Z472" s="17"/>
      <c r="AA472" s="17">
        <v>0.14350656775537701</v>
      </c>
      <c r="AB472" s="17">
        <v>8.3552378832663005E-2</v>
      </c>
      <c r="AC472" s="17">
        <v>0.20216381915430501</v>
      </c>
      <c r="AD472" s="17">
        <v>7.89388420330637E-2</v>
      </c>
      <c r="AE472" s="17"/>
      <c r="AF472" s="17">
        <v>0.119419575902419</v>
      </c>
      <c r="AG472" s="17">
        <v>0.175216969494983</v>
      </c>
      <c r="AH472" s="17">
        <v>8.8872420779384106E-2</v>
      </c>
      <c r="AI472" s="17">
        <v>0.15288416084684101</v>
      </c>
      <c r="AJ472" s="17">
        <v>0</v>
      </c>
    </row>
    <row r="473" spans="2:36" x14ac:dyDescent="0.35">
      <c r="B473" t="s">
        <v>166</v>
      </c>
      <c r="C473" s="17">
        <v>0.146994193038265</v>
      </c>
      <c r="D473" s="17">
        <v>0.17518376710637701</v>
      </c>
      <c r="E473" s="17">
        <v>0.115700566311619</v>
      </c>
      <c r="F473" s="17"/>
      <c r="G473" s="17">
        <v>0.29732649512739301</v>
      </c>
      <c r="H473" s="17">
        <v>0.24212894416299899</v>
      </c>
      <c r="I473" s="17">
        <v>7.1402519872048903E-2</v>
      </c>
      <c r="J473" s="17">
        <v>8.5745114639659906E-2</v>
      </c>
      <c r="K473" s="17">
        <v>4.12415783884948E-2</v>
      </c>
      <c r="L473" s="17">
        <v>0.16943568191134301</v>
      </c>
      <c r="M473" s="17"/>
      <c r="N473" s="17">
        <v>0.29330011549400797</v>
      </c>
      <c r="O473" s="17">
        <v>2.4476810309199699E-2</v>
      </c>
      <c r="P473" s="17">
        <v>0.19385998461936099</v>
      </c>
      <c r="Q473" s="17">
        <v>0.102676536449964</v>
      </c>
      <c r="R473" s="17">
        <v>0.24019636542355099</v>
      </c>
      <c r="S473" s="17">
        <v>0</v>
      </c>
      <c r="T473" s="17">
        <v>0.27406632202803</v>
      </c>
      <c r="U473" s="17">
        <v>0.16054487537283399</v>
      </c>
      <c r="V473" s="17">
        <v>5.9284332703414003E-2</v>
      </c>
      <c r="W473" s="17">
        <v>0.190568960358592</v>
      </c>
      <c r="X473" s="17">
        <v>0.120968835466433</v>
      </c>
      <c r="Y473" s="17">
        <v>0.244861884719314</v>
      </c>
      <c r="Z473" s="17"/>
      <c r="AA473" s="17">
        <v>0.15800930958861101</v>
      </c>
      <c r="AB473" s="17">
        <v>0.154999931142702</v>
      </c>
      <c r="AC473" s="17">
        <v>0.15602295841299799</v>
      </c>
      <c r="AD473" s="17">
        <v>0.115849075710191</v>
      </c>
      <c r="AE473" s="17"/>
      <c r="AF473" s="17">
        <v>7.9238108066550197E-2</v>
      </c>
      <c r="AG473" s="17">
        <v>0.12227767379905199</v>
      </c>
      <c r="AH473" s="17">
        <v>0.201791419545267</v>
      </c>
      <c r="AI473" s="17">
        <v>0.189344394433476</v>
      </c>
      <c r="AJ473" s="17">
        <v>0.29422912286522002</v>
      </c>
    </row>
    <row r="474" spans="2:36" x14ac:dyDescent="0.35">
      <c r="B474" t="s">
        <v>167</v>
      </c>
      <c r="C474" s="17">
        <v>6.8146965260069303E-2</v>
      </c>
      <c r="D474" s="17">
        <v>7.1981505473447796E-2</v>
      </c>
      <c r="E474" s="17">
        <v>6.4235280473037906E-2</v>
      </c>
      <c r="F474" s="17"/>
      <c r="G474" s="17">
        <v>4.4607323621114303E-2</v>
      </c>
      <c r="H474" s="17">
        <v>8.8385567091769104E-2</v>
      </c>
      <c r="I474" s="17">
        <v>7.0391020595477999E-2</v>
      </c>
      <c r="J474" s="17">
        <v>0.122088899611658</v>
      </c>
      <c r="K474" s="17">
        <v>4.3266746703670603E-2</v>
      </c>
      <c r="L474" s="17">
        <v>2.2145979372253499E-2</v>
      </c>
      <c r="M474" s="17"/>
      <c r="N474" s="17">
        <v>0.148372567690264</v>
      </c>
      <c r="O474" s="17">
        <v>5.74812944537186E-2</v>
      </c>
      <c r="P474" s="17">
        <v>0</v>
      </c>
      <c r="Q474" s="17">
        <v>0</v>
      </c>
      <c r="R474" s="17">
        <v>8.1571242072348601E-2</v>
      </c>
      <c r="S474" s="17">
        <v>0.17031449734565601</v>
      </c>
      <c r="T474" s="17">
        <v>0</v>
      </c>
      <c r="U474" s="17">
        <v>0</v>
      </c>
      <c r="V474" s="17">
        <v>0.107754757663513</v>
      </c>
      <c r="W474" s="17">
        <v>5.2860784313137801E-2</v>
      </c>
      <c r="X474" s="17">
        <v>0</v>
      </c>
      <c r="Y474" s="17">
        <v>0</v>
      </c>
      <c r="Z474" s="17"/>
      <c r="AA474" s="17">
        <v>4.4977908562815E-2</v>
      </c>
      <c r="AB474" s="17">
        <v>8.8877977717907994E-2</v>
      </c>
      <c r="AC474" s="17">
        <v>1.6764060744064401E-2</v>
      </c>
      <c r="AD474" s="17">
        <v>0.114235221473432</v>
      </c>
      <c r="AE474" s="17"/>
      <c r="AF474" s="17">
        <v>5.0944303621277102E-2</v>
      </c>
      <c r="AG474" s="17">
        <v>4.7036759652178198E-2</v>
      </c>
      <c r="AH474" s="17">
        <v>6.48089838782685E-2</v>
      </c>
      <c r="AI474" s="17">
        <v>0.12933266347793601</v>
      </c>
      <c r="AJ474" s="17">
        <v>0.35492850833115003</v>
      </c>
    </row>
    <row r="475" spans="2:36" x14ac:dyDescent="0.35">
      <c r="B475" t="s">
        <v>104</v>
      </c>
      <c r="C475" s="17">
        <v>2.7962436686548402E-2</v>
      </c>
      <c r="D475" s="17">
        <v>1.8086686538300301E-2</v>
      </c>
      <c r="E475" s="17">
        <v>3.9495102957411099E-2</v>
      </c>
      <c r="F475" s="17"/>
      <c r="G475" s="17">
        <v>2.2965675635126599E-2</v>
      </c>
      <c r="H475" s="17">
        <v>0</v>
      </c>
      <c r="I475" s="17">
        <v>4.8085117386348901E-2</v>
      </c>
      <c r="J475" s="17">
        <v>1.4146293890636199E-2</v>
      </c>
      <c r="K475" s="17">
        <v>8.8272062295391404E-2</v>
      </c>
      <c r="L475" s="17">
        <v>0</v>
      </c>
      <c r="M475" s="17"/>
      <c r="N475" s="17">
        <v>0</v>
      </c>
      <c r="O475" s="17">
        <v>0</v>
      </c>
      <c r="P475" s="17">
        <v>0</v>
      </c>
      <c r="Q475" s="17">
        <v>0</v>
      </c>
      <c r="R475" s="17">
        <v>7.0333729161860897E-2</v>
      </c>
      <c r="S475" s="17">
        <v>6.10930488734093E-2</v>
      </c>
      <c r="T475" s="17">
        <v>0</v>
      </c>
      <c r="U475" s="17">
        <v>0.15684532940548801</v>
      </c>
      <c r="V475" s="17">
        <v>5.1899456924938497E-2</v>
      </c>
      <c r="W475" s="17">
        <v>0</v>
      </c>
      <c r="X475" s="17">
        <v>6.0850918058084298E-2</v>
      </c>
      <c r="Y475" s="17">
        <v>7.64809562869989E-2</v>
      </c>
      <c r="Z475" s="17"/>
      <c r="AA475" s="17">
        <v>2.18313691911882E-2</v>
      </c>
      <c r="AB475" s="17">
        <v>2.1245010741699599E-2</v>
      </c>
      <c r="AC475" s="17">
        <v>1.6253287448890499E-2</v>
      </c>
      <c r="AD475" s="17">
        <v>5.3889139873200098E-2</v>
      </c>
      <c r="AE475" s="17"/>
      <c r="AF475" s="17">
        <v>3.0440562249136702E-2</v>
      </c>
      <c r="AG475" s="17">
        <v>4.5860535349531398E-2</v>
      </c>
      <c r="AH475" s="17">
        <v>2.11603245487712E-2</v>
      </c>
      <c r="AI475" s="17">
        <v>0</v>
      </c>
      <c r="AJ475" s="17">
        <v>0</v>
      </c>
    </row>
    <row r="476" spans="2:36" x14ac:dyDescent="0.35">
      <c r="B476" t="s">
        <v>168</v>
      </c>
      <c r="C476" s="17">
        <v>0.63409414151263499</v>
      </c>
      <c r="D476" s="17">
        <v>0.58318264626182603</v>
      </c>
      <c r="E476" s="17">
        <v>0.68989193773020896</v>
      </c>
      <c r="F476" s="17"/>
      <c r="G476" s="17">
        <v>0.40308412666531401</v>
      </c>
      <c r="H476" s="17">
        <v>0.53579705721720505</v>
      </c>
      <c r="I476" s="17">
        <v>0.667172091298882</v>
      </c>
      <c r="J476" s="17">
        <v>0.71539360683600695</v>
      </c>
      <c r="K476" s="17">
        <v>0.68654826723391904</v>
      </c>
      <c r="L476" s="17">
        <v>0.76608774284067105</v>
      </c>
      <c r="M476" s="17"/>
      <c r="N476" s="17">
        <v>0.38055847991994302</v>
      </c>
      <c r="O476" s="17">
        <v>0.76129063143501097</v>
      </c>
      <c r="P476" s="17">
        <v>0.59308775561263005</v>
      </c>
      <c r="Q476" s="17">
        <v>0.807457269452865</v>
      </c>
      <c r="R476" s="17">
        <v>0.52524468212190001</v>
      </c>
      <c r="S476" s="17">
        <v>0.53509649282196803</v>
      </c>
      <c r="T476" s="17">
        <v>0.68089122959538395</v>
      </c>
      <c r="U476" s="17">
        <v>0.68260979522167697</v>
      </c>
      <c r="V476" s="17">
        <v>0.69416360544895905</v>
      </c>
      <c r="W476" s="17">
        <v>0.75657025532827105</v>
      </c>
      <c r="X476" s="17">
        <v>0.68885661772541495</v>
      </c>
      <c r="Y476" s="17">
        <v>0.59856949238747703</v>
      </c>
      <c r="Z476" s="17"/>
      <c r="AA476" s="17">
        <v>0.63167484490200898</v>
      </c>
      <c r="AB476" s="17">
        <v>0.65132470156502698</v>
      </c>
      <c r="AC476" s="17">
        <v>0.60879587423974302</v>
      </c>
      <c r="AD476" s="17">
        <v>0.63708772091011201</v>
      </c>
      <c r="AE476" s="17"/>
      <c r="AF476" s="17">
        <v>0.71995745016061696</v>
      </c>
      <c r="AG476" s="17">
        <v>0.60960806170425497</v>
      </c>
      <c r="AH476" s="17">
        <v>0.62336685124830904</v>
      </c>
      <c r="AI476" s="17">
        <v>0.52843878124174704</v>
      </c>
      <c r="AJ476" s="17">
        <v>0.35084236880363001</v>
      </c>
    </row>
    <row r="477" spans="2:36" x14ac:dyDescent="0.35">
      <c r="B477" t="s">
        <v>169</v>
      </c>
      <c r="C477" s="17">
        <v>0.215141158298334</v>
      </c>
      <c r="D477" s="17">
        <v>0.24716527257982501</v>
      </c>
      <c r="E477" s="17">
        <v>0.17993584678465699</v>
      </c>
      <c r="F477" s="17"/>
      <c r="G477" s="17">
        <v>0.34193381874850798</v>
      </c>
      <c r="H477" s="17">
        <v>0.330514511254768</v>
      </c>
      <c r="I477" s="17">
        <v>0.14179354046752701</v>
      </c>
      <c r="J477" s="17">
        <v>0.20783401425131801</v>
      </c>
      <c r="K477" s="17">
        <v>8.4508325092165396E-2</v>
      </c>
      <c r="L477" s="17">
        <v>0.19158166128359599</v>
      </c>
      <c r="M477" s="17"/>
      <c r="N477" s="17">
        <v>0.441672683184272</v>
      </c>
      <c r="O477" s="17">
        <v>8.1958104762918205E-2</v>
      </c>
      <c r="P477" s="17">
        <v>0.19385998461936099</v>
      </c>
      <c r="Q477" s="17">
        <v>0.102676536449964</v>
      </c>
      <c r="R477" s="17">
        <v>0.3217676074959</v>
      </c>
      <c r="S477" s="17">
        <v>0.17031449734565601</v>
      </c>
      <c r="T477" s="17">
        <v>0.27406632202803</v>
      </c>
      <c r="U477" s="17">
        <v>0.16054487537283399</v>
      </c>
      <c r="V477" s="17">
        <v>0.16703909036692699</v>
      </c>
      <c r="W477" s="17">
        <v>0.24342974467172901</v>
      </c>
      <c r="X477" s="17">
        <v>0.120968835466433</v>
      </c>
      <c r="Y477" s="17">
        <v>0.244861884719314</v>
      </c>
      <c r="Z477" s="17"/>
      <c r="AA477" s="17">
        <v>0.20298721815142501</v>
      </c>
      <c r="AB477" s="17">
        <v>0.24387790886061</v>
      </c>
      <c r="AC477" s="17">
        <v>0.17278701915706199</v>
      </c>
      <c r="AD477" s="17">
        <v>0.230084297183624</v>
      </c>
      <c r="AE477" s="17"/>
      <c r="AF477" s="17">
        <v>0.13018241168782699</v>
      </c>
      <c r="AG477" s="17">
        <v>0.16931443345123101</v>
      </c>
      <c r="AH477" s="17">
        <v>0.26660040342353503</v>
      </c>
      <c r="AI477" s="17">
        <v>0.31867705791141099</v>
      </c>
      <c r="AJ477" s="17">
        <v>0.64915763119637004</v>
      </c>
    </row>
    <row r="478" spans="2:36" x14ac:dyDescent="0.35">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2:36" x14ac:dyDescent="0.35">
      <c r="B479" s="6" t="s">
        <v>170</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2:36" x14ac:dyDescent="0.35">
      <c r="B480" s="23" t="s">
        <v>14</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2:36" x14ac:dyDescent="0.35">
      <c r="B481" t="s">
        <v>163</v>
      </c>
      <c r="C481" s="17">
        <v>0.351834521325053</v>
      </c>
      <c r="D481" s="17">
        <v>0.34824076122469699</v>
      </c>
      <c r="E481" s="17">
        <v>0.35754859794285498</v>
      </c>
      <c r="F481" s="17"/>
      <c r="G481" s="17">
        <v>0.109896573367586</v>
      </c>
      <c r="H481" s="17">
        <v>0.364812157098928</v>
      </c>
      <c r="I481" s="17">
        <v>0.36502390665684498</v>
      </c>
      <c r="J481" s="17">
        <v>0.34233089022895702</v>
      </c>
      <c r="K481" s="17">
        <v>0.40901279201581903</v>
      </c>
      <c r="L481" s="17">
        <v>0.54878998984705996</v>
      </c>
      <c r="M481" s="17"/>
      <c r="N481" s="17">
        <v>0.37633435362672502</v>
      </c>
      <c r="O481" s="17">
        <v>0.49912225730784698</v>
      </c>
      <c r="P481" s="17">
        <v>0.34452687961148598</v>
      </c>
      <c r="Q481" s="17">
        <v>0.305463959241632</v>
      </c>
      <c r="R481" s="17">
        <v>0.34701518789742097</v>
      </c>
      <c r="S481" s="17">
        <v>0.19200404730686099</v>
      </c>
      <c r="T481" s="17">
        <v>0.33144289045943998</v>
      </c>
      <c r="U481" s="17">
        <v>0.25333563710202101</v>
      </c>
      <c r="V481" s="17">
        <v>0.35752228336879099</v>
      </c>
      <c r="W481" s="17">
        <v>0.353512399538707</v>
      </c>
      <c r="X481" s="17">
        <v>0.28064610878744101</v>
      </c>
      <c r="Y481" s="17">
        <v>0.25826239673465201</v>
      </c>
      <c r="Z481" s="17"/>
      <c r="AA481" s="17">
        <v>0.36734556220440101</v>
      </c>
      <c r="AB481" s="17">
        <v>0.38465574536553798</v>
      </c>
      <c r="AC481" s="17">
        <v>0.275056520306658</v>
      </c>
      <c r="AD481" s="17">
        <v>0.37677611222631602</v>
      </c>
      <c r="AE481" s="17"/>
      <c r="AF481" s="17">
        <v>0.30361167078856899</v>
      </c>
      <c r="AG481" s="17">
        <v>0.41640615177186702</v>
      </c>
      <c r="AH481" s="17">
        <v>0.29975574366520702</v>
      </c>
      <c r="AI481" s="17">
        <v>0.26544782242583898</v>
      </c>
      <c r="AJ481" s="17">
        <v>0.17861081888507499</v>
      </c>
    </row>
    <row r="482" spans="2:36" x14ac:dyDescent="0.35">
      <c r="B482" t="s">
        <v>164</v>
      </c>
      <c r="C482" s="17">
        <v>0.29870083282485099</v>
      </c>
      <c r="D482" s="17">
        <v>0.29847623660213701</v>
      </c>
      <c r="E482" s="17">
        <v>0.29355297446985001</v>
      </c>
      <c r="F482" s="17"/>
      <c r="G482" s="17">
        <v>0.32741915315807102</v>
      </c>
      <c r="H482" s="17">
        <v>0.286864612623842</v>
      </c>
      <c r="I482" s="17">
        <v>0.27819116501161001</v>
      </c>
      <c r="J482" s="17">
        <v>0.24893731161994401</v>
      </c>
      <c r="K482" s="17">
        <v>0.41776872610460403</v>
      </c>
      <c r="L482" s="17">
        <v>0.27933690216880402</v>
      </c>
      <c r="M482" s="17"/>
      <c r="N482" s="17">
        <v>0.20811488757084101</v>
      </c>
      <c r="O482" s="17">
        <v>0.172100265183633</v>
      </c>
      <c r="P482" s="17">
        <v>0.44846705626070699</v>
      </c>
      <c r="Q482" s="17">
        <v>0.25931794723909302</v>
      </c>
      <c r="R482" s="17">
        <v>0.235316526957523</v>
      </c>
      <c r="S482" s="17">
        <v>0.47761376753805002</v>
      </c>
      <c r="T482" s="17">
        <v>0.36208200443071498</v>
      </c>
      <c r="U482" s="17">
        <v>0.417451216497219</v>
      </c>
      <c r="V482" s="17">
        <v>0.29155974764923498</v>
      </c>
      <c r="W482" s="17">
        <v>0.25841356998057602</v>
      </c>
      <c r="X482" s="17">
        <v>0.44752853670856502</v>
      </c>
      <c r="Y482" s="17">
        <v>0.23878423780930599</v>
      </c>
      <c r="Z482" s="17"/>
      <c r="AA482" s="17">
        <v>0.28202550417575101</v>
      </c>
      <c r="AB482" s="17">
        <v>0.27833643541501402</v>
      </c>
      <c r="AC482" s="17">
        <v>0.27688165397701398</v>
      </c>
      <c r="AD482" s="17">
        <v>0.33875434700715701</v>
      </c>
      <c r="AE482" s="17"/>
      <c r="AF482" s="17">
        <v>0.32042652868628901</v>
      </c>
      <c r="AG482" s="17">
        <v>0.28587061324402102</v>
      </c>
      <c r="AH482" s="17">
        <v>0.34882840786978703</v>
      </c>
      <c r="AI482" s="17">
        <v>0.32024600986124901</v>
      </c>
      <c r="AJ482" s="17">
        <v>0.33430407417250801</v>
      </c>
    </row>
    <row r="483" spans="2:36" x14ac:dyDescent="0.35">
      <c r="B483" t="s">
        <v>165</v>
      </c>
      <c r="C483" s="17">
        <v>0.12186937333212</v>
      </c>
      <c r="D483" s="17">
        <v>0.131917187099374</v>
      </c>
      <c r="E483" s="17">
        <v>0.11430785218728801</v>
      </c>
      <c r="F483" s="17"/>
      <c r="G483" s="17">
        <v>0.180569050571699</v>
      </c>
      <c r="H483" s="17">
        <v>0.109343781643036</v>
      </c>
      <c r="I483" s="17">
        <v>0.107387851918623</v>
      </c>
      <c r="J483" s="17">
        <v>0.13918644266466401</v>
      </c>
      <c r="K483" s="17">
        <v>8.5617917755491796E-2</v>
      </c>
      <c r="L483" s="17">
        <v>9.6618502198520001E-2</v>
      </c>
      <c r="M483" s="17"/>
      <c r="N483" s="17">
        <v>0.13217182134682501</v>
      </c>
      <c r="O483" s="17">
        <v>0.118403747558554</v>
      </c>
      <c r="P483" s="17">
        <v>0.10019713746575699</v>
      </c>
      <c r="Q483" s="17">
        <v>0.10851809536177399</v>
      </c>
      <c r="R483" s="17">
        <v>0.27134421501794997</v>
      </c>
      <c r="S483" s="17">
        <v>6.16946067382615E-2</v>
      </c>
      <c r="T483" s="17">
        <v>0.11457439070248999</v>
      </c>
      <c r="U483" s="17">
        <v>0.24598728623219901</v>
      </c>
      <c r="V483" s="17">
        <v>7.1488408516870397E-2</v>
      </c>
      <c r="W483" s="17">
        <v>0.114558115278312</v>
      </c>
      <c r="X483" s="17">
        <v>8.67298798729602E-2</v>
      </c>
      <c r="Y483" s="17">
        <v>0</v>
      </c>
      <c r="Z483" s="17"/>
      <c r="AA483" s="17">
        <v>6.4570076154744999E-2</v>
      </c>
      <c r="AB483" s="17">
        <v>0.16412449723765499</v>
      </c>
      <c r="AC483" s="17">
        <v>0.13963652926150499</v>
      </c>
      <c r="AD483" s="17">
        <v>0.129178953988934</v>
      </c>
      <c r="AE483" s="17"/>
      <c r="AF483" s="17">
        <v>0.16152770289013799</v>
      </c>
      <c r="AG483" s="17">
        <v>0.101800240781059</v>
      </c>
      <c r="AH483" s="17">
        <v>0.104254815251073</v>
      </c>
      <c r="AI483" s="17">
        <v>0.122208620720494</v>
      </c>
      <c r="AJ483" s="17">
        <v>0</v>
      </c>
    </row>
    <row r="484" spans="2:36" x14ac:dyDescent="0.35">
      <c r="B484" t="s">
        <v>166</v>
      </c>
      <c r="C484" s="17">
        <v>0.133059450122503</v>
      </c>
      <c r="D484" s="17">
        <v>0.136620358437574</v>
      </c>
      <c r="E484" s="17">
        <v>0.131063673863029</v>
      </c>
      <c r="F484" s="17"/>
      <c r="G484" s="17">
        <v>0.22137881743024301</v>
      </c>
      <c r="H484" s="17">
        <v>0.10004749708097101</v>
      </c>
      <c r="I484" s="17">
        <v>0.189066419891847</v>
      </c>
      <c r="J484" s="17">
        <v>0.15217350063346899</v>
      </c>
      <c r="K484" s="17">
        <v>8.76005641240854E-2</v>
      </c>
      <c r="L484" s="17">
        <v>2.4290679557660299E-2</v>
      </c>
      <c r="M484" s="17"/>
      <c r="N484" s="17">
        <v>0.17740231294549999</v>
      </c>
      <c r="O484" s="17">
        <v>0.14244013787826901</v>
      </c>
      <c r="P484" s="17">
        <v>0.106808926662049</v>
      </c>
      <c r="Q484" s="17">
        <v>0.109824000517616</v>
      </c>
      <c r="R484" s="17">
        <v>0</v>
      </c>
      <c r="S484" s="17">
        <v>0.12789161195683199</v>
      </c>
      <c r="T484" s="17">
        <v>0.11973550418045401</v>
      </c>
      <c r="U484" s="17">
        <v>0</v>
      </c>
      <c r="V484" s="17">
        <v>0.21296698172238801</v>
      </c>
      <c r="W484" s="17">
        <v>0.149439959534449</v>
      </c>
      <c r="X484" s="17">
        <v>9.24814768722306E-2</v>
      </c>
      <c r="Y484" s="17">
        <v>0.50295336545604197</v>
      </c>
      <c r="Z484" s="17"/>
      <c r="AA484" s="17">
        <v>0.139561371180218</v>
      </c>
      <c r="AB484" s="17">
        <v>0.13522206491619601</v>
      </c>
      <c r="AC484" s="17">
        <v>0.20886931741280301</v>
      </c>
      <c r="AD484" s="17">
        <v>6.6153775962612904E-2</v>
      </c>
      <c r="AE484" s="17"/>
      <c r="AF484" s="17">
        <v>0.131629802041728</v>
      </c>
      <c r="AG484" s="17">
        <v>9.9131652784931301E-2</v>
      </c>
      <c r="AH484" s="17">
        <v>0.10132366645876099</v>
      </c>
      <c r="AI484" s="17">
        <v>0.19708928166261</v>
      </c>
      <c r="AJ484" s="17">
        <v>0.48708510694241702</v>
      </c>
    </row>
    <row r="485" spans="2:36" x14ac:dyDescent="0.35">
      <c r="B485" t="s">
        <v>167</v>
      </c>
      <c r="C485" s="17">
        <v>6.7904487157164697E-2</v>
      </c>
      <c r="D485" s="17">
        <v>6.9107244812856003E-2</v>
      </c>
      <c r="E485" s="17">
        <v>6.7405139498378994E-2</v>
      </c>
      <c r="F485" s="17"/>
      <c r="G485" s="17">
        <v>9.00317103209827E-2</v>
      </c>
      <c r="H485" s="17">
        <v>0.13893195155322299</v>
      </c>
      <c r="I485" s="17">
        <v>4.0276286890880898E-2</v>
      </c>
      <c r="J485" s="17">
        <v>8.1556286295382002E-2</v>
      </c>
      <c r="K485" s="17">
        <v>0</v>
      </c>
      <c r="L485" s="17">
        <v>2.1531513299420799E-2</v>
      </c>
      <c r="M485" s="17"/>
      <c r="N485" s="17">
        <v>5.5559288577819797E-2</v>
      </c>
      <c r="O485" s="17">
        <v>6.7933592071695706E-2</v>
      </c>
      <c r="P485" s="17">
        <v>0</v>
      </c>
      <c r="Q485" s="17">
        <v>0.21687599763988499</v>
      </c>
      <c r="R485" s="17">
        <v>9.7492521060496301E-2</v>
      </c>
      <c r="S485" s="17">
        <v>0.14079596645999501</v>
      </c>
      <c r="T485" s="17">
        <v>3.8799056476268599E-2</v>
      </c>
      <c r="U485" s="17">
        <v>8.3225860168559901E-2</v>
      </c>
      <c r="V485" s="17">
        <v>6.64625787427153E-2</v>
      </c>
      <c r="W485" s="17">
        <v>4.8665914342548099E-2</v>
      </c>
      <c r="X485" s="17">
        <v>0</v>
      </c>
      <c r="Y485" s="17">
        <v>0</v>
      </c>
      <c r="Z485" s="17"/>
      <c r="AA485" s="17">
        <v>0.116068012675604</v>
      </c>
      <c r="AB485" s="17">
        <v>3.7661257065596997E-2</v>
      </c>
      <c r="AC485" s="17">
        <v>4.9147618322874898E-2</v>
      </c>
      <c r="AD485" s="17">
        <v>6.2939390432478204E-2</v>
      </c>
      <c r="AE485" s="17"/>
      <c r="AF485" s="17">
        <v>6.6632824916102604E-2</v>
      </c>
      <c r="AG485" s="17">
        <v>4.6839492009031702E-2</v>
      </c>
      <c r="AH485" s="17">
        <v>0.114604194208421</v>
      </c>
      <c r="AI485" s="17">
        <v>9.5008265329808397E-2</v>
      </c>
      <c r="AJ485" s="17">
        <v>0</v>
      </c>
    </row>
    <row r="486" spans="2:36" x14ac:dyDescent="0.35">
      <c r="B486" t="s">
        <v>104</v>
      </c>
      <c r="C486" s="17">
        <v>2.66313352383079E-2</v>
      </c>
      <c r="D486" s="17">
        <v>1.5638211823361298E-2</v>
      </c>
      <c r="E486" s="17">
        <v>3.6121762038598897E-2</v>
      </c>
      <c r="F486" s="17"/>
      <c r="G486" s="17">
        <v>7.0704695151418806E-2</v>
      </c>
      <c r="H486" s="17">
        <v>0</v>
      </c>
      <c r="I486" s="17">
        <v>2.0054369630193698E-2</v>
      </c>
      <c r="J486" s="17">
        <v>3.5815568557584603E-2</v>
      </c>
      <c r="K486" s="17">
        <v>0</v>
      </c>
      <c r="L486" s="17">
        <v>2.9432412928535E-2</v>
      </c>
      <c r="M486" s="17"/>
      <c r="N486" s="17">
        <v>5.0417335932289697E-2</v>
      </c>
      <c r="O486" s="17">
        <v>0</v>
      </c>
      <c r="P486" s="17">
        <v>0</v>
      </c>
      <c r="Q486" s="17">
        <v>0</v>
      </c>
      <c r="R486" s="17">
        <v>4.8831549066608998E-2</v>
      </c>
      <c r="S486" s="17">
        <v>0</v>
      </c>
      <c r="T486" s="17">
        <v>3.3366153750632302E-2</v>
      </c>
      <c r="U486" s="17">
        <v>0</v>
      </c>
      <c r="V486" s="17">
        <v>0</v>
      </c>
      <c r="W486" s="17">
        <v>7.5410041325408406E-2</v>
      </c>
      <c r="X486" s="17">
        <v>9.2613997758802996E-2</v>
      </c>
      <c r="Y486" s="17">
        <v>0</v>
      </c>
      <c r="Z486" s="17"/>
      <c r="AA486" s="17">
        <v>3.0429473609280201E-2</v>
      </c>
      <c r="AB486" s="17">
        <v>0</v>
      </c>
      <c r="AC486" s="17">
        <v>5.0408360719145701E-2</v>
      </c>
      <c r="AD486" s="17">
        <v>2.6197420382503198E-2</v>
      </c>
      <c r="AE486" s="17"/>
      <c r="AF486" s="17">
        <v>1.6171470677172499E-2</v>
      </c>
      <c r="AG486" s="17">
        <v>4.99518494090904E-2</v>
      </c>
      <c r="AH486" s="17">
        <v>3.1233172546750201E-2</v>
      </c>
      <c r="AI486" s="17">
        <v>0</v>
      </c>
      <c r="AJ486" s="17">
        <v>0</v>
      </c>
    </row>
    <row r="487" spans="2:36" x14ac:dyDescent="0.35">
      <c r="B487" t="s">
        <v>168</v>
      </c>
      <c r="C487" s="17">
        <v>0.65053535414990504</v>
      </c>
      <c r="D487" s="17">
        <v>0.64671699782683501</v>
      </c>
      <c r="E487" s="17">
        <v>0.65110157241270505</v>
      </c>
      <c r="F487" s="17"/>
      <c r="G487" s="17">
        <v>0.43731572652565698</v>
      </c>
      <c r="H487" s="17">
        <v>0.65167676972277</v>
      </c>
      <c r="I487" s="17">
        <v>0.64321507166845504</v>
      </c>
      <c r="J487" s="17">
        <v>0.59126820184890005</v>
      </c>
      <c r="K487" s="17">
        <v>0.826781518120423</v>
      </c>
      <c r="L487" s="17">
        <v>0.82812689201586398</v>
      </c>
      <c r="M487" s="17"/>
      <c r="N487" s="17">
        <v>0.58444924119756603</v>
      </c>
      <c r="O487" s="17">
        <v>0.67122252249148096</v>
      </c>
      <c r="P487" s="17">
        <v>0.79299393587219302</v>
      </c>
      <c r="Q487" s="17">
        <v>0.56478190648072502</v>
      </c>
      <c r="R487" s="17">
        <v>0.58233171485494495</v>
      </c>
      <c r="S487" s="17">
        <v>0.66961781484491101</v>
      </c>
      <c r="T487" s="17">
        <v>0.69352489489015501</v>
      </c>
      <c r="U487" s="17">
        <v>0.67078685359924095</v>
      </c>
      <c r="V487" s="17">
        <v>0.64908203101802597</v>
      </c>
      <c r="W487" s="17">
        <v>0.61192596951928202</v>
      </c>
      <c r="X487" s="17">
        <v>0.72817464549600597</v>
      </c>
      <c r="Y487" s="17">
        <v>0.49704663454395798</v>
      </c>
      <c r="Z487" s="17"/>
      <c r="AA487" s="17">
        <v>0.64937106638015196</v>
      </c>
      <c r="AB487" s="17">
        <v>0.662992180780552</v>
      </c>
      <c r="AC487" s="17">
        <v>0.55193817428367198</v>
      </c>
      <c r="AD487" s="17">
        <v>0.71553045923347203</v>
      </c>
      <c r="AE487" s="17"/>
      <c r="AF487" s="17">
        <v>0.62403819947485795</v>
      </c>
      <c r="AG487" s="17">
        <v>0.70227676501588698</v>
      </c>
      <c r="AH487" s="17">
        <v>0.64858415153499505</v>
      </c>
      <c r="AI487" s="17">
        <v>0.58569383228708805</v>
      </c>
      <c r="AJ487" s="17">
        <v>0.51291489305758298</v>
      </c>
    </row>
    <row r="488" spans="2:36" x14ac:dyDescent="0.35">
      <c r="B488" t="s">
        <v>169</v>
      </c>
      <c r="C488" s="17">
        <v>0.20096393727966699</v>
      </c>
      <c r="D488" s="17">
        <v>0.20572760325042999</v>
      </c>
      <c r="E488" s="17">
        <v>0.19846881336140801</v>
      </c>
      <c r="F488" s="17"/>
      <c r="G488" s="17">
        <v>0.31141052775122502</v>
      </c>
      <c r="H488" s="17">
        <v>0.23897944863419299</v>
      </c>
      <c r="I488" s="17">
        <v>0.229342706782728</v>
      </c>
      <c r="J488" s="17">
        <v>0.23372978692885099</v>
      </c>
      <c r="K488" s="17">
        <v>8.76005641240854E-2</v>
      </c>
      <c r="L488" s="17">
        <v>4.5822192857081098E-2</v>
      </c>
      <c r="M488" s="17"/>
      <c r="N488" s="17">
        <v>0.23296160152331999</v>
      </c>
      <c r="O488" s="17">
        <v>0.210373729949965</v>
      </c>
      <c r="P488" s="17">
        <v>0.106808926662049</v>
      </c>
      <c r="Q488" s="17">
        <v>0.326699998157501</v>
      </c>
      <c r="R488" s="17">
        <v>9.7492521060496301E-2</v>
      </c>
      <c r="S488" s="17">
        <v>0.268687578416827</v>
      </c>
      <c r="T488" s="17">
        <v>0.158534560656723</v>
      </c>
      <c r="U488" s="17">
        <v>8.3225860168559901E-2</v>
      </c>
      <c r="V488" s="17">
        <v>0.27942956046510298</v>
      </c>
      <c r="W488" s="17">
        <v>0.19810587387699699</v>
      </c>
      <c r="X488" s="17">
        <v>9.24814768722306E-2</v>
      </c>
      <c r="Y488" s="17">
        <v>0.50295336545604197</v>
      </c>
      <c r="Z488" s="17"/>
      <c r="AA488" s="17">
        <v>0.25562938385582301</v>
      </c>
      <c r="AB488" s="17">
        <v>0.17288332198179299</v>
      </c>
      <c r="AC488" s="17">
        <v>0.25801693573567802</v>
      </c>
      <c r="AD488" s="17">
        <v>0.129093166395091</v>
      </c>
      <c r="AE488" s="17"/>
      <c r="AF488" s="17">
        <v>0.19826262695783101</v>
      </c>
      <c r="AG488" s="17">
        <v>0.145971144793963</v>
      </c>
      <c r="AH488" s="17">
        <v>0.215927860667182</v>
      </c>
      <c r="AI488" s="17">
        <v>0.29209754699241802</v>
      </c>
      <c r="AJ488" s="17">
        <v>0.48708510694241702</v>
      </c>
    </row>
    <row r="489" spans="2:36"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2:36" x14ac:dyDescent="0.35">
      <c r="B490" s="6" t="s">
        <v>171</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2:36" x14ac:dyDescent="0.35">
      <c r="B491" s="23" t="s">
        <v>14</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2:36" x14ac:dyDescent="0.35">
      <c r="B492" t="s">
        <v>163</v>
      </c>
      <c r="C492" s="17">
        <v>0.440314246355479</v>
      </c>
      <c r="D492" s="17">
        <v>0.34501822150136202</v>
      </c>
      <c r="E492" s="17">
        <v>0.51041162586496303</v>
      </c>
      <c r="F492" s="17"/>
      <c r="G492" s="17">
        <v>0.32381000482519701</v>
      </c>
      <c r="H492" s="17">
        <v>0.36856402793829601</v>
      </c>
      <c r="I492" s="17">
        <v>0.37627104079041901</v>
      </c>
      <c r="J492" s="17">
        <v>0.34153746072595398</v>
      </c>
      <c r="K492" s="17">
        <v>0.51358461125865196</v>
      </c>
      <c r="L492" s="17">
        <v>0.64319870113628996</v>
      </c>
      <c r="M492" s="17"/>
      <c r="N492" s="17">
        <v>0.436555162047228</v>
      </c>
      <c r="O492" s="17">
        <v>0.50101414829371005</v>
      </c>
      <c r="P492" s="17">
        <v>0.36310600420157202</v>
      </c>
      <c r="Q492" s="17">
        <v>0.41287902442815799</v>
      </c>
      <c r="R492" s="17">
        <v>0.37674376975458301</v>
      </c>
      <c r="S492" s="17">
        <v>0.57008981069650799</v>
      </c>
      <c r="T492" s="17">
        <v>0.449377543256816</v>
      </c>
      <c r="U492" s="17">
        <v>0.51514552636655198</v>
      </c>
      <c r="V492" s="17">
        <v>0.31020883475066502</v>
      </c>
      <c r="W492" s="17">
        <v>0.52197627829805304</v>
      </c>
      <c r="X492" s="17">
        <v>0.297484468389352</v>
      </c>
      <c r="Y492" s="17">
        <v>0.50669544230999597</v>
      </c>
      <c r="Z492" s="17"/>
      <c r="AA492" s="17">
        <v>0.34851259124782302</v>
      </c>
      <c r="AB492" s="17">
        <v>0.43184216171691497</v>
      </c>
      <c r="AC492" s="17">
        <v>0.50179474855911099</v>
      </c>
      <c r="AD492" s="17">
        <v>0.48594018681468099</v>
      </c>
      <c r="AE492" s="17"/>
      <c r="AF492" s="17">
        <v>0.48305895686067601</v>
      </c>
      <c r="AG492" s="17">
        <v>0.488305201034616</v>
      </c>
      <c r="AH492" s="17">
        <v>0.36222114964927499</v>
      </c>
      <c r="AI492" s="17">
        <v>0.380231977446916</v>
      </c>
      <c r="AJ492" s="17">
        <v>0.41050054896384303</v>
      </c>
    </row>
    <row r="493" spans="2:36" x14ac:dyDescent="0.35">
      <c r="B493" t="s">
        <v>164</v>
      </c>
      <c r="C493" s="17">
        <v>0.28310229611593102</v>
      </c>
      <c r="D493" s="17">
        <v>0.325218107906114</v>
      </c>
      <c r="E493" s="17">
        <v>0.25212295519456701</v>
      </c>
      <c r="F493" s="17"/>
      <c r="G493" s="17">
        <v>0.32357675876148401</v>
      </c>
      <c r="H493" s="17">
        <v>0.239463568401386</v>
      </c>
      <c r="I493" s="17">
        <v>0.24301053030674899</v>
      </c>
      <c r="J493" s="17">
        <v>0.38150509164169499</v>
      </c>
      <c r="K493" s="17">
        <v>0.30464321312470299</v>
      </c>
      <c r="L493" s="17">
        <v>0.238775051515069</v>
      </c>
      <c r="M493" s="17"/>
      <c r="N493" s="17">
        <v>0.19087318918335899</v>
      </c>
      <c r="O493" s="17">
        <v>0.103533173846386</v>
      </c>
      <c r="P493" s="17">
        <v>0.37414744712658199</v>
      </c>
      <c r="Q493" s="17">
        <v>0.29760431914230201</v>
      </c>
      <c r="R493" s="17">
        <v>0.29025005988517999</v>
      </c>
      <c r="S493" s="17">
        <v>0.27361525719566698</v>
      </c>
      <c r="T493" s="17">
        <v>0.31400432223735902</v>
      </c>
      <c r="U493" s="17">
        <v>0.16502699702360299</v>
      </c>
      <c r="V493" s="17">
        <v>0.45838913660490499</v>
      </c>
      <c r="W493" s="17">
        <v>0.33232259491745197</v>
      </c>
      <c r="X493" s="17">
        <v>0.241182480618642</v>
      </c>
      <c r="Y493" s="17">
        <v>0.352773738418661</v>
      </c>
      <c r="Z493" s="17"/>
      <c r="AA493" s="17">
        <v>0.30762391580533199</v>
      </c>
      <c r="AB493" s="17">
        <v>0.31683999794678602</v>
      </c>
      <c r="AC493" s="17">
        <v>0.19760163976432901</v>
      </c>
      <c r="AD493" s="17">
        <v>0.291817090638882</v>
      </c>
      <c r="AE493" s="17"/>
      <c r="AF493" s="17">
        <v>0.32105574085689798</v>
      </c>
      <c r="AG493" s="17">
        <v>0.20876162229633899</v>
      </c>
      <c r="AH493" s="17">
        <v>0.29523477784337598</v>
      </c>
      <c r="AI493" s="17">
        <v>0.34035146572686298</v>
      </c>
      <c r="AJ493" s="17">
        <v>0.58949945103615697</v>
      </c>
    </row>
    <row r="494" spans="2:36" x14ac:dyDescent="0.35">
      <c r="B494" t="s">
        <v>165</v>
      </c>
      <c r="C494" s="17">
        <v>0.103024903134687</v>
      </c>
      <c r="D494" s="17">
        <v>0.115825241575881</v>
      </c>
      <c r="E494" s="17">
        <v>9.3609293376192199E-2</v>
      </c>
      <c r="F494" s="17"/>
      <c r="G494" s="17">
        <v>0.16623537681808101</v>
      </c>
      <c r="H494" s="17">
        <v>0.16405118273579999</v>
      </c>
      <c r="I494" s="17">
        <v>0.120699125534523</v>
      </c>
      <c r="J494" s="17">
        <v>7.5028652742562305E-2</v>
      </c>
      <c r="K494" s="17">
        <v>5.9654304437391503E-2</v>
      </c>
      <c r="L494" s="17">
        <v>5.4241571243598297E-2</v>
      </c>
      <c r="M494" s="17"/>
      <c r="N494" s="17">
        <v>9.4268961747940694E-2</v>
      </c>
      <c r="O494" s="17">
        <v>0.27679389384266101</v>
      </c>
      <c r="P494" s="17">
        <v>5.03782206299817E-2</v>
      </c>
      <c r="Q494" s="17">
        <v>8.6359563138512493E-2</v>
      </c>
      <c r="R494" s="17">
        <v>8.3386578665130703E-2</v>
      </c>
      <c r="S494" s="17">
        <v>7.8335008941188E-2</v>
      </c>
      <c r="T494" s="17">
        <v>9.3439707802809899E-2</v>
      </c>
      <c r="U494" s="17">
        <v>0.16907939918724399</v>
      </c>
      <c r="V494" s="17">
        <v>6.5411857847821095E-2</v>
      </c>
      <c r="W494" s="17">
        <v>9.5142495219053297E-2</v>
      </c>
      <c r="X494" s="17">
        <v>7.8567103005567004E-2</v>
      </c>
      <c r="Y494" s="17">
        <v>0</v>
      </c>
      <c r="Z494" s="17"/>
      <c r="AA494" s="17">
        <v>0.12956880986069699</v>
      </c>
      <c r="AB494" s="17">
        <v>7.8675443668787107E-2</v>
      </c>
      <c r="AC494" s="17">
        <v>0.16364122749617799</v>
      </c>
      <c r="AD494" s="17">
        <v>5.9242308841834401E-2</v>
      </c>
      <c r="AE494" s="17"/>
      <c r="AF494" s="17">
        <v>4.3569941823586797E-2</v>
      </c>
      <c r="AG494" s="17">
        <v>0.112205553128673</v>
      </c>
      <c r="AH494" s="17">
        <v>0.142433178488411</v>
      </c>
      <c r="AI494" s="17">
        <v>8.33239573931496E-2</v>
      </c>
      <c r="AJ494" s="17">
        <v>0</v>
      </c>
    </row>
    <row r="495" spans="2:36" x14ac:dyDescent="0.35">
      <c r="B495" t="s">
        <v>166</v>
      </c>
      <c r="C495" s="17">
        <v>8.8793356404598497E-2</v>
      </c>
      <c r="D495" s="17">
        <v>7.81564714782058E-2</v>
      </c>
      <c r="E495" s="17">
        <v>9.6617583707106505E-2</v>
      </c>
      <c r="F495" s="17"/>
      <c r="G495" s="17">
        <v>0.108162168346426</v>
      </c>
      <c r="H495" s="17">
        <v>0.13449192536172</v>
      </c>
      <c r="I495" s="17">
        <v>0.12050346817686799</v>
      </c>
      <c r="J495" s="17">
        <v>0.132337328245515</v>
      </c>
      <c r="K495" s="17">
        <v>4.2754968406265102E-2</v>
      </c>
      <c r="L495" s="17">
        <v>1.44836616577644E-2</v>
      </c>
      <c r="M495" s="17"/>
      <c r="N495" s="17">
        <v>0.16575430933986901</v>
      </c>
      <c r="O495" s="17">
        <v>4.4035487513199398E-2</v>
      </c>
      <c r="P495" s="17">
        <v>0.108010759055035</v>
      </c>
      <c r="Q495" s="17">
        <v>3.50600931200871E-2</v>
      </c>
      <c r="R495" s="17">
        <v>0.12744055355905901</v>
      </c>
      <c r="S495" s="17">
        <v>7.7959923166636594E-2</v>
      </c>
      <c r="T495" s="17">
        <v>4.6414723465907602E-2</v>
      </c>
      <c r="U495" s="17">
        <v>7.8156100275004706E-2</v>
      </c>
      <c r="V495" s="17">
        <v>0.11414359794333399</v>
      </c>
      <c r="W495" s="17">
        <v>5.0558631565442103E-2</v>
      </c>
      <c r="X495" s="17">
        <v>0.16045879087770701</v>
      </c>
      <c r="Y495" s="17">
        <v>0</v>
      </c>
      <c r="Z495" s="17"/>
      <c r="AA495" s="17">
        <v>0.163646364728669</v>
      </c>
      <c r="AB495" s="17">
        <v>7.0073699888539107E-2</v>
      </c>
      <c r="AC495" s="17">
        <v>8.6732322201655401E-2</v>
      </c>
      <c r="AD495" s="17">
        <v>3.73536574629795E-2</v>
      </c>
      <c r="AE495" s="17"/>
      <c r="AF495" s="17">
        <v>6.4510467812789102E-2</v>
      </c>
      <c r="AG495" s="17">
        <v>8.0373510796868594E-2</v>
      </c>
      <c r="AH495" s="17">
        <v>0.119941249942843</v>
      </c>
      <c r="AI495" s="17">
        <v>0.196092599433071</v>
      </c>
      <c r="AJ495" s="17">
        <v>0</v>
      </c>
    </row>
    <row r="496" spans="2:36" x14ac:dyDescent="0.35">
      <c r="B496" t="s">
        <v>167</v>
      </c>
      <c r="C496" s="17">
        <v>5.8818765584266797E-2</v>
      </c>
      <c r="D496" s="17">
        <v>8.3455194913977196E-2</v>
      </c>
      <c r="E496" s="17">
        <v>4.06968225218255E-2</v>
      </c>
      <c r="F496" s="17"/>
      <c r="G496" s="17">
        <v>5.2646812307101901E-2</v>
      </c>
      <c r="H496" s="17">
        <v>4.3044366594148002E-2</v>
      </c>
      <c r="I496" s="17">
        <v>9.8348325438526493E-2</v>
      </c>
      <c r="J496" s="17">
        <v>6.9591466644272695E-2</v>
      </c>
      <c r="K496" s="17">
        <v>5.9903123657402899E-2</v>
      </c>
      <c r="L496" s="17">
        <v>3.1863701799711999E-2</v>
      </c>
      <c r="M496" s="17"/>
      <c r="N496" s="17">
        <v>8.0696086132532305E-2</v>
      </c>
      <c r="O496" s="17">
        <v>7.4623296504044603E-2</v>
      </c>
      <c r="P496" s="17">
        <v>4.93042983236033E-2</v>
      </c>
      <c r="Q496" s="17">
        <v>0.12647602336963501</v>
      </c>
      <c r="R496" s="17">
        <v>0.122179038136047</v>
      </c>
      <c r="S496" s="17">
        <v>0</v>
      </c>
      <c r="T496" s="17">
        <v>0</v>
      </c>
      <c r="U496" s="17">
        <v>7.2591977147596701E-2</v>
      </c>
      <c r="V496" s="17">
        <v>2.6649971455362902E-2</v>
      </c>
      <c r="W496" s="17">
        <v>0</v>
      </c>
      <c r="X496" s="17">
        <v>0.15079359364631101</v>
      </c>
      <c r="Y496" s="17">
        <v>0.140530819271343</v>
      </c>
      <c r="Z496" s="17"/>
      <c r="AA496" s="17">
        <v>5.0648318357478898E-2</v>
      </c>
      <c r="AB496" s="17">
        <v>8.8146685900114E-2</v>
      </c>
      <c r="AC496" s="17">
        <v>3.4269928857699999E-2</v>
      </c>
      <c r="AD496" s="17">
        <v>5.8025831522842797E-2</v>
      </c>
      <c r="AE496" s="17"/>
      <c r="AF496" s="17">
        <v>5.8534721168167603E-2</v>
      </c>
      <c r="AG496" s="17">
        <v>5.4128748283958202E-2</v>
      </c>
      <c r="AH496" s="17">
        <v>8.0169644076096294E-2</v>
      </c>
      <c r="AI496" s="17">
        <v>0</v>
      </c>
      <c r="AJ496" s="17">
        <v>0</v>
      </c>
    </row>
    <row r="497" spans="2:36" x14ac:dyDescent="0.35">
      <c r="B497" t="s">
        <v>104</v>
      </c>
      <c r="C497" s="17">
        <v>2.5946432405038002E-2</v>
      </c>
      <c r="D497" s="17">
        <v>5.2326762624459601E-2</v>
      </c>
      <c r="E497" s="17">
        <v>6.5417193353466902E-3</v>
      </c>
      <c r="F497" s="17"/>
      <c r="G497" s="17">
        <v>2.5568878941709401E-2</v>
      </c>
      <c r="H497" s="17">
        <v>5.0384928968650503E-2</v>
      </c>
      <c r="I497" s="17">
        <v>4.1167509752914701E-2</v>
      </c>
      <c r="J497" s="17">
        <v>0</v>
      </c>
      <c r="K497" s="17">
        <v>1.9459779115584899E-2</v>
      </c>
      <c r="L497" s="17">
        <v>1.7437312647567201E-2</v>
      </c>
      <c r="M497" s="17"/>
      <c r="N497" s="17">
        <v>3.1852291549071099E-2</v>
      </c>
      <c r="O497" s="17">
        <v>0</v>
      </c>
      <c r="P497" s="17">
        <v>5.50532706632261E-2</v>
      </c>
      <c r="Q497" s="17">
        <v>4.1620976801305901E-2</v>
      </c>
      <c r="R497" s="17">
        <v>0</v>
      </c>
      <c r="S497" s="17">
        <v>0</v>
      </c>
      <c r="T497" s="17">
        <v>9.6763703237108201E-2</v>
      </c>
      <c r="U497" s="17">
        <v>0</v>
      </c>
      <c r="V497" s="17">
        <v>2.5196601397912799E-2</v>
      </c>
      <c r="W497" s="17">
        <v>0</v>
      </c>
      <c r="X497" s="17">
        <v>7.1513563462420798E-2</v>
      </c>
      <c r="Y497" s="17">
        <v>0</v>
      </c>
      <c r="Z497" s="17"/>
      <c r="AA497" s="17">
        <v>0</v>
      </c>
      <c r="AB497" s="17">
        <v>1.4422010878858599E-2</v>
      </c>
      <c r="AC497" s="17">
        <v>1.5960133121026902E-2</v>
      </c>
      <c r="AD497" s="17">
        <v>6.7620924718780201E-2</v>
      </c>
      <c r="AE497" s="17"/>
      <c r="AF497" s="17">
        <v>2.92701714778828E-2</v>
      </c>
      <c r="AG497" s="17">
        <v>5.62253644595445E-2</v>
      </c>
      <c r="AH497" s="17">
        <v>0</v>
      </c>
      <c r="AI497" s="17">
        <v>0</v>
      </c>
      <c r="AJ497" s="17">
        <v>0</v>
      </c>
    </row>
    <row r="498" spans="2:36" x14ac:dyDescent="0.35">
      <c r="B498" t="s">
        <v>168</v>
      </c>
      <c r="C498" s="17">
        <v>0.72341654247140996</v>
      </c>
      <c r="D498" s="17">
        <v>0.67023632940747702</v>
      </c>
      <c r="E498" s="17">
        <v>0.76253458105952898</v>
      </c>
      <c r="F498" s="17"/>
      <c r="G498" s="17">
        <v>0.64738676358668101</v>
      </c>
      <c r="H498" s="17">
        <v>0.60802759633968195</v>
      </c>
      <c r="I498" s="17">
        <v>0.61928157109716797</v>
      </c>
      <c r="J498" s="17">
        <v>0.72304255236765003</v>
      </c>
      <c r="K498" s="17">
        <v>0.81822782438335595</v>
      </c>
      <c r="L498" s="17">
        <v>0.88197375265135802</v>
      </c>
      <c r="M498" s="17"/>
      <c r="N498" s="17">
        <v>0.62742835123058605</v>
      </c>
      <c r="O498" s="17">
        <v>0.60454732214009499</v>
      </c>
      <c r="P498" s="17">
        <v>0.73725345132815401</v>
      </c>
      <c r="Q498" s="17">
        <v>0.71048334357045995</v>
      </c>
      <c r="R498" s="17">
        <v>0.66699382963976295</v>
      </c>
      <c r="S498" s="17">
        <v>0.84370506789217503</v>
      </c>
      <c r="T498" s="17">
        <v>0.76338186549417397</v>
      </c>
      <c r="U498" s="17">
        <v>0.68017252339015499</v>
      </c>
      <c r="V498" s="17">
        <v>0.76859797135556895</v>
      </c>
      <c r="W498" s="17">
        <v>0.85429887321550502</v>
      </c>
      <c r="X498" s="17">
        <v>0.53866694900799506</v>
      </c>
      <c r="Y498" s="17">
        <v>0.85946918072865697</v>
      </c>
      <c r="Z498" s="17"/>
      <c r="AA498" s="17">
        <v>0.65613650705315496</v>
      </c>
      <c r="AB498" s="17">
        <v>0.748682159663701</v>
      </c>
      <c r="AC498" s="17">
        <v>0.69939638832343998</v>
      </c>
      <c r="AD498" s="17">
        <v>0.77775727745356305</v>
      </c>
      <c r="AE498" s="17"/>
      <c r="AF498" s="17">
        <v>0.80411469771757405</v>
      </c>
      <c r="AG498" s="17">
        <v>0.69706682333095504</v>
      </c>
      <c r="AH498" s="17">
        <v>0.65745592749265003</v>
      </c>
      <c r="AI498" s="17">
        <v>0.72058344317377898</v>
      </c>
      <c r="AJ498" s="17">
        <v>1</v>
      </c>
    </row>
    <row r="499" spans="2:36" x14ac:dyDescent="0.35">
      <c r="B499" t="s">
        <v>169</v>
      </c>
      <c r="C499" s="17">
        <v>0.147612121988865</v>
      </c>
      <c r="D499" s="17">
        <v>0.161611666392183</v>
      </c>
      <c r="E499" s="17">
        <v>0.13731440622893201</v>
      </c>
      <c r="F499" s="17"/>
      <c r="G499" s="17">
        <v>0.160808980653528</v>
      </c>
      <c r="H499" s="17">
        <v>0.17753629195586801</v>
      </c>
      <c r="I499" s="17">
        <v>0.218851793615395</v>
      </c>
      <c r="J499" s="17">
        <v>0.20192879488978799</v>
      </c>
      <c r="K499" s="17">
        <v>0.10265809206366799</v>
      </c>
      <c r="L499" s="17">
        <v>4.63473634574764E-2</v>
      </c>
      <c r="M499" s="17"/>
      <c r="N499" s="17">
        <v>0.246450395472402</v>
      </c>
      <c r="O499" s="17">
        <v>0.118658784017244</v>
      </c>
      <c r="P499" s="17">
        <v>0.15731505737863799</v>
      </c>
      <c r="Q499" s="17">
        <v>0.16153611648972199</v>
      </c>
      <c r="R499" s="17">
        <v>0.249619591695106</v>
      </c>
      <c r="S499" s="17">
        <v>7.7959923166636594E-2</v>
      </c>
      <c r="T499" s="17">
        <v>4.6414723465907602E-2</v>
      </c>
      <c r="U499" s="17">
        <v>0.15074807742260099</v>
      </c>
      <c r="V499" s="17">
        <v>0.140793569398697</v>
      </c>
      <c r="W499" s="17">
        <v>5.0558631565442103E-2</v>
      </c>
      <c r="X499" s="17">
        <v>0.31125238452401799</v>
      </c>
      <c r="Y499" s="17">
        <v>0.140530819271343</v>
      </c>
      <c r="Z499" s="17"/>
      <c r="AA499" s="17">
        <v>0.21429468308614799</v>
      </c>
      <c r="AB499" s="17">
        <v>0.158220385788653</v>
      </c>
      <c r="AC499" s="17">
        <v>0.121002251059355</v>
      </c>
      <c r="AD499" s="17">
        <v>9.5379488985822297E-2</v>
      </c>
      <c r="AE499" s="17"/>
      <c r="AF499" s="17">
        <v>0.123045188980957</v>
      </c>
      <c r="AG499" s="17">
        <v>0.134502259080827</v>
      </c>
      <c r="AH499" s="17">
        <v>0.200110894018939</v>
      </c>
      <c r="AI499" s="17">
        <v>0.196092599433071</v>
      </c>
      <c r="AJ499" s="17">
        <v>0</v>
      </c>
    </row>
    <row r="500" spans="2:36" x14ac:dyDescent="0.35">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2:36" x14ac:dyDescent="0.35">
      <c r="B501" s="6" t="s">
        <v>172</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2:36" x14ac:dyDescent="0.35">
      <c r="B502" s="23" t="s">
        <v>14</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2:36" x14ac:dyDescent="0.35">
      <c r="B503" t="s">
        <v>163</v>
      </c>
      <c r="C503" s="17">
        <v>0.43394910277813697</v>
      </c>
      <c r="D503" s="17">
        <v>0.43798744196821399</v>
      </c>
      <c r="E503" s="17">
        <v>0.42970448070349998</v>
      </c>
      <c r="F503" s="17"/>
      <c r="G503" s="17">
        <v>0.26022564680854599</v>
      </c>
      <c r="H503" s="17">
        <v>0.158209212775695</v>
      </c>
      <c r="I503" s="17">
        <v>0.48368190913103598</v>
      </c>
      <c r="J503" s="17">
        <v>0.50427682467561197</v>
      </c>
      <c r="K503" s="17">
        <v>0.53913152481378501</v>
      </c>
      <c r="L503" s="17">
        <v>0.576698509083997</v>
      </c>
      <c r="M503" s="17"/>
      <c r="N503" s="17">
        <v>0.35085077268922998</v>
      </c>
      <c r="O503" s="17">
        <v>0.226796146830294</v>
      </c>
      <c r="P503" s="17">
        <v>0.64686262666290895</v>
      </c>
      <c r="Q503" s="17">
        <v>0.53060910907801395</v>
      </c>
      <c r="R503" s="17">
        <v>0.462506365236526</v>
      </c>
      <c r="S503" s="17">
        <v>0.30153655893521902</v>
      </c>
      <c r="T503" s="17">
        <v>0.589889704386934</v>
      </c>
      <c r="U503" s="17">
        <v>0.49604479564411003</v>
      </c>
      <c r="V503" s="17">
        <v>0.43918200324208401</v>
      </c>
      <c r="W503" s="17">
        <v>0.55304497731897295</v>
      </c>
      <c r="X503" s="17">
        <v>0.43580791711818501</v>
      </c>
      <c r="Y503" s="17">
        <v>0.33111662832629102</v>
      </c>
      <c r="Z503" s="17"/>
      <c r="AA503" s="17">
        <v>0.46766914681795801</v>
      </c>
      <c r="AB503" s="17">
        <v>0.39755736892904697</v>
      </c>
      <c r="AC503" s="17">
        <v>0.43650954745215798</v>
      </c>
      <c r="AD503" s="17">
        <v>0.44728544728132003</v>
      </c>
      <c r="AE503" s="17"/>
      <c r="AF503" s="17">
        <v>0.44528386219666999</v>
      </c>
      <c r="AG503" s="17">
        <v>0.40522061746814098</v>
      </c>
      <c r="AH503" s="17">
        <v>0.38722991292158598</v>
      </c>
      <c r="AI503" s="17">
        <v>0.31665093258645799</v>
      </c>
      <c r="AJ503" s="17">
        <v>0.504549970862752</v>
      </c>
    </row>
    <row r="504" spans="2:36" x14ac:dyDescent="0.35">
      <c r="B504" t="s">
        <v>164</v>
      </c>
      <c r="C504" s="17">
        <v>0.26392510370243899</v>
      </c>
      <c r="D504" s="17">
        <v>0.23312789535119299</v>
      </c>
      <c r="E504" s="17">
        <v>0.29629546791703398</v>
      </c>
      <c r="F504" s="17"/>
      <c r="G504" s="17">
        <v>0.28401392249040402</v>
      </c>
      <c r="H504" s="17">
        <v>0.39377556995082202</v>
      </c>
      <c r="I504" s="17">
        <v>0.19109378844861799</v>
      </c>
      <c r="J504" s="17">
        <v>0.22138186755119199</v>
      </c>
      <c r="K504" s="17">
        <v>0.25221075079336103</v>
      </c>
      <c r="L504" s="17">
        <v>0.254253631700948</v>
      </c>
      <c r="M504" s="17"/>
      <c r="N504" s="17">
        <v>0.17021415879523499</v>
      </c>
      <c r="O504" s="17">
        <v>0.33807613163964401</v>
      </c>
      <c r="P504" s="17">
        <v>0.26758151531457702</v>
      </c>
      <c r="Q504" s="17">
        <v>0.232388325308649</v>
      </c>
      <c r="R504" s="17">
        <v>0.33123889106237198</v>
      </c>
      <c r="S504" s="17">
        <v>0.31820425972529698</v>
      </c>
      <c r="T504" s="17">
        <v>0.226048138147458</v>
      </c>
      <c r="U504" s="17">
        <v>0.14539903018675501</v>
      </c>
      <c r="V504" s="17">
        <v>0.26271359847847398</v>
      </c>
      <c r="W504" s="17">
        <v>0.25135668120326499</v>
      </c>
      <c r="X504" s="17">
        <v>0.33936517849699499</v>
      </c>
      <c r="Y504" s="17">
        <v>0.36127819293346602</v>
      </c>
      <c r="Z504" s="17"/>
      <c r="AA504" s="17">
        <v>0.26319455426765598</v>
      </c>
      <c r="AB504" s="17">
        <v>0.30986937526474001</v>
      </c>
      <c r="AC504" s="17">
        <v>0.22311049231239399</v>
      </c>
      <c r="AD504" s="17">
        <v>0.26289325453772799</v>
      </c>
      <c r="AE504" s="17"/>
      <c r="AF504" s="17">
        <v>0.30007009872588303</v>
      </c>
      <c r="AG504" s="17">
        <v>0.20791956647301801</v>
      </c>
      <c r="AH504" s="17">
        <v>0.29617902051358203</v>
      </c>
      <c r="AI504" s="17">
        <v>0.32567500196712801</v>
      </c>
      <c r="AJ504" s="17">
        <v>0</v>
      </c>
    </row>
    <row r="505" spans="2:36" x14ac:dyDescent="0.35">
      <c r="B505" t="s">
        <v>165</v>
      </c>
      <c r="C505" s="17">
        <v>0.117605916209547</v>
      </c>
      <c r="D505" s="17">
        <v>0.14781546426591799</v>
      </c>
      <c r="E505" s="17">
        <v>8.5853230635257793E-2</v>
      </c>
      <c r="F505" s="17"/>
      <c r="G505" s="17">
        <v>0.25826902535896901</v>
      </c>
      <c r="H505" s="17">
        <v>0.127653811695876</v>
      </c>
      <c r="I505" s="17">
        <v>0.137884770047562</v>
      </c>
      <c r="J505" s="17">
        <v>0.10797650174073201</v>
      </c>
      <c r="K505" s="17">
        <v>4.3973540470213401E-2</v>
      </c>
      <c r="L505" s="17">
        <v>6.3394859041699794E-2</v>
      </c>
      <c r="M505" s="17"/>
      <c r="N505" s="17">
        <v>0.17582385867320099</v>
      </c>
      <c r="O505" s="17">
        <v>8.7816235049423805E-2</v>
      </c>
      <c r="P505" s="17">
        <v>8.55558580225141E-2</v>
      </c>
      <c r="Q505" s="17">
        <v>3.9159696276127601E-2</v>
      </c>
      <c r="R505" s="17">
        <v>0.206254743701102</v>
      </c>
      <c r="S505" s="17">
        <v>0.16819593867632901</v>
      </c>
      <c r="T505" s="17">
        <v>0.142473195817893</v>
      </c>
      <c r="U505" s="17">
        <v>6.7407583896431297E-2</v>
      </c>
      <c r="V505" s="17">
        <v>8.6762541990227302E-2</v>
      </c>
      <c r="W505" s="17">
        <v>4.6789736453402703E-2</v>
      </c>
      <c r="X505" s="17">
        <v>0.22482690438482</v>
      </c>
      <c r="Y505" s="17">
        <v>0</v>
      </c>
      <c r="Z505" s="17"/>
      <c r="AA505" s="17">
        <v>3.2950988023788298E-2</v>
      </c>
      <c r="AB505" s="17">
        <v>0.13180525018062</v>
      </c>
      <c r="AC505" s="17">
        <v>0.16855567036140001</v>
      </c>
      <c r="AD505" s="17">
        <v>0.12430109217077701</v>
      </c>
      <c r="AE505" s="17"/>
      <c r="AF505" s="17">
        <v>0.14502521922103101</v>
      </c>
      <c r="AG505" s="17">
        <v>0.12006027995691899</v>
      </c>
      <c r="AH505" s="17">
        <v>0.116758785669242</v>
      </c>
      <c r="AI505" s="17">
        <v>4.0134369069022603E-2</v>
      </c>
      <c r="AJ505" s="17">
        <v>0</v>
      </c>
    </row>
    <row r="506" spans="2:36" x14ac:dyDescent="0.35">
      <c r="B506" t="s">
        <v>166</v>
      </c>
      <c r="C506" s="17">
        <v>0.11692114092429801</v>
      </c>
      <c r="D506" s="17">
        <v>0.11566690813231199</v>
      </c>
      <c r="E506" s="17">
        <v>0.118239441330732</v>
      </c>
      <c r="F506" s="17"/>
      <c r="G506" s="17">
        <v>0.123048623790567</v>
      </c>
      <c r="H506" s="17">
        <v>0.21739956551911399</v>
      </c>
      <c r="I506" s="17">
        <v>0.144008118946201</v>
      </c>
      <c r="J506" s="17">
        <v>6.7237047340084802E-2</v>
      </c>
      <c r="K506" s="17">
        <v>9.2716425653716503E-2</v>
      </c>
      <c r="L506" s="17">
        <v>7.4877766963254502E-2</v>
      </c>
      <c r="M506" s="17"/>
      <c r="N506" s="17">
        <v>0.17051449824874201</v>
      </c>
      <c r="O506" s="17">
        <v>0.23400893165318201</v>
      </c>
      <c r="P506" s="17">
        <v>0</v>
      </c>
      <c r="Q506" s="17">
        <v>0.161213099397503</v>
      </c>
      <c r="R506" s="17">
        <v>0</v>
      </c>
      <c r="S506" s="17">
        <v>0.170904580860781</v>
      </c>
      <c r="T506" s="17">
        <v>0</v>
      </c>
      <c r="U506" s="17">
        <v>0.20827652814280201</v>
      </c>
      <c r="V506" s="17">
        <v>6.0963620885755097E-2</v>
      </c>
      <c r="W506" s="17">
        <v>0.14880860502436</v>
      </c>
      <c r="X506" s="17">
        <v>0</v>
      </c>
      <c r="Y506" s="17">
        <v>0.15644904814733701</v>
      </c>
      <c r="Z506" s="17"/>
      <c r="AA506" s="17">
        <v>0.17116045115664399</v>
      </c>
      <c r="AB506" s="17">
        <v>4.13605543644186E-2</v>
      </c>
      <c r="AC506" s="17">
        <v>0.118134533339493</v>
      </c>
      <c r="AD506" s="17">
        <v>0.136293404811202</v>
      </c>
      <c r="AE506" s="17"/>
      <c r="AF506" s="17">
        <v>7.3399774087619593E-2</v>
      </c>
      <c r="AG506" s="17">
        <v>0.12810916868074601</v>
      </c>
      <c r="AH506" s="17">
        <v>0.137061130194362</v>
      </c>
      <c r="AI506" s="17">
        <v>0.22599848572682599</v>
      </c>
      <c r="AJ506" s="17">
        <v>0.253917866455662</v>
      </c>
    </row>
    <row r="507" spans="2:36" x14ac:dyDescent="0.35">
      <c r="B507" t="s">
        <v>167</v>
      </c>
      <c r="C507" s="17">
        <v>5.6738746454213999E-2</v>
      </c>
      <c r="D507" s="17">
        <v>5.0871503959890103E-2</v>
      </c>
      <c r="E507" s="17">
        <v>6.2905694260342801E-2</v>
      </c>
      <c r="F507" s="17"/>
      <c r="G507" s="17">
        <v>7.4442781551513598E-2</v>
      </c>
      <c r="H507" s="17">
        <v>7.6832054508833694E-2</v>
      </c>
      <c r="I507" s="17">
        <v>4.3331413426583101E-2</v>
      </c>
      <c r="J507" s="17">
        <v>7.9378105437972801E-2</v>
      </c>
      <c r="K507" s="17">
        <v>7.1967758268923904E-2</v>
      </c>
      <c r="L507" s="17">
        <v>1.57133145448346E-2</v>
      </c>
      <c r="M507" s="17"/>
      <c r="N507" s="17">
        <v>0.13259671159359199</v>
      </c>
      <c r="O507" s="17">
        <v>0.11330255482745701</v>
      </c>
      <c r="P507" s="17">
        <v>0</v>
      </c>
      <c r="Q507" s="17">
        <v>3.6629769939706E-2</v>
      </c>
      <c r="R507" s="17">
        <v>0</v>
      </c>
      <c r="S507" s="17">
        <v>0</v>
      </c>
      <c r="T507" s="17">
        <v>4.1588961647714598E-2</v>
      </c>
      <c r="U507" s="17">
        <v>0</v>
      </c>
      <c r="V507" s="17">
        <v>0.120741145158096</v>
      </c>
      <c r="W507" s="17">
        <v>0</v>
      </c>
      <c r="X507" s="17">
        <v>0</v>
      </c>
      <c r="Y507" s="17">
        <v>0.151156130592906</v>
      </c>
      <c r="Z507" s="17"/>
      <c r="AA507" s="17">
        <v>6.5024859733953902E-2</v>
      </c>
      <c r="AB507" s="17">
        <v>9.4218740912600102E-2</v>
      </c>
      <c r="AC507" s="17">
        <v>3.8212269774327297E-2</v>
      </c>
      <c r="AD507" s="17">
        <v>2.92268011989734E-2</v>
      </c>
      <c r="AE507" s="17"/>
      <c r="AF507" s="17">
        <v>3.6221045768795798E-2</v>
      </c>
      <c r="AG507" s="17">
        <v>0.108954272154729</v>
      </c>
      <c r="AH507" s="17">
        <v>4.5910663872004397E-2</v>
      </c>
      <c r="AI507" s="17">
        <v>9.1541210650565197E-2</v>
      </c>
      <c r="AJ507" s="17">
        <v>0.241532162681586</v>
      </c>
    </row>
    <row r="508" spans="2:36" x14ac:dyDescent="0.35">
      <c r="B508" t="s">
        <v>104</v>
      </c>
      <c r="C508" s="17">
        <v>1.08599899313648E-2</v>
      </c>
      <c r="D508" s="17">
        <v>1.45307863224732E-2</v>
      </c>
      <c r="E508" s="17">
        <v>7.0016851531335004E-3</v>
      </c>
      <c r="F508" s="17"/>
      <c r="G508" s="17">
        <v>0</v>
      </c>
      <c r="H508" s="17">
        <v>2.61297855496594E-2</v>
      </c>
      <c r="I508" s="17">
        <v>0</v>
      </c>
      <c r="J508" s="17">
        <v>1.9749653254406599E-2</v>
      </c>
      <c r="K508" s="17">
        <v>0</v>
      </c>
      <c r="L508" s="17">
        <v>1.50619186652662E-2</v>
      </c>
      <c r="M508" s="17"/>
      <c r="N508" s="17">
        <v>0</v>
      </c>
      <c r="O508" s="17">
        <v>0</v>
      </c>
      <c r="P508" s="17">
        <v>0</v>
      </c>
      <c r="Q508" s="17">
        <v>0</v>
      </c>
      <c r="R508" s="17">
        <v>0</v>
      </c>
      <c r="S508" s="17">
        <v>4.1158661802374298E-2</v>
      </c>
      <c r="T508" s="17">
        <v>0</v>
      </c>
      <c r="U508" s="17">
        <v>8.2872062129901794E-2</v>
      </c>
      <c r="V508" s="17">
        <v>2.9637090245362901E-2</v>
      </c>
      <c r="W508" s="17">
        <v>0</v>
      </c>
      <c r="X508" s="17">
        <v>0</v>
      </c>
      <c r="Y508" s="17">
        <v>0</v>
      </c>
      <c r="Z508" s="17"/>
      <c r="AA508" s="17">
        <v>0</v>
      </c>
      <c r="AB508" s="17">
        <v>2.5188710348574301E-2</v>
      </c>
      <c r="AC508" s="17">
        <v>1.54774867602273E-2</v>
      </c>
      <c r="AD508" s="17">
        <v>0</v>
      </c>
      <c r="AE508" s="17"/>
      <c r="AF508" s="17">
        <v>0</v>
      </c>
      <c r="AG508" s="17">
        <v>2.9736095266447E-2</v>
      </c>
      <c r="AH508" s="17">
        <v>1.6860486829223E-2</v>
      </c>
      <c r="AI508" s="17">
        <v>0</v>
      </c>
      <c r="AJ508" s="17">
        <v>0</v>
      </c>
    </row>
    <row r="509" spans="2:36" x14ac:dyDescent="0.35">
      <c r="B509" t="s">
        <v>168</v>
      </c>
      <c r="C509" s="17">
        <v>0.69787420648057596</v>
      </c>
      <c r="D509" s="17">
        <v>0.67111533731940698</v>
      </c>
      <c r="E509" s="17">
        <v>0.72599994862053396</v>
      </c>
      <c r="F509" s="17"/>
      <c r="G509" s="17">
        <v>0.54423956929895001</v>
      </c>
      <c r="H509" s="17">
        <v>0.55198478272651696</v>
      </c>
      <c r="I509" s="17">
        <v>0.67477569757965405</v>
      </c>
      <c r="J509" s="17">
        <v>0.72565869222680401</v>
      </c>
      <c r="K509" s="17">
        <v>0.79134227560714598</v>
      </c>
      <c r="L509" s="17">
        <v>0.83095214078494495</v>
      </c>
      <c r="M509" s="17"/>
      <c r="N509" s="17">
        <v>0.52106493148446498</v>
      </c>
      <c r="O509" s="17">
        <v>0.56487227846993704</v>
      </c>
      <c r="P509" s="17">
        <v>0.91444414197748602</v>
      </c>
      <c r="Q509" s="17">
        <v>0.76299743438666401</v>
      </c>
      <c r="R509" s="17">
        <v>0.79374525629889803</v>
      </c>
      <c r="S509" s="17">
        <v>0.619740818660516</v>
      </c>
      <c r="T509" s="17">
        <v>0.81593784253439205</v>
      </c>
      <c r="U509" s="17">
        <v>0.64144382583086501</v>
      </c>
      <c r="V509" s="17">
        <v>0.70189560172055798</v>
      </c>
      <c r="W509" s="17">
        <v>0.80440165852223799</v>
      </c>
      <c r="X509" s="17">
        <v>0.77517309561518</v>
      </c>
      <c r="Y509" s="17">
        <v>0.69239482125975704</v>
      </c>
      <c r="Z509" s="17"/>
      <c r="AA509" s="17">
        <v>0.73086370108561405</v>
      </c>
      <c r="AB509" s="17">
        <v>0.70742674419378704</v>
      </c>
      <c r="AC509" s="17">
        <v>0.65962003976455197</v>
      </c>
      <c r="AD509" s="17">
        <v>0.71017870181904696</v>
      </c>
      <c r="AE509" s="17"/>
      <c r="AF509" s="17">
        <v>0.74535396092255302</v>
      </c>
      <c r="AG509" s="17">
        <v>0.61314018394115999</v>
      </c>
      <c r="AH509" s="17">
        <v>0.68340893343516795</v>
      </c>
      <c r="AI509" s="17">
        <v>0.642325934553586</v>
      </c>
      <c r="AJ509" s="17">
        <v>0.504549970862752</v>
      </c>
    </row>
    <row r="510" spans="2:36" x14ac:dyDescent="0.35">
      <c r="B510" t="s">
        <v>169</v>
      </c>
      <c r="C510" s="17">
        <v>0.17365988737851201</v>
      </c>
      <c r="D510" s="17">
        <v>0.16653841209220199</v>
      </c>
      <c r="E510" s="17">
        <v>0.18114513559107501</v>
      </c>
      <c r="F510" s="17"/>
      <c r="G510" s="17">
        <v>0.19749140534208101</v>
      </c>
      <c r="H510" s="17">
        <v>0.294231620027948</v>
      </c>
      <c r="I510" s="17">
        <v>0.187339532372784</v>
      </c>
      <c r="J510" s="17">
        <v>0.14661515277805801</v>
      </c>
      <c r="K510" s="17">
        <v>0.16468418392264</v>
      </c>
      <c r="L510" s="17">
        <v>9.0591081508089102E-2</v>
      </c>
      <c r="M510" s="17"/>
      <c r="N510" s="17">
        <v>0.30311120984233397</v>
      </c>
      <c r="O510" s="17">
        <v>0.34731148648063898</v>
      </c>
      <c r="P510" s="17">
        <v>0</v>
      </c>
      <c r="Q510" s="17">
        <v>0.19784286933720899</v>
      </c>
      <c r="R510" s="17">
        <v>0</v>
      </c>
      <c r="S510" s="17">
        <v>0.170904580860781</v>
      </c>
      <c r="T510" s="17">
        <v>4.1588961647714598E-2</v>
      </c>
      <c r="U510" s="17">
        <v>0.20827652814280201</v>
      </c>
      <c r="V510" s="17">
        <v>0.181704766043851</v>
      </c>
      <c r="W510" s="17">
        <v>0.14880860502436</v>
      </c>
      <c r="X510" s="17">
        <v>0</v>
      </c>
      <c r="Y510" s="17">
        <v>0.30760517874024301</v>
      </c>
      <c r="Z510" s="17"/>
      <c r="AA510" s="17">
        <v>0.23618531089059799</v>
      </c>
      <c r="AB510" s="17">
        <v>0.13557929527701901</v>
      </c>
      <c r="AC510" s="17">
        <v>0.15634680311382099</v>
      </c>
      <c r="AD510" s="17">
        <v>0.165520206010176</v>
      </c>
      <c r="AE510" s="17"/>
      <c r="AF510" s="17">
        <v>0.109620819856415</v>
      </c>
      <c r="AG510" s="17">
        <v>0.23706344083547401</v>
      </c>
      <c r="AH510" s="17">
        <v>0.18297179406636599</v>
      </c>
      <c r="AI510" s="17">
        <v>0.31753969637739199</v>
      </c>
      <c r="AJ510" s="17">
        <v>0.495450029137248</v>
      </c>
    </row>
    <row r="511" spans="2:36" x14ac:dyDescent="0.35">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2:36" x14ac:dyDescent="0.35">
      <c r="B512" s="6" t="s">
        <v>173</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2:36" x14ac:dyDescent="0.35">
      <c r="B513" s="23" t="s">
        <v>14</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2:36" x14ac:dyDescent="0.35">
      <c r="B514" t="s">
        <v>163</v>
      </c>
      <c r="C514" s="17">
        <v>0.478586354434685</v>
      </c>
      <c r="D514" s="17">
        <v>0.46007003345747399</v>
      </c>
      <c r="E514" s="17">
        <v>0.49893786803992601</v>
      </c>
      <c r="F514" s="17"/>
      <c r="G514" s="17">
        <v>0.27201288154313902</v>
      </c>
      <c r="H514" s="17">
        <v>0.40566172974791698</v>
      </c>
      <c r="I514" s="17">
        <v>0.32302278495610698</v>
      </c>
      <c r="J514" s="17">
        <v>0.48127784592528</v>
      </c>
      <c r="K514" s="17">
        <v>0.68430135026236105</v>
      </c>
      <c r="L514" s="17">
        <v>0.66476711203134797</v>
      </c>
      <c r="M514" s="17"/>
      <c r="N514" s="17">
        <v>0.38714152695270299</v>
      </c>
      <c r="O514" s="17">
        <v>0.43328059395469398</v>
      </c>
      <c r="P514" s="17">
        <v>0.51990572076724895</v>
      </c>
      <c r="Q514" s="17">
        <v>0.47476529142745499</v>
      </c>
      <c r="R514" s="17">
        <v>0.53509927202907304</v>
      </c>
      <c r="S514" s="17">
        <v>0.36016171912448602</v>
      </c>
      <c r="T514" s="17">
        <v>0.59709765120574099</v>
      </c>
      <c r="U514" s="17">
        <v>0.48274666471602001</v>
      </c>
      <c r="V514" s="17">
        <v>0.43993100473519697</v>
      </c>
      <c r="W514" s="17">
        <v>0.60728580875430105</v>
      </c>
      <c r="X514" s="17">
        <v>0.72609673921342599</v>
      </c>
      <c r="Y514" s="17">
        <v>0.33607547223272199</v>
      </c>
      <c r="Z514" s="17"/>
      <c r="AA514" s="17">
        <v>0.48962680768727401</v>
      </c>
      <c r="AB514" s="17">
        <v>0.55206734173484195</v>
      </c>
      <c r="AC514" s="17">
        <v>0.37891313356434603</v>
      </c>
      <c r="AD514" s="17">
        <v>0.49499885679286998</v>
      </c>
      <c r="AE514" s="17"/>
      <c r="AF514" s="17">
        <v>0.50304059292693304</v>
      </c>
      <c r="AG514" s="17">
        <v>0.43378887855375198</v>
      </c>
      <c r="AH514" s="17">
        <v>0.42646427198730902</v>
      </c>
      <c r="AI514" s="17">
        <v>0.43842778598765803</v>
      </c>
      <c r="AJ514" s="17">
        <v>0.47217182968841398</v>
      </c>
    </row>
    <row r="515" spans="2:36" x14ac:dyDescent="0.35">
      <c r="B515" t="s">
        <v>164</v>
      </c>
      <c r="C515" s="17">
        <v>0.27466068533522697</v>
      </c>
      <c r="D515" s="17">
        <v>0.26512108587900102</v>
      </c>
      <c r="E515" s="17">
        <v>0.28514577513037898</v>
      </c>
      <c r="F515" s="17"/>
      <c r="G515" s="17">
        <v>0.25036521269571199</v>
      </c>
      <c r="H515" s="17">
        <v>0.27980563520331603</v>
      </c>
      <c r="I515" s="17">
        <v>0.23421874807415699</v>
      </c>
      <c r="J515" s="17">
        <v>0.35880778875362601</v>
      </c>
      <c r="K515" s="17">
        <v>0.26182305221966201</v>
      </c>
      <c r="L515" s="17">
        <v>0.23582981563027</v>
      </c>
      <c r="M515" s="17"/>
      <c r="N515" s="17">
        <v>0.27517158543373998</v>
      </c>
      <c r="O515" s="17">
        <v>0.34893197491102901</v>
      </c>
      <c r="P515" s="17">
        <v>0.317320518693955</v>
      </c>
      <c r="Q515" s="17">
        <v>0.259480869603196</v>
      </c>
      <c r="R515" s="17">
        <v>0.18474701142333599</v>
      </c>
      <c r="S515" s="17">
        <v>0.267168960199066</v>
      </c>
      <c r="T515" s="17">
        <v>0.25263827752321</v>
      </c>
      <c r="U515" s="17">
        <v>0.39104737056824501</v>
      </c>
      <c r="V515" s="17">
        <v>0.25391403428535703</v>
      </c>
      <c r="W515" s="17">
        <v>0.198880396601089</v>
      </c>
      <c r="X515" s="17">
        <v>0.27390326078657401</v>
      </c>
      <c r="Y515" s="17">
        <v>0.412383550076028</v>
      </c>
      <c r="Z515" s="17"/>
      <c r="AA515" s="17">
        <v>0.243149272694765</v>
      </c>
      <c r="AB515" s="17">
        <v>0.27517738359714999</v>
      </c>
      <c r="AC515" s="17">
        <v>0.32360665948649803</v>
      </c>
      <c r="AD515" s="17">
        <v>0.26256422488287501</v>
      </c>
      <c r="AE515" s="17"/>
      <c r="AF515" s="17">
        <v>0.248653379983164</v>
      </c>
      <c r="AG515" s="17">
        <v>0.275617656531429</v>
      </c>
      <c r="AH515" s="17">
        <v>0.327232288320569</v>
      </c>
      <c r="AI515" s="17">
        <v>0.24196500048421299</v>
      </c>
      <c r="AJ515" s="17">
        <v>0.28320777367079902</v>
      </c>
    </row>
    <row r="516" spans="2:36" x14ac:dyDescent="0.35">
      <c r="B516" t="s">
        <v>165</v>
      </c>
      <c r="C516" s="17">
        <v>8.6792532014082699E-2</v>
      </c>
      <c r="D516" s="17">
        <v>7.3500368363466795E-2</v>
      </c>
      <c r="E516" s="17">
        <v>0.101402110758777</v>
      </c>
      <c r="F516" s="17"/>
      <c r="G516" s="17">
        <v>0.183859075012998</v>
      </c>
      <c r="H516" s="17">
        <v>7.6374449122769403E-2</v>
      </c>
      <c r="I516" s="17">
        <v>0.16516995196530099</v>
      </c>
      <c r="J516" s="17">
        <v>8.4362909538607894E-2</v>
      </c>
      <c r="K516" s="17">
        <v>0</v>
      </c>
      <c r="L516" s="17">
        <v>3.1395244586364397E-2</v>
      </c>
      <c r="M516" s="17"/>
      <c r="N516" s="17">
        <v>6.9629065363051704E-2</v>
      </c>
      <c r="O516" s="17">
        <v>5.5352936720403097E-2</v>
      </c>
      <c r="P516" s="17">
        <v>0</v>
      </c>
      <c r="Q516" s="17">
        <v>0.110319252643587</v>
      </c>
      <c r="R516" s="17">
        <v>0.14234575056996801</v>
      </c>
      <c r="S516" s="17">
        <v>0.120845537360591</v>
      </c>
      <c r="T516" s="17">
        <v>9.8080353603204801E-2</v>
      </c>
      <c r="U516" s="17">
        <v>6.45114648970435E-2</v>
      </c>
      <c r="V516" s="17">
        <v>0.119766662214791</v>
      </c>
      <c r="W516" s="17">
        <v>9.6809919875334993E-2</v>
      </c>
      <c r="X516" s="17">
        <v>0</v>
      </c>
      <c r="Y516" s="17">
        <v>0.143232702814934</v>
      </c>
      <c r="Z516" s="17"/>
      <c r="AA516" s="17">
        <v>8.2603836619381296E-2</v>
      </c>
      <c r="AB516" s="17">
        <v>5.8974512118066202E-2</v>
      </c>
      <c r="AC516" s="17">
        <v>0.115810833100636</v>
      </c>
      <c r="AD516" s="17">
        <v>8.8387059984981697E-2</v>
      </c>
      <c r="AE516" s="17"/>
      <c r="AF516" s="17">
        <v>7.1551088863624407E-2</v>
      </c>
      <c r="AG516" s="17">
        <v>0.15189811649755999</v>
      </c>
      <c r="AH516" s="17">
        <v>3.9194696017129799E-2</v>
      </c>
      <c r="AI516" s="17">
        <v>7.6211335790462603E-2</v>
      </c>
      <c r="AJ516" s="17">
        <v>0.111828237050974</v>
      </c>
    </row>
    <row r="517" spans="2:36" x14ac:dyDescent="0.35">
      <c r="B517" t="s">
        <v>166</v>
      </c>
      <c r="C517" s="17">
        <v>0.107643764396308</v>
      </c>
      <c r="D517" s="17">
        <v>0.14023618280248101</v>
      </c>
      <c r="E517" s="17">
        <v>7.1821040895387905E-2</v>
      </c>
      <c r="F517" s="17"/>
      <c r="G517" s="17">
        <v>0.24793813543132601</v>
      </c>
      <c r="H517" s="17">
        <v>0.19699631961224301</v>
      </c>
      <c r="I517" s="17">
        <v>0.114239031547855</v>
      </c>
      <c r="J517" s="17">
        <v>5.5110469174621902E-2</v>
      </c>
      <c r="K517" s="17">
        <v>2.6721443305595501E-2</v>
      </c>
      <c r="L517" s="17">
        <v>3.66528944021575E-2</v>
      </c>
      <c r="M517" s="17"/>
      <c r="N517" s="17">
        <v>0.194320971713628</v>
      </c>
      <c r="O517" s="17">
        <v>0.162434494413874</v>
      </c>
      <c r="P517" s="17">
        <v>0.108170103266523</v>
      </c>
      <c r="Q517" s="17">
        <v>0.102374417243739</v>
      </c>
      <c r="R517" s="17">
        <v>4.4619297304282497E-2</v>
      </c>
      <c r="S517" s="17">
        <v>0.19009017157448099</v>
      </c>
      <c r="T517" s="17">
        <v>5.2183717667843799E-2</v>
      </c>
      <c r="U517" s="17">
        <v>6.1694499818691698E-2</v>
      </c>
      <c r="V517" s="17">
        <v>0.101000343919079</v>
      </c>
      <c r="W517" s="17">
        <v>0</v>
      </c>
      <c r="X517" s="17">
        <v>0</v>
      </c>
      <c r="Y517" s="17">
        <v>0.108308274876316</v>
      </c>
      <c r="Z517" s="17"/>
      <c r="AA517" s="17">
        <v>0.120948455116273</v>
      </c>
      <c r="AB517" s="17">
        <v>0.113780762549943</v>
      </c>
      <c r="AC517" s="17">
        <v>0.10664127459867601</v>
      </c>
      <c r="AD517" s="17">
        <v>8.9835662563108501E-2</v>
      </c>
      <c r="AE517" s="17"/>
      <c r="AF517" s="17">
        <v>0.10259193312576401</v>
      </c>
      <c r="AG517" s="17">
        <v>9.76545075703944E-2</v>
      </c>
      <c r="AH517" s="17">
        <v>0.155425456919838</v>
      </c>
      <c r="AI517" s="17">
        <v>0.19773832474124201</v>
      </c>
      <c r="AJ517" s="17">
        <v>0</v>
      </c>
    </row>
    <row r="518" spans="2:36" x14ac:dyDescent="0.35">
      <c r="B518" t="s">
        <v>167</v>
      </c>
      <c r="C518" s="17">
        <v>3.9516745254873802E-2</v>
      </c>
      <c r="D518" s="17">
        <v>5.5045565185429197E-2</v>
      </c>
      <c r="E518" s="17">
        <v>2.2448830387822499E-2</v>
      </c>
      <c r="F518" s="17"/>
      <c r="G518" s="17">
        <v>2.0951812939224899E-2</v>
      </c>
      <c r="H518" s="17">
        <v>4.1161866313754202E-2</v>
      </c>
      <c r="I518" s="17">
        <v>0.141795984535416</v>
      </c>
      <c r="J518" s="17">
        <v>2.0440986607864701E-2</v>
      </c>
      <c r="K518" s="17">
        <v>2.7154154212381199E-2</v>
      </c>
      <c r="L518" s="17">
        <v>0</v>
      </c>
      <c r="M518" s="17"/>
      <c r="N518" s="17">
        <v>5.2046540426863602E-2</v>
      </c>
      <c r="O518" s="17">
        <v>0</v>
      </c>
      <c r="P518" s="17">
        <v>5.4603657272273801E-2</v>
      </c>
      <c r="Q518" s="17">
        <v>5.30601690820224E-2</v>
      </c>
      <c r="R518" s="17">
        <v>0</v>
      </c>
      <c r="S518" s="17">
        <v>6.1733611741376301E-2</v>
      </c>
      <c r="T518" s="17">
        <v>0</v>
      </c>
      <c r="U518" s="17">
        <v>0</v>
      </c>
      <c r="V518" s="17">
        <v>5.4305404192475801E-2</v>
      </c>
      <c r="W518" s="17">
        <v>9.7023874769275001E-2</v>
      </c>
      <c r="X518" s="17">
        <v>0</v>
      </c>
      <c r="Y518" s="17">
        <v>0</v>
      </c>
      <c r="Z518" s="17"/>
      <c r="AA518" s="17">
        <v>5.1103368453409598E-2</v>
      </c>
      <c r="AB518" s="17">
        <v>0</v>
      </c>
      <c r="AC518" s="17">
        <v>6.1250467003239301E-2</v>
      </c>
      <c r="AD518" s="17">
        <v>4.1336942645753397E-2</v>
      </c>
      <c r="AE518" s="17"/>
      <c r="AF518" s="17">
        <v>4.6890857611881998E-2</v>
      </c>
      <c r="AG518" s="17">
        <v>4.1040840846864803E-2</v>
      </c>
      <c r="AH518" s="17">
        <v>2.81133010756505E-2</v>
      </c>
      <c r="AI518" s="17">
        <v>4.5657552996425099E-2</v>
      </c>
      <c r="AJ518" s="17">
        <v>0.132792159589812</v>
      </c>
    </row>
    <row r="519" spans="2:36" x14ac:dyDescent="0.35">
      <c r="B519" t="s">
        <v>104</v>
      </c>
      <c r="C519" s="17">
        <v>1.27999185648234E-2</v>
      </c>
      <c r="D519" s="17">
        <v>6.0267643121472104E-3</v>
      </c>
      <c r="E519" s="17">
        <v>2.02443747877083E-2</v>
      </c>
      <c r="F519" s="17"/>
      <c r="G519" s="17">
        <v>2.48728823775996E-2</v>
      </c>
      <c r="H519" s="17">
        <v>0</v>
      </c>
      <c r="I519" s="17">
        <v>2.1553498921164298E-2</v>
      </c>
      <c r="J519" s="17">
        <v>0</v>
      </c>
      <c r="K519" s="17">
        <v>0</v>
      </c>
      <c r="L519" s="17">
        <v>3.1354933349860503E-2</v>
      </c>
      <c r="M519" s="17"/>
      <c r="N519" s="17">
        <v>2.1690310110014401E-2</v>
      </c>
      <c r="O519" s="17">
        <v>0</v>
      </c>
      <c r="P519" s="17">
        <v>0</v>
      </c>
      <c r="Q519" s="17">
        <v>0</v>
      </c>
      <c r="R519" s="17">
        <v>9.3188668673340497E-2</v>
      </c>
      <c r="S519" s="17">
        <v>0</v>
      </c>
      <c r="T519" s="17">
        <v>0</v>
      </c>
      <c r="U519" s="17">
        <v>0</v>
      </c>
      <c r="V519" s="17">
        <v>3.1082550653100598E-2</v>
      </c>
      <c r="W519" s="17">
        <v>0</v>
      </c>
      <c r="X519" s="17">
        <v>0</v>
      </c>
      <c r="Y519" s="17">
        <v>0</v>
      </c>
      <c r="Z519" s="17"/>
      <c r="AA519" s="17">
        <v>1.2568259428896601E-2</v>
      </c>
      <c r="AB519" s="17">
        <v>0</v>
      </c>
      <c r="AC519" s="17">
        <v>1.3777632246604899E-2</v>
      </c>
      <c r="AD519" s="17">
        <v>2.28772531304119E-2</v>
      </c>
      <c r="AE519" s="17"/>
      <c r="AF519" s="17">
        <v>2.72721474886326E-2</v>
      </c>
      <c r="AG519" s="17">
        <v>0</v>
      </c>
      <c r="AH519" s="17">
        <v>2.3569985679503601E-2</v>
      </c>
      <c r="AI519" s="17">
        <v>0</v>
      </c>
      <c r="AJ519" s="17">
        <v>0</v>
      </c>
    </row>
    <row r="520" spans="2:36" x14ac:dyDescent="0.35">
      <c r="B520" t="s">
        <v>168</v>
      </c>
      <c r="C520" s="17">
        <v>0.75324703976991203</v>
      </c>
      <c r="D520" s="17">
        <v>0.72519111933647595</v>
      </c>
      <c r="E520" s="17">
        <v>0.78408364317030399</v>
      </c>
      <c r="F520" s="17"/>
      <c r="G520" s="17">
        <v>0.52237809423885095</v>
      </c>
      <c r="H520" s="17">
        <v>0.68546736495123295</v>
      </c>
      <c r="I520" s="17">
        <v>0.55724153303026402</v>
      </c>
      <c r="J520" s="17">
        <v>0.84008563467890596</v>
      </c>
      <c r="K520" s="17">
        <v>0.94612440248202301</v>
      </c>
      <c r="L520" s="17">
        <v>0.90059692766161703</v>
      </c>
      <c r="M520" s="17"/>
      <c r="N520" s="17">
        <v>0.66231311238644197</v>
      </c>
      <c r="O520" s="17">
        <v>0.78221256886572299</v>
      </c>
      <c r="P520" s="17">
        <v>0.837226239461203</v>
      </c>
      <c r="Q520" s="17">
        <v>0.73424616103065099</v>
      </c>
      <c r="R520" s="17">
        <v>0.71984628345240897</v>
      </c>
      <c r="S520" s="17">
        <v>0.62733067932355202</v>
      </c>
      <c r="T520" s="17">
        <v>0.84973592872895098</v>
      </c>
      <c r="U520" s="17">
        <v>0.87379403528426502</v>
      </c>
      <c r="V520" s="17">
        <v>0.69384503902055406</v>
      </c>
      <c r="W520" s="17">
        <v>0.80616620535538996</v>
      </c>
      <c r="X520" s="17">
        <v>1</v>
      </c>
      <c r="Y520" s="17">
        <v>0.74845902230875005</v>
      </c>
      <c r="Z520" s="17"/>
      <c r="AA520" s="17">
        <v>0.73277608038204001</v>
      </c>
      <c r="AB520" s="17">
        <v>0.827244725331991</v>
      </c>
      <c r="AC520" s="17">
        <v>0.702519793050844</v>
      </c>
      <c r="AD520" s="17">
        <v>0.75756308167574504</v>
      </c>
      <c r="AE520" s="17"/>
      <c r="AF520" s="17">
        <v>0.75169397291009699</v>
      </c>
      <c r="AG520" s="17">
        <v>0.70940653508518103</v>
      </c>
      <c r="AH520" s="17">
        <v>0.75369656030787802</v>
      </c>
      <c r="AI520" s="17">
        <v>0.68039278647187096</v>
      </c>
      <c r="AJ520" s="17">
        <v>0.75537960335921295</v>
      </c>
    </row>
    <row r="521" spans="2:36" x14ac:dyDescent="0.35">
      <c r="B521" t="s">
        <v>169</v>
      </c>
      <c r="C521" s="17">
        <v>0.14716050965118199</v>
      </c>
      <c r="D521" s="17">
        <v>0.19528174798791001</v>
      </c>
      <c r="E521" s="17">
        <v>9.4269871283210405E-2</v>
      </c>
      <c r="F521" s="17"/>
      <c r="G521" s="17">
        <v>0.26888994837055102</v>
      </c>
      <c r="H521" s="17">
        <v>0.23815818592599799</v>
      </c>
      <c r="I521" s="17">
        <v>0.25603501608327101</v>
      </c>
      <c r="J521" s="17">
        <v>7.5551455782486607E-2</v>
      </c>
      <c r="K521" s="17">
        <v>5.38755975179767E-2</v>
      </c>
      <c r="L521" s="17">
        <v>3.66528944021575E-2</v>
      </c>
      <c r="M521" s="17"/>
      <c r="N521" s="17">
        <v>0.24636751214049099</v>
      </c>
      <c r="O521" s="17">
        <v>0.162434494413874</v>
      </c>
      <c r="P521" s="17">
        <v>0.162773760538797</v>
      </c>
      <c r="Q521" s="17">
        <v>0.15543458632576199</v>
      </c>
      <c r="R521" s="17">
        <v>4.4619297304282497E-2</v>
      </c>
      <c r="S521" s="17">
        <v>0.25182378331585697</v>
      </c>
      <c r="T521" s="17">
        <v>5.2183717667843799E-2</v>
      </c>
      <c r="U521" s="17">
        <v>6.1694499818691698E-2</v>
      </c>
      <c r="V521" s="17">
        <v>0.15530574811155501</v>
      </c>
      <c r="W521" s="17">
        <v>9.7023874769275001E-2</v>
      </c>
      <c r="X521" s="17">
        <v>0</v>
      </c>
      <c r="Y521" s="17">
        <v>0.108308274876316</v>
      </c>
      <c r="Z521" s="17"/>
      <c r="AA521" s="17">
        <v>0.17205182356968199</v>
      </c>
      <c r="AB521" s="17">
        <v>0.113780762549943</v>
      </c>
      <c r="AC521" s="17">
        <v>0.167891741601915</v>
      </c>
      <c r="AD521" s="17">
        <v>0.13117260520886201</v>
      </c>
      <c r="AE521" s="17"/>
      <c r="AF521" s="17">
        <v>0.149482790737646</v>
      </c>
      <c r="AG521" s="17">
        <v>0.138695348417259</v>
      </c>
      <c r="AH521" s="17">
        <v>0.18353875799548799</v>
      </c>
      <c r="AI521" s="17">
        <v>0.24339587773766699</v>
      </c>
      <c r="AJ521" s="17">
        <v>0.132792159589812</v>
      </c>
    </row>
    <row r="522" spans="2:36"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2:36" x14ac:dyDescent="0.35">
      <c r="B523" s="6" t="s">
        <v>174</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2:36" x14ac:dyDescent="0.35">
      <c r="B524" s="23" t="s">
        <v>14</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2:36" x14ac:dyDescent="0.35">
      <c r="B525" t="s">
        <v>163</v>
      </c>
      <c r="C525" s="17">
        <v>0.48247203805605798</v>
      </c>
      <c r="D525" s="17">
        <v>0.43752450336749099</v>
      </c>
      <c r="E525" s="17">
        <v>0.52841922237745698</v>
      </c>
      <c r="F525" s="17"/>
      <c r="G525" s="17">
        <v>0.283827590629877</v>
      </c>
      <c r="H525" s="17">
        <v>0.17215118417539599</v>
      </c>
      <c r="I525" s="17">
        <v>0.47687837236906699</v>
      </c>
      <c r="J525" s="17">
        <v>0.45849954854559999</v>
      </c>
      <c r="K525" s="17">
        <v>0.57689084519598399</v>
      </c>
      <c r="L525" s="17">
        <v>0.67048320578740705</v>
      </c>
      <c r="M525" s="17"/>
      <c r="N525" s="17">
        <v>0.43480741220743702</v>
      </c>
      <c r="O525" s="17">
        <v>0.36374714368935002</v>
      </c>
      <c r="P525" s="17">
        <v>0.43296733933228099</v>
      </c>
      <c r="Q525" s="17">
        <v>0.49637596112821297</v>
      </c>
      <c r="R525" s="17">
        <v>0.56595797545390802</v>
      </c>
      <c r="S525" s="17">
        <v>0.39307706506781898</v>
      </c>
      <c r="T525" s="17">
        <v>0.74966284469158395</v>
      </c>
      <c r="U525" s="17">
        <v>0.484869511853524</v>
      </c>
      <c r="V525" s="17">
        <v>0.55773291591307095</v>
      </c>
      <c r="W525" s="17">
        <v>0.43220976412707501</v>
      </c>
      <c r="X525" s="17">
        <v>0.49871791642088797</v>
      </c>
      <c r="Y525" s="17">
        <v>0.58774153284881703</v>
      </c>
      <c r="Z525" s="17"/>
      <c r="AA525" s="17">
        <v>0.49964258119652399</v>
      </c>
      <c r="AB525" s="17">
        <v>0.52504450496305899</v>
      </c>
      <c r="AC525" s="17">
        <v>0.44120845450110802</v>
      </c>
      <c r="AD525" s="17">
        <v>0.46550308151469499</v>
      </c>
      <c r="AE525" s="17"/>
      <c r="AF525" s="17">
        <v>0.454307226436857</v>
      </c>
      <c r="AG525" s="17">
        <v>0.45211094120432499</v>
      </c>
      <c r="AH525" s="17">
        <v>0.47538328440423</v>
      </c>
      <c r="AI525" s="17">
        <v>0.46951576920112498</v>
      </c>
      <c r="AJ525" s="17">
        <v>0.32662432597368102</v>
      </c>
    </row>
    <row r="526" spans="2:36" x14ac:dyDescent="0.35">
      <c r="B526" t="s">
        <v>164</v>
      </c>
      <c r="C526" s="17">
        <v>0.27851582024693999</v>
      </c>
      <c r="D526" s="17">
        <v>0.27601116711697499</v>
      </c>
      <c r="E526" s="17">
        <v>0.278030815387102</v>
      </c>
      <c r="F526" s="17"/>
      <c r="G526" s="17">
        <v>0.31769051399387699</v>
      </c>
      <c r="H526" s="17">
        <v>0.37180712761889501</v>
      </c>
      <c r="I526" s="17">
        <v>0.28360183297304498</v>
      </c>
      <c r="J526" s="17">
        <v>0.29705645434998901</v>
      </c>
      <c r="K526" s="17">
        <v>0.28994401452644902</v>
      </c>
      <c r="L526" s="17">
        <v>0.19914928224678699</v>
      </c>
      <c r="M526" s="17"/>
      <c r="N526" s="17">
        <v>0.25052659403657801</v>
      </c>
      <c r="O526" s="17">
        <v>0.38205393802089199</v>
      </c>
      <c r="P526" s="17">
        <v>0.33846935108514598</v>
      </c>
      <c r="Q526" s="17">
        <v>0.34185681917536598</v>
      </c>
      <c r="R526" s="17">
        <v>0.24417077533175099</v>
      </c>
      <c r="S526" s="17">
        <v>0.31276092650582299</v>
      </c>
      <c r="T526" s="17">
        <v>0.20289576577715099</v>
      </c>
      <c r="U526" s="17">
        <v>0</v>
      </c>
      <c r="V526" s="17">
        <v>0.18702256207937301</v>
      </c>
      <c r="W526" s="17">
        <v>0.39687409680383801</v>
      </c>
      <c r="X526" s="17">
        <v>0.16540318749555499</v>
      </c>
      <c r="Y526" s="17">
        <v>0.19632362048431101</v>
      </c>
      <c r="Z526" s="17"/>
      <c r="AA526" s="17">
        <v>0.23817639374628399</v>
      </c>
      <c r="AB526" s="17">
        <v>0.30102749704517301</v>
      </c>
      <c r="AC526" s="17">
        <v>0.30751616634964501</v>
      </c>
      <c r="AD526" s="17">
        <v>0.25990780294335702</v>
      </c>
      <c r="AE526" s="17"/>
      <c r="AF526" s="17">
        <v>0.31792197866915001</v>
      </c>
      <c r="AG526" s="17">
        <v>0.32984034632883302</v>
      </c>
      <c r="AH526" s="17">
        <v>0.241778459483038</v>
      </c>
      <c r="AI526" s="17">
        <v>0.196934271217868</v>
      </c>
      <c r="AJ526" s="17">
        <v>0.51056676602011297</v>
      </c>
    </row>
    <row r="527" spans="2:36" x14ac:dyDescent="0.35">
      <c r="B527" t="s">
        <v>165</v>
      </c>
      <c r="C527" s="17">
        <v>0.112019534737201</v>
      </c>
      <c r="D527" s="17">
        <v>0.13954597549695999</v>
      </c>
      <c r="E527" s="17">
        <v>8.9105322819927404E-2</v>
      </c>
      <c r="F527" s="17"/>
      <c r="G527" s="17">
        <v>0.2008886139487</v>
      </c>
      <c r="H527" s="17">
        <v>0.217025687459626</v>
      </c>
      <c r="I527" s="17">
        <v>9.6575340981490995E-2</v>
      </c>
      <c r="J527" s="17">
        <v>9.5303406333841295E-2</v>
      </c>
      <c r="K527" s="17">
        <v>6.3144681870520095E-2</v>
      </c>
      <c r="L527" s="17">
        <v>7.7902317468602406E-2</v>
      </c>
      <c r="M527" s="17"/>
      <c r="N527" s="17">
        <v>0.15064797823103801</v>
      </c>
      <c r="O527" s="17">
        <v>0.111660395380957</v>
      </c>
      <c r="P527" s="17">
        <v>4.5095421791293701E-2</v>
      </c>
      <c r="Q527" s="17">
        <v>3.9489406625511599E-2</v>
      </c>
      <c r="R527" s="17">
        <v>0.13978891819341799</v>
      </c>
      <c r="S527" s="17">
        <v>0.16109978569896899</v>
      </c>
      <c r="T527" s="17">
        <v>0</v>
      </c>
      <c r="U527" s="17">
        <v>0.17751658501466799</v>
      </c>
      <c r="V527" s="17">
        <v>6.57351772059412E-2</v>
      </c>
      <c r="W527" s="17">
        <v>0.130331210626386</v>
      </c>
      <c r="X527" s="17">
        <v>0.27999341827678798</v>
      </c>
      <c r="Y527" s="17">
        <v>0.117373458240459</v>
      </c>
      <c r="Z527" s="17"/>
      <c r="AA527" s="17">
        <v>0.126233343158596</v>
      </c>
      <c r="AB527" s="17">
        <v>6.2813796799588095E-2</v>
      </c>
      <c r="AC527" s="17">
        <v>0.11741645319800099</v>
      </c>
      <c r="AD527" s="17">
        <v>0.14349794850707101</v>
      </c>
      <c r="AE527" s="17"/>
      <c r="AF527" s="17">
        <v>0.13433032747680601</v>
      </c>
      <c r="AG527" s="17">
        <v>7.3857903486370197E-2</v>
      </c>
      <c r="AH527" s="17">
        <v>0.126013408035271</v>
      </c>
      <c r="AI527" s="17">
        <v>0.11821903762595901</v>
      </c>
      <c r="AJ527" s="17">
        <v>0</v>
      </c>
    </row>
    <row r="528" spans="2:36" x14ac:dyDescent="0.35">
      <c r="B528" t="s">
        <v>166</v>
      </c>
      <c r="C528" s="17">
        <v>9.2714392396832102E-2</v>
      </c>
      <c r="D528" s="17">
        <v>9.63186383844295E-2</v>
      </c>
      <c r="E528" s="17">
        <v>8.4165253195200601E-2</v>
      </c>
      <c r="F528" s="17"/>
      <c r="G528" s="17">
        <v>0.13412454608955901</v>
      </c>
      <c r="H528" s="17">
        <v>0.20990429316500001</v>
      </c>
      <c r="I528" s="17">
        <v>4.8151529021809199E-2</v>
      </c>
      <c r="J528" s="17">
        <v>0.12618841279832599</v>
      </c>
      <c r="K528" s="17">
        <v>7.0020458407046599E-2</v>
      </c>
      <c r="L528" s="17">
        <v>5.2465194497203799E-2</v>
      </c>
      <c r="M528" s="17"/>
      <c r="N528" s="17">
        <v>2.6511141632719198E-2</v>
      </c>
      <c r="O528" s="17">
        <v>0.14253852290880101</v>
      </c>
      <c r="P528" s="17">
        <v>0.13525205111730901</v>
      </c>
      <c r="Q528" s="17">
        <v>0.122277813070909</v>
      </c>
      <c r="R528" s="17">
        <v>5.0082331020923097E-2</v>
      </c>
      <c r="S528" s="17">
        <v>0.13306222272738899</v>
      </c>
      <c r="T528" s="17">
        <v>0</v>
      </c>
      <c r="U528" s="17">
        <v>0.123416921889132</v>
      </c>
      <c r="V528" s="17">
        <v>0.164278500866472</v>
      </c>
      <c r="W528" s="17">
        <v>4.0584928442700098E-2</v>
      </c>
      <c r="X528" s="17">
        <v>5.5885477806768898E-2</v>
      </c>
      <c r="Y528" s="17">
        <v>9.8561388426412794E-2</v>
      </c>
      <c r="Z528" s="17"/>
      <c r="AA528" s="17">
        <v>6.4161840872624207E-2</v>
      </c>
      <c r="AB528" s="17">
        <v>8.3240096011168496E-2</v>
      </c>
      <c r="AC528" s="17">
        <v>0.117788423670538</v>
      </c>
      <c r="AD528" s="17">
        <v>0.107196202175227</v>
      </c>
      <c r="AE528" s="17"/>
      <c r="AF528" s="17">
        <v>6.6757237021701596E-2</v>
      </c>
      <c r="AG528" s="17">
        <v>0.131557295538381</v>
      </c>
      <c r="AH528" s="17">
        <v>0.109107627319685</v>
      </c>
      <c r="AI528" s="17">
        <v>0.118292764232072</v>
      </c>
      <c r="AJ528" s="17">
        <v>0</v>
      </c>
    </row>
    <row r="529" spans="2:36" x14ac:dyDescent="0.35">
      <c r="B529" t="s">
        <v>167</v>
      </c>
      <c r="C529" s="17">
        <v>2.73626427430004E-2</v>
      </c>
      <c r="D529" s="17">
        <v>4.34005638783522E-2</v>
      </c>
      <c r="E529" s="17">
        <v>1.35260103836785E-2</v>
      </c>
      <c r="F529" s="17"/>
      <c r="G529" s="17">
        <v>6.3468735337987595E-2</v>
      </c>
      <c r="H529" s="17">
        <v>2.9111707581083199E-2</v>
      </c>
      <c r="I529" s="17">
        <v>6.3714397310983703E-2</v>
      </c>
      <c r="J529" s="17">
        <v>2.2952177972243502E-2</v>
      </c>
      <c r="K529" s="17">
        <v>0</v>
      </c>
      <c r="L529" s="17">
        <v>0</v>
      </c>
      <c r="M529" s="17"/>
      <c r="N529" s="17">
        <v>0.13750687389222899</v>
      </c>
      <c r="O529" s="17">
        <v>0</v>
      </c>
      <c r="P529" s="17">
        <v>0</v>
      </c>
      <c r="Q529" s="17">
        <v>0</v>
      </c>
      <c r="R529" s="17">
        <v>0</v>
      </c>
      <c r="S529" s="17">
        <v>0</v>
      </c>
      <c r="T529" s="17">
        <v>0</v>
      </c>
      <c r="U529" s="17">
        <v>0.214196981242677</v>
      </c>
      <c r="V529" s="17">
        <v>2.5230843935143601E-2</v>
      </c>
      <c r="W529" s="17">
        <v>0</v>
      </c>
      <c r="X529" s="17">
        <v>0</v>
      </c>
      <c r="Y529" s="17">
        <v>0</v>
      </c>
      <c r="Z529" s="17"/>
      <c r="AA529" s="17">
        <v>7.1785841025972102E-2</v>
      </c>
      <c r="AB529" s="17">
        <v>2.78741051810119E-2</v>
      </c>
      <c r="AC529" s="17">
        <v>1.6070502280708901E-2</v>
      </c>
      <c r="AD529" s="17">
        <v>0</v>
      </c>
      <c r="AE529" s="17"/>
      <c r="AF529" s="17">
        <v>0</v>
      </c>
      <c r="AG529" s="17">
        <v>1.2633513442091199E-2</v>
      </c>
      <c r="AH529" s="17">
        <v>4.7717220757775403E-2</v>
      </c>
      <c r="AI529" s="17">
        <v>9.7038157722976498E-2</v>
      </c>
      <c r="AJ529" s="17">
        <v>0.16280890800620601</v>
      </c>
    </row>
    <row r="530" spans="2:36" x14ac:dyDescent="0.35">
      <c r="B530" t="s">
        <v>104</v>
      </c>
      <c r="C530" s="17">
        <v>6.9155718199685702E-3</v>
      </c>
      <c r="D530" s="17">
        <v>7.1991517557922101E-3</v>
      </c>
      <c r="E530" s="17">
        <v>6.7533758366347101E-3</v>
      </c>
      <c r="F530" s="17"/>
      <c r="G530" s="17">
        <v>0</v>
      </c>
      <c r="H530" s="17">
        <v>0</v>
      </c>
      <c r="I530" s="17">
        <v>3.10785273436038E-2</v>
      </c>
      <c r="J530" s="17">
        <v>0</v>
      </c>
      <c r="K530" s="17">
        <v>0</v>
      </c>
      <c r="L530" s="17">
        <v>0</v>
      </c>
      <c r="M530" s="17"/>
      <c r="N530" s="17">
        <v>0</v>
      </c>
      <c r="O530" s="17">
        <v>0</v>
      </c>
      <c r="P530" s="17">
        <v>4.8215836673970398E-2</v>
      </c>
      <c r="Q530" s="17">
        <v>0</v>
      </c>
      <c r="R530" s="17">
        <v>0</v>
      </c>
      <c r="S530" s="17">
        <v>0</v>
      </c>
      <c r="T530" s="17">
        <v>4.7441389531265199E-2</v>
      </c>
      <c r="U530" s="17">
        <v>0</v>
      </c>
      <c r="V530" s="17">
        <v>0</v>
      </c>
      <c r="W530" s="17">
        <v>0</v>
      </c>
      <c r="X530" s="17">
        <v>0</v>
      </c>
      <c r="Y530" s="17">
        <v>0</v>
      </c>
      <c r="Z530" s="17"/>
      <c r="AA530" s="17">
        <v>0</v>
      </c>
      <c r="AB530" s="17">
        <v>0</v>
      </c>
      <c r="AC530" s="17">
        <v>0</v>
      </c>
      <c r="AD530" s="17">
        <v>2.3894964859650401E-2</v>
      </c>
      <c r="AE530" s="17"/>
      <c r="AF530" s="17">
        <v>2.6683230395484901E-2</v>
      </c>
      <c r="AG530" s="17">
        <v>0</v>
      </c>
      <c r="AH530" s="17">
        <v>0</v>
      </c>
      <c r="AI530" s="17">
        <v>0</v>
      </c>
      <c r="AJ530" s="17">
        <v>0</v>
      </c>
    </row>
    <row r="531" spans="2:36" x14ac:dyDescent="0.35">
      <c r="B531" t="s">
        <v>168</v>
      </c>
      <c r="C531" s="17">
        <v>0.76098785830299798</v>
      </c>
      <c r="D531" s="17">
        <v>0.71353567048446598</v>
      </c>
      <c r="E531" s="17">
        <v>0.80645003776455904</v>
      </c>
      <c r="F531" s="17"/>
      <c r="G531" s="17">
        <v>0.60151810462375399</v>
      </c>
      <c r="H531" s="17">
        <v>0.54395831179429099</v>
      </c>
      <c r="I531" s="17">
        <v>0.76048020534211203</v>
      </c>
      <c r="J531" s="17">
        <v>0.755556002895589</v>
      </c>
      <c r="K531" s="17">
        <v>0.86683485972243302</v>
      </c>
      <c r="L531" s="17">
        <v>0.86963248803419402</v>
      </c>
      <c r="M531" s="17"/>
      <c r="N531" s="17">
        <v>0.68533400624401397</v>
      </c>
      <c r="O531" s="17">
        <v>0.74580108171024195</v>
      </c>
      <c r="P531" s="17">
        <v>0.77143669041742702</v>
      </c>
      <c r="Q531" s="17">
        <v>0.83823278030357895</v>
      </c>
      <c r="R531" s="17">
        <v>0.81012875078565905</v>
      </c>
      <c r="S531" s="17">
        <v>0.70583799157364202</v>
      </c>
      <c r="T531" s="17">
        <v>0.95255861046873502</v>
      </c>
      <c r="U531" s="17">
        <v>0.484869511853524</v>
      </c>
      <c r="V531" s="17">
        <v>0.74475547799244302</v>
      </c>
      <c r="W531" s="17">
        <v>0.82908386093091402</v>
      </c>
      <c r="X531" s="17">
        <v>0.66412110391644297</v>
      </c>
      <c r="Y531" s="17">
        <v>0.78406515333312798</v>
      </c>
      <c r="Z531" s="17"/>
      <c r="AA531" s="17">
        <v>0.73781897494280801</v>
      </c>
      <c r="AB531" s="17">
        <v>0.82607200200823205</v>
      </c>
      <c r="AC531" s="17">
        <v>0.74872462085075198</v>
      </c>
      <c r="AD531" s="17">
        <v>0.72541088445805202</v>
      </c>
      <c r="AE531" s="17"/>
      <c r="AF531" s="17">
        <v>0.77222920510600701</v>
      </c>
      <c r="AG531" s="17">
        <v>0.78195128753315701</v>
      </c>
      <c r="AH531" s="17">
        <v>0.71716174388726805</v>
      </c>
      <c r="AI531" s="17">
        <v>0.66645004041899303</v>
      </c>
      <c r="AJ531" s="17">
        <v>0.83719109199379305</v>
      </c>
    </row>
    <row r="532" spans="2:36" x14ac:dyDescent="0.35">
      <c r="B532" t="s">
        <v>169</v>
      </c>
      <c r="C532" s="17">
        <v>0.12007703513983201</v>
      </c>
      <c r="D532" s="17">
        <v>0.13971920226278201</v>
      </c>
      <c r="E532" s="17">
        <v>9.7691263578879098E-2</v>
      </c>
      <c r="F532" s="17"/>
      <c r="G532" s="17">
        <v>0.19759328142754601</v>
      </c>
      <c r="H532" s="17">
        <v>0.23901600074608301</v>
      </c>
      <c r="I532" s="17">
        <v>0.11186592633279301</v>
      </c>
      <c r="J532" s="17">
        <v>0.14914059077056999</v>
      </c>
      <c r="K532" s="17">
        <v>7.0020458407046599E-2</v>
      </c>
      <c r="L532" s="17">
        <v>5.2465194497203799E-2</v>
      </c>
      <c r="M532" s="17"/>
      <c r="N532" s="17">
        <v>0.16401801552494799</v>
      </c>
      <c r="O532" s="17">
        <v>0.14253852290880101</v>
      </c>
      <c r="P532" s="17">
        <v>0.13525205111730901</v>
      </c>
      <c r="Q532" s="17">
        <v>0.122277813070909</v>
      </c>
      <c r="R532" s="17">
        <v>5.0082331020923097E-2</v>
      </c>
      <c r="S532" s="17">
        <v>0.13306222272738899</v>
      </c>
      <c r="T532" s="17">
        <v>0</v>
      </c>
      <c r="U532" s="17">
        <v>0.337613903131809</v>
      </c>
      <c r="V532" s="17">
        <v>0.18950934480161499</v>
      </c>
      <c r="W532" s="17">
        <v>4.0584928442700098E-2</v>
      </c>
      <c r="X532" s="17">
        <v>5.5885477806768898E-2</v>
      </c>
      <c r="Y532" s="17">
        <v>9.8561388426412794E-2</v>
      </c>
      <c r="Z532" s="17"/>
      <c r="AA532" s="17">
        <v>0.13594768189859599</v>
      </c>
      <c r="AB532" s="17">
        <v>0.11111420119218</v>
      </c>
      <c r="AC532" s="17">
        <v>0.13385892595124699</v>
      </c>
      <c r="AD532" s="17">
        <v>0.107196202175227</v>
      </c>
      <c r="AE532" s="17"/>
      <c r="AF532" s="17">
        <v>6.6757237021701596E-2</v>
      </c>
      <c r="AG532" s="17">
        <v>0.14419080898047201</v>
      </c>
      <c r="AH532" s="17">
        <v>0.156824848077461</v>
      </c>
      <c r="AI532" s="17">
        <v>0.21533092195504799</v>
      </c>
      <c r="AJ532" s="17">
        <v>0.16280890800620601</v>
      </c>
    </row>
    <row r="533" spans="2:36" x14ac:dyDescent="0.35">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2:36" x14ac:dyDescent="0.35">
      <c r="B534" s="6" t="s">
        <v>175</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2:36" x14ac:dyDescent="0.35">
      <c r="B535" s="23" t="s">
        <v>14</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2:36" x14ac:dyDescent="0.35">
      <c r="B536" t="s">
        <v>163</v>
      </c>
      <c r="C536" s="17">
        <v>0.54048903739337995</v>
      </c>
      <c r="D536" s="17">
        <v>0.50398313475676204</v>
      </c>
      <c r="E536" s="17">
        <v>0.57487938512014702</v>
      </c>
      <c r="F536" s="17"/>
      <c r="G536" s="17">
        <v>0.393111080111125</v>
      </c>
      <c r="H536" s="17">
        <v>0.38604210474858902</v>
      </c>
      <c r="I536" s="17">
        <v>0.44029744482726402</v>
      </c>
      <c r="J536" s="17">
        <v>0.48985760182951898</v>
      </c>
      <c r="K536" s="17">
        <v>0.74264588016661603</v>
      </c>
      <c r="L536" s="17">
        <v>0.76096368901323896</v>
      </c>
      <c r="M536" s="17"/>
      <c r="N536" s="17">
        <v>0.34406365375856901</v>
      </c>
      <c r="O536" s="17">
        <v>0.67021078614893703</v>
      </c>
      <c r="P536" s="17">
        <v>0.59982847305099496</v>
      </c>
      <c r="Q536" s="17">
        <v>0.55835279284740702</v>
      </c>
      <c r="R536" s="17">
        <v>0.58767088253146404</v>
      </c>
      <c r="S536" s="17">
        <v>0.444224210980177</v>
      </c>
      <c r="T536" s="17">
        <v>0.55482788518669901</v>
      </c>
      <c r="U536" s="17">
        <v>0.52319308870081604</v>
      </c>
      <c r="V536" s="17">
        <v>0.57178985828856999</v>
      </c>
      <c r="W536" s="17">
        <v>0.59940859781548295</v>
      </c>
      <c r="X536" s="17">
        <v>0.436044981556032</v>
      </c>
      <c r="Y536" s="17">
        <v>0.53288988580365204</v>
      </c>
      <c r="Z536" s="17"/>
      <c r="AA536" s="17">
        <v>0.51245695642393196</v>
      </c>
      <c r="AB536" s="17">
        <v>0.57516128771267405</v>
      </c>
      <c r="AC536" s="17">
        <v>0.53683318563870996</v>
      </c>
      <c r="AD536" s="17">
        <v>0.54115193355994695</v>
      </c>
      <c r="AE536" s="17"/>
      <c r="AF536" s="17">
        <v>0.54125038581830198</v>
      </c>
      <c r="AG536" s="17">
        <v>0.572714241891915</v>
      </c>
      <c r="AH536" s="17">
        <v>0.50297622384715202</v>
      </c>
      <c r="AI536" s="17">
        <v>0.41733923056493399</v>
      </c>
      <c r="AJ536" s="17">
        <v>0</v>
      </c>
    </row>
    <row r="537" spans="2:36" x14ac:dyDescent="0.35">
      <c r="B537" t="s">
        <v>164</v>
      </c>
      <c r="C537" s="17">
        <v>0.24875923575068501</v>
      </c>
      <c r="D537" s="17">
        <v>0.26260081802928997</v>
      </c>
      <c r="E537" s="17">
        <v>0.235719787517115</v>
      </c>
      <c r="F537" s="17"/>
      <c r="G537" s="17">
        <v>0.33578689675666701</v>
      </c>
      <c r="H537" s="17">
        <v>0.37311174074615799</v>
      </c>
      <c r="I537" s="17">
        <v>0.26779886313975398</v>
      </c>
      <c r="J537" s="17">
        <v>0.23083398524752899</v>
      </c>
      <c r="K537" s="17">
        <v>0.139612133101506</v>
      </c>
      <c r="L537" s="17">
        <v>0.17328226305882799</v>
      </c>
      <c r="M537" s="17"/>
      <c r="N537" s="17">
        <v>0.30232633414682297</v>
      </c>
      <c r="O537" s="17">
        <v>0.17958227955977499</v>
      </c>
      <c r="P537" s="17">
        <v>0.26870624846658397</v>
      </c>
      <c r="Q537" s="17">
        <v>0.32310668807496401</v>
      </c>
      <c r="R537" s="17">
        <v>0.162153318512263</v>
      </c>
      <c r="S537" s="17">
        <v>0.248629425831419</v>
      </c>
      <c r="T537" s="17">
        <v>0.242653705810388</v>
      </c>
      <c r="U537" s="17">
        <v>0.221768844753092</v>
      </c>
      <c r="V537" s="17">
        <v>0.17458610661690499</v>
      </c>
      <c r="W537" s="17">
        <v>0.32996880200565998</v>
      </c>
      <c r="X537" s="17">
        <v>0.33325076852864099</v>
      </c>
      <c r="Y537" s="17">
        <v>0.23254398626030101</v>
      </c>
      <c r="Z537" s="17"/>
      <c r="AA537" s="17">
        <v>0.29210529558486298</v>
      </c>
      <c r="AB537" s="17">
        <v>0.25335026595191401</v>
      </c>
      <c r="AC537" s="17">
        <v>0.199590592794404</v>
      </c>
      <c r="AD537" s="17">
        <v>0.22535470968926699</v>
      </c>
      <c r="AE537" s="17"/>
      <c r="AF537" s="17">
        <v>0.25806072132485403</v>
      </c>
      <c r="AG537" s="17">
        <v>0.18382973405643599</v>
      </c>
      <c r="AH537" s="17">
        <v>0.30670814643912497</v>
      </c>
      <c r="AI537" s="17">
        <v>0.34380468660549801</v>
      </c>
      <c r="AJ537" s="17">
        <v>0</v>
      </c>
    </row>
    <row r="538" spans="2:36" x14ac:dyDescent="0.35">
      <c r="B538" t="s">
        <v>165</v>
      </c>
      <c r="C538" s="17">
        <v>7.8077750499500498E-2</v>
      </c>
      <c r="D538" s="17">
        <v>7.0631475113331302E-2</v>
      </c>
      <c r="E538" s="17">
        <v>8.5092506506184204E-2</v>
      </c>
      <c r="F538" s="17"/>
      <c r="G538" s="17">
        <v>0.12273071444423</v>
      </c>
      <c r="H538" s="17">
        <v>8.0918870700661102E-2</v>
      </c>
      <c r="I538" s="17">
        <v>0.105275466052422</v>
      </c>
      <c r="J538" s="17">
        <v>9.3244145043346494E-2</v>
      </c>
      <c r="K538" s="17">
        <v>6.6959577066904294E-2</v>
      </c>
      <c r="L538" s="17">
        <v>1.32837390841869E-2</v>
      </c>
      <c r="M538" s="17"/>
      <c r="N538" s="17">
        <v>7.5532277317946206E-2</v>
      </c>
      <c r="O538" s="17">
        <v>5.0185978388041001E-2</v>
      </c>
      <c r="P538" s="17">
        <v>9.6008088899877705E-2</v>
      </c>
      <c r="Q538" s="17">
        <v>2.9802434682201201E-2</v>
      </c>
      <c r="R538" s="17">
        <v>0.12221430942762999</v>
      </c>
      <c r="S538" s="17">
        <v>0.125163825310175</v>
      </c>
      <c r="T538" s="17">
        <v>0.103302247430388</v>
      </c>
      <c r="U538" s="17">
        <v>9.6442362572758705E-2</v>
      </c>
      <c r="V538" s="17">
        <v>9.1843641260033498E-2</v>
      </c>
      <c r="W538" s="17">
        <v>7.0622600178857603E-2</v>
      </c>
      <c r="X538" s="17">
        <v>0.106665773314072</v>
      </c>
      <c r="Y538" s="17">
        <v>0</v>
      </c>
      <c r="Z538" s="17"/>
      <c r="AA538" s="17">
        <v>6.6019001386064605E-2</v>
      </c>
      <c r="AB538" s="17">
        <v>5.4890151366041098E-2</v>
      </c>
      <c r="AC538" s="17">
        <v>8.5439749678340102E-2</v>
      </c>
      <c r="AD538" s="17">
        <v>0.11917629148371101</v>
      </c>
      <c r="AE538" s="17"/>
      <c r="AF538" s="17">
        <v>0.116004650721103</v>
      </c>
      <c r="AG538" s="17">
        <v>7.5637972797609698E-2</v>
      </c>
      <c r="AH538" s="17">
        <v>7.5085986660772902E-2</v>
      </c>
      <c r="AI538" s="17">
        <v>3.4537732135877797E-2</v>
      </c>
      <c r="AJ538" s="17">
        <v>0</v>
      </c>
    </row>
    <row r="539" spans="2:36" x14ac:dyDescent="0.35">
      <c r="B539" t="s">
        <v>166</v>
      </c>
      <c r="C539" s="17">
        <v>8.6195543515964701E-2</v>
      </c>
      <c r="D539" s="17">
        <v>0.101150100664121</v>
      </c>
      <c r="E539" s="17">
        <v>7.2107618460550596E-2</v>
      </c>
      <c r="F539" s="17"/>
      <c r="G539" s="17">
        <v>0.100391288940561</v>
      </c>
      <c r="H539" s="17">
        <v>0.136321228267891</v>
      </c>
      <c r="I539" s="17">
        <v>6.6383428028959995E-2</v>
      </c>
      <c r="J539" s="17">
        <v>0.13589534338754899</v>
      </c>
      <c r="K539" s="17">
        <v>5.0782409664973299E-2</v>
      </c>
      <c r="L539" s="17">
        <v>3.5703157922694302E-2</v>
      </c>
      <c r="M539" s="17"/>
      <c r="N539" s="17">
        <v>0.162697904111025</v>
      </c>
      <c r="O539" s="17">
        <v>7.6587208803352305E-2</v>
      </c>
      <c r="P539" s="17">
        <v>3.5457189582542903E-2</v>
      </c>
      <c r="Q539" s="17">
        <v>5.8018230997397301E-2</v>
      </c>
      <c r="R539" s="17">
        <v>4.07296694744042E-2</v>
      </c>
      <c r="S539" s="17">
        <v>0.18198253787822899</v>
      </c>
      <c r="T539" s="17">
        <v>9.9216161572524997E-2</v>
      </c>
      <c r="U539" s="17">
        <v>0.10457877254577801</v>
      </c>
      <c r="V539" s="17">
        <v>0.100805872555081</v>
      </c>
      <c r="W539" s="17">
        <v>0</v>
      </c>
      <c r="X539" s="17">
        <v>0.124038476601254</v>
      </c>
      <c r="Y539" s="17">
        <v>0</v>
      </c>
      <c r="Z539" s="17"/>
      <c r="AA539" s="17">
        <v>0.11739756126548399</v>
      </c>
      <c r="AB539" s="17">
        <v>6.7868501494639605E-2</v>
      </c>
      <c r="AC539" s="17">
        <v>8.2089652470580296E-2</v>
      </c>
      <c r="AD539" s="17">
        <v>6.7072580284908506E-2</v>
      </c>
      <c r="AE539" s="17"/>
      <c r="AF539" s="17">
        <v>7.0826275488160798E-2</v>
      </c>
      <c r="AG539" s="17">
        <v>0.130360963457018</v>
      </c>
      <c r="AH539" s="17">
        <v>6.7381046474862302E-2</v>
      </c>
      <c r="AI539" s="17">
        <v>0.13577930218780501</v>
      </c>
      <c r="AJ539" s="17">
        <v>0.46855667279139201</v>
      </c>
    </row>
    <row r="540" spans="2:36" x14ac:dyDescent="0.35">
      <c r="B540" t="s">
        <v>167</v>
      </c>
      <c r="C540" s="17">
        <v>2.6665871299043398E-2</v>
      </c>
      <c r="D540" s="17">
        <v>4.7895380528229697E-2</v>
      </c>
      <c r="E540" s="17">
        <v>6.6666341420360898E-3</v>
      </c>
      <c r="F540" s="17"/>
      <c r="G540" s="17">
        <v>4.7980019747416697E-2</v>
      </c>
      <c r="H540" s="17">
        <v>2.36060555367009E-2</v>
      </c>
      <c r="I540" s="17">
        <v>6.8712182864112403E-2</v>
      </c>
      <c r="J540" s="17">
        <v>1.7812060336497699E-2</v>
      </c>
      <c r="K540" s="17">
        <v>0</v>
      </c>
      <c r="L540" s="17">
        <v>0</v>
      </c>
      <c r="M540" s="17"/>
      <c r="N540" s="17">
        <v>6.8341454422252104E-2</v>
      </c>
      <c r="O540" s="17">
        <v>0</v>
      </c>
      <c r="P540" s="17">
        <v>0</v>
      </c>
      <c r="Q540" s="17">
        <v>3.0719853398030201E-2</v>
      </c>
      <c r="R540" s="17">
        <v>4.5111609602618903E-2</v>
      </c>
      <c r="S540" s="17">
        <v>0</v>
      </c>
      <c r="T540" s="17">
        <v>0</v>
      </c>
      <c r="U540" s="17">
        <v>0</v>
      </c>
      <c r="V540" s="17">
        <v>2.8677770528960402E-2</v>
      </c>
      <c r="W540" s="17">
        <v>0</v>
      </c>
      <c r="X540" s="17">
        <v>0</v>
      </c>
      <c r="Y540" s="17">
        <v>0.234566127936047</v>
      </c>
      <c r="Z540" s="17"/>
      <c r="AA540" s="17">
        <v>1.2021185339656199E-2</v>
      </c>
      <c r="AB540" s="17">
        <v>2.53016500848663E-2</v>
      </c>
      <c r="AC540" s="17">
        <v>4.64717470845043E-2</v>
      </c>
      <c r="AD540" s="17">
        <v>3.12301611070732E-2</v>
      </c>
      <c r="AE540" s="17"/>
      <c r="AF540" s="17">
        <v>0</v>
      </c>
      <c r="AG540" s="17">
        <v>2.5812994090801102E-2</v>
      </c>
      <c r="AH540" s="17">
        <v>3.5850190994172901E-2</v>
      </c>
      <c r="AI540" s="17">
        <v>3.56009191607509E-2</v>
      </c>
      <c r="AJ540" s="17">
        <v>0.53144332720860799</v>
      </c>
    </row>
    <row r="541" spans="2:36" x14ac:dyDescent="0.35">
      <c r="B541" t="s">
        <v>104</v>
      </c>
      <c r="C541" s="17">
        <v>1.9812561541427E-2</v>
      </c>
      <c r="D541" s="17">
        <v>1.3739090908265901E-2</v>
      </c>
      <c r="E541" s="17">
        <v>2.5534068253966501E-2</v>
      </c>
      <c r="F541" s="17"/>
      <c r="G541" s="17">
        <v>0</v>
      </c>
      <c r="H541" s="17">
        <v>0</v>
      </c>
      <c r="I541" s="17">
        <v>5.1532615087488201E-2</v>
      </c>
      <c r="J541" s="17">
        <v>3.2356864155558898E-2</v>
      </c>
      <c r="K541" s="17">
        <v>0</v>
      </c>
      <c r="L541" s="17">
        <v>1.6767150921052201E-2</v>
      </c>
      <c r="M541" s="17"/>
      <c r="N541" s="17">
        <v>4.7038376243383598E-2</v>
      </c>
      <c r="O541" s="17">
        <v>2.3433747099894899E-2</v>
      </c>
      <c r="P541" s="17">
        <v>0</v>
      </c>
      <c r="Q541" s="17">
        <v>0</v>
      </c>
      <c r="R541" s="17">
        <v>4.2120210451619101E-2</v>
      </c>
      <c r="S541" s="17">
        <v>0</v>
      </c>
      <c r="T541" s="17">
        <v>0</v>
      </c>
      <c r="U541" s="17">
        <v>5.4016931427554697E-2</v>
      </c>
      <c r="V541" s="17">
        <v>3.229675075045E-2</v>
      </c>
      <c r="W541" s="17">
        <v>0</v>
      </c>
      <c r="X541" s="17">
        <v>0</v>
      </c>
      <c r="Y541" s="17">
        <v>0</v>
      </c>
      <c r="Z541" s="17"/>
      <c r="AA541" s="17">
        <v>0</v>
      </c>
      <c r="AB541" s="17">
        <v>2.3428143389864799E-2</v>
      </c>
      <c r="AC541" s="17">
        <v>4.9575072333461902E-2</v>
      </c>
      <c r="AD541" s="17">
        <v>1.6014323875093502E-2</v>
      </c>
      <c r="AE541" s="17"/>
      <c r="AF541" s="17">
        <v>1.3857966647579999E-2</v>
      </c>
      <c r="AG541" s="17">
        <v>1.1644093706220601E-2</v>
      </c>
      <c r="AH541" s="17">
        <v>1.19984055839142E-2</v>
      </c>
      <c r="AI541" s="17">
        <v>3.2938129345134202E-2</v>
      </c>
      <c r="AJ541" s="17">
        <v>0</v>
      </c>
    </row>
    <row r="542" spans="2:36" x14ac:dyDescent="0.35">
      <c r="B542" t="s">
        <v>168</v>
      </c>
      <c r="C542" s="17">
        <v>0.78924827314406398</v>
      </c>
      <c r="D542" s="17">
        <v>0.76658395278605196</v>
      </c>
      <c r="E542" s="17">
        <v>0.810599172637263</v>
      </c>
      <c r="F542" s="17"/>
      <c r="G542" s="17">
        <v>0.72889797686779301</v>
      </c>
      <c r="H542" s="17">
        <v>0.75915384549474696</v>
      </c>
      <c r="I542" s="17">
        <v>0.70809630796701695</v>
      </c>
      <c r="J542" s="17">
        <v>0.72069158707704795</v>
      </c>
      <c r="K542" s="17">
        <v>0.88225801326812203</v>
      </c>
      <c r="L542" s="17">
        <v>0.93424595207206695</v>
      </c>
      <c r="M542" s="17"/>
      <c r="N542" s="17">
        <v>0.64638998790539304</v>
      </c>
      <c r="O542" s="17">
        <v>0.84979306570871205</v>
      </c>
      <c r="P542" s="17">
        <v>0.86853472151757904</v>
      </c>
      <c r="Q542" s="17">
        <v>0.88145948092237103</v>
      </c>
      <c r="R542" s="17">
        <v>0.74982420104372804</v>
      </c>
      <c r="S542" s="17">
        <v>0.69285363681159595</v>
      </c>
      <c r="T542" s="17">
        <v>0.79748159099708704</v>
      </c>
      <c r="U542" s="17">
        <v>0.74496193345390804</v>
      </c>
      <c r="V542" s="17">
        <v>0.74637596490547498</v>
      </c>
      <c r="W542" s="17">
        <v>0.92937739982114298</v>
      </c>
      <c r="X542" s="17">
        <v>0.76929575008467299</v>
      </c>
      <c r="Y542" s="17">
        <v>0.76543387206395297</v>
      </c>
      <c r="Z542" s="17"/>
      <c r="AA542" s="17">
        <v>0.80456225200879505</v>
      </c>
      <c r="AB542" s="17">
        <v>0.82851155366458795</v>
      </c>
      <c r="AC542" s="17">
        <v>0.73642377843311402</v>
      </c>
      <c r="AD542" s="17">
        <v>0.76650664324921403</v>
      </c>
      <c r="AE542" s="17"/>
      <c r="AF542" s="17">
        <v>0.79931110714315701</v>
      </c>
      <c r="AG542" s="17">
        <v>0.75654397594835099</v>
      </c>
      <c r="AH542" s="17">
        <v>0.80968437028627804</v>
      </c>
      <c r="AI542" s="17">
        <v>0.76114391717043195</v>
      </c>
      <c r="AJ542" s="17">
        <v>0</v>
      </c>
    </row>
    <row r="543" spans="2:36" x14ac:dyDescent="0.35">
      <c r="B543" t="s">
        <v>169</v>
      </c>
      <c r="C543" s="17">
        <v>0.112861414815008</v>
      </c>
      <c r="D543" s="17">
        <v>0.149045481192351</v>
      </c>
      <c r="E543" s="17">
        <v>7.8774252602586706E-2</v>
      </c>
      <c r="F543" s="17"/>
      <c r="G543" s="17">
        <v>0.14837130868797699</v>
      </c>
      <c r="H543" s="17">
        <v>0.15992728380459201</v>
      </c>
      <c r="I543" s="17">
        <v>0.13509561089307201</v>
      </c>
      <c r="J543" s="17">
        <v>0.15370740372404601</v>
      </c>
      <c r="K543" s="17">
        <v>5.0782409664973299E-2</v>
      </c>
      <c r="L543" s="17">
        <v>3.5703157922694302E-2</v>
      </c>
      <c r="M543" s="17"/>
      <c r="N543" s="17">
        <v>0.23103935853327701</v>
      </c>
      <c r="O543" s="17">
        <v>7.6587208803352305E-2</v>
      </c>
      <c r="P543" s="17">
        <v>3.5457189582542903E-2</v>
      </c>
      <c r="Q543" s="17">
        <v>8.8738084395427505E-2</v>
      </c>
      <c r="R543" s="17">
        <v>8.5841279077023103E-2</v>
      </c>
      <c r="S543" s="17">
        <v>0.18198253787822899</v>
      </c>
      <c r="T543" s="17">
        <v>9.9216161572524997E-2</v>
      </c>
      <c r="U543" s="17">
        <v>0.10457877254577801</v>
      </c>
      <c r="V543" s="17">
        <v>0.12948364308404101</v>
      </c>
      <c r="W543" s="17">
        <v>0</v>
      </c>
      <c r="X543" s="17">
        <v>0.124038476601254</v>
      </c>
      <c r="Y543" s="17">
        <v>0.234566127936047</v>
      </c>
      <c r="Z543" s="17"/>
      <c r="AA543" s="17">
        <v>0.12941874660513999</v>
      </c>
      <c r="AB543" s="17">
        <v>9.3170151579505894E-2</v>
      </c>
      <c r="AC543" s="17">
        <v>0.128561399555085</v>
      </c>
      <c r="AD543" s="17">
        <v>9.8302741391981696E-2</v>
      </c>
      <c r="AE543" s="17"/>
      <c r="AF543" s="17">
        <v>7.0826275488160798E-2</v>
      </c>
      <c r="AG543" s="17">
        <v>0.15617395754781899</v>
      </c>
      <c r="AH543" s="17">
        <v>0.10323123746903499</v>
      </c>
      <c r="AI543" s="17">
        <v>0.17138022134855599</v>
      </c>
      <c r="AJ543" s="17">
        <v>1</v>
      </c>
    </row>
    <row r="544" spans="2:36" x14ac:dyDescent="0.35">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2:36" x14ac:dyDescent="0.35">
      <c r="B545" s="6" t="s">
        <v>176</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2:36" x14ac:dyDescent="0.35">
      <c r="B546" s="23" t="s">
        <v>14</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2:36" x14ac:dyDescent="0.35">
      <c r="B547" t="s">
        <v>163</v>
      </c>
      <c r="C547" s="17">
        <v>0.51883381556810704</v>
      </c>
      <c r="D547" s="17">
        <v>0.52496476939358605</v>
      </c>
      <c r="E547" s="17">
        <v>0.51585826070213903</v>
      </c>
      <c r="F547" s="17"/>
      <c r="G547" s="17">
        <v>0.346622185700795</v>
      </c>
      <c r="H547" s="17">
        <v>0.40861983308863198</v>
      </c>
      <c r="I547" s="17">
        <v>0.46363786174865901</v>
      </c>
      <c r="J547" s="17">
        <v>0.54496463825986097</v>
      </c>
      <c r="K547" s="17">
        <v>0.71272746827322697</v>
      </c>
      <c r="L547" s="17">
        <v>0.66286210229889897</v>
      </c>
      <c r="M547" s="17"/>
      <c r="N547" s="17">
        <v>0.40222985550395501</v>
      </c>
      <c r="O547" s="17">
        <v>0.50845997149844802</v>
      </c>
      <c r="P547" s="17">
        <v>0.66432703995534403</v>
      </c>
      <c r="Q547" s="17">
        <v>0.54545333180334798</v>
      </c>
      <c r="R547" s="17">
        <v>0.71862466040298301</v>
      </c>
      <c r="S547" s="17">
        <v>0.396632181673294</v>
      </c>
      <c r="T547" s="17">
        <v>0.57650964887343903</v>
      </c>
      <c r="U547" s="17">
        <v>0.42008675858297601</v>
      </c>
      <c r="V547" s="17">
        <v>0.41302822881686202</v>
      </c>
      <c r="W547" s="17">
        <v>0.60730738700653997</v>
      </c>
      <c r="X547" s="17">
        <v>0.60987999015085304</v>
      </c>
      <c r="Y547" s="17">
        <v>0.56485978916502699</v>
      </c>
      <c r="Z547" s="17"/>
      <c r="AA547" s="17">
        <v>0.486930764566539</v>
      </c>
      <c r="AB547" s="17">
        <v>0.57660277686253103</v>
      </c>
      <c r="AC547" s="17">
        <v>0.48697295245355698</v>
      </c>
      <c r="AD547" s="17">
        <v>0.524200159054654</v>
      </c>
      <c r="AE547" s="17"/>
      <c r="AF547" s="17">
        <v>0.429108437209893</v>
      </c>
      <c r="AG547" s="17">
        <v>0.55443973561776205</v>
      </c>
      <c r="AH547" s="17">
        <v>0.54025315633081095</v>
      </c>
      <c r="AI547" s="17">
        <v>0.45325733858176398</v>
      </c>
      <c r="AJ547" s="17">
        <v>0</v>
      </c>
    </row>
    <row r="548" spans="2:36" x14ac:dyDescent="0.35">
      <c r="B548" t="s">
        <v>164</v>
      </c>
      <c r="C548" s="17">
        <v>0.22028262636847701</v>
      </c>
      <c r="D548" s="17">
        <v>0.231661519260978</v>
      </c>
      <c r="E548" s="17">
        <v>0.20863465794397601</v>
      </c>
      <c r="F548" s="17"/>
      <c r="G548" s="17">
        <v>0.196431027837174</v>
      </c>
      <c r="H548" s="17">
        <v>0.23956946985331701</v>
      </c>
      <c r="I548" s="17">
        <v>0.31071648577106398</v>
      </c>
      <c r="J548" s="17">
        <v>0.23406900914965101</v>
      </c>
      <c r="K548" s="17">
        <v>0.19733300220687799</v>
      </c>
      <c r="L548" s="17">
        <v>0.15828939926567201</v>
      </c>
      <c r="M548" s="17"/>
      <c r="N548" s="17">
        <v>0.24919729029381699</v>
      </c>
      <c r="O548" s="17">
        <v>0.28234651019922302</v>
      </c>
      <c r="P548" s="17">
        <v>0.26295760083988501</v>
      </c>
      <c r="Q548" s="17">
        <v>0.240190723619915</v>
      </c>
      <c r="R548" s="17">
        <v>6.7344586911034496E-2</v>
      </c>
      <c r="S548" s="17">
        <v>0.21366242723255299</v>
      </c>
      <c r="T548" s="17">
        <v>0.30436081351155397</v>
      </c>
      <c r="U548" s="17">
        <v>0.29877567162582203</v>
      </c>
      <c r="V548" s="17">
        <v>0.163416192560289</v>
      </c>
      <c r="W548" s="17">
        <v>8.8612241271607495E-2</v>
      </c>
      <c r="X548" s="17">
        <v>0.240895875616807</v>
      </c>
      <c r="Y548" s="17">
        <v>0.13925830090557401</v>
      </c>
      <c r="Z548" s="17"/>
      <c r="AA548" s="17">
        <v>0.25989124278725401</v>
      </c>
      <c r="AB548" s="17">
        <v>0.26284161629156999</v>
      </c>
      <c r="AC548" s="17">
        <v>0.229101671044145</v>
      </c>
      <c r="AD548" s="17">
        <v>0.12259451648425999</v>
      </c>
      <c r="AE548" s="17"/>
      <c r="AF548" s="17">
        <v>0.28977279076984203</v>
      </c>
      <c r="AG548" s="17">
        <v>0.13474731139451299</v>
      </c>
      <c r="AH548" s="17">
        <v>0.28193275060577999</v>
      </c>
      <c r="AI548" s="17">
        <v>0.25246498104565301</v>
      </c>
      <c r="AJ548" s="17">
        <v>0.58245060299346696</v>
      </c>
    </row>
    <row r="549" spans="2:36" x14ac:dyDescent="0.35">
      <c r="B549" t="s">
        <v>165</v>
      </c>
      <c r="C549" s="17">
        <v>0.11908351173966999</v>
      </c>
      <c r="D549" s="17">
        <v>0.102073522604179</v>
      </c>
      <c r="E549" s="17">
        <v>0.140193929870226</v>
      </c>
      <c r="F549" s="17"/>
      <c r="G549" s="17">
        <v>0.19998428307000901</v>
      </c>
      <c r="H549" s="17">
        <v>0.146142808293104</v>
      </c>
      <c r="I549" s="17">
        <v>0.12940367637027</v>
      </c>
      <c r="J549" s="17">
        <v>8.9933802768750098E-2</v>
      </c>
      <c r="K549" s="17">
        <v>5.0533105523631397E-2</v>
      </c>
      <c r="L549" s="17">
        <v>8.5815158937233599E-2</v>
      </c>
      <c r="M549" s="17"/>
      <c r="N549" s="17">
        <v>0.225428000815864</v>
      </c>
      <c r="O549" s="17">
        <v>4.9180270895493303E-2</v>
      </c>
      <c r="P549" s="17">
        <v>3.5821877261540097E-2</v>
      </c>
      <c r="Q549" s="17">
        <v>4.4179725612723E-2</v>
      </c>
      <c r="R549" s="17">
        <v>0.146686165774948</v>
      </c>
      <c r="S549" s="17">
        <v>0.160711395432654</v>
      </c>
      <c r="T549" s="17">
        <v>0</v>
      </c>
      <c r="U549" s="17">
        <v>0.22118208365158801</v>
      </c>
      <c r="V549" s="17">
        <v>0.197476010932844</v>
      </c>
      <c r="W549" s="17">
        <v>0.123445948243549</v>
      </c>
      <c r="X549" s="17">
        <v>0.14922413423233999</v>
      </c>
      <c r="Y549" s="17">
        <v>7.3549414508405894E-2</v>
      </c>
      <c r="Z549" s="17"/>
      <c r="AA549" s="17">
        <v>9.2810521922829195E-2</v>
      </c>
      <c r="AB549" s="17">
        <v>8.6299420700123197E-2</v>
      </c>
      <c r="AC549" s="17">
        <v>0.124099010407186</v>
      </c>
      <c r="AD549" s="17">
        <v>0.178505347424398</v>
      </c>
      <c r="AE549" s="17"/>
      <c r="AF549" s="17">
        <v>0.16931852365979499</v>
      </c>
      <c r="AG549" s="17">
        <v>0.112335389360886</v>
      </c>
      <c r="AH549" s="17">
        <v>8.4283172475806495E-2</v>
      </c>
      <c r="AI549" s="17">
        <v>6.0622982430218499E-2</v>
      </c>
      <c r="AJ549" s="17">
        <v>0.100437329909999</v>
      </c>
    </row>
    <row r="550" spans="2:36" x14ac:dyDescent="0.35">
      <c r="B550" t="s">
        <v>166</v>
      </c>
      <c r="C550" s="17">
        <v>9.0582899387752797E-2</v>
      </c>
      <c r="D550" s="17">
        <v>8.5178882960779995E-2</v>
      </c>
      <c r="E550" s="17">
        <v>8.9476747143130794E-2</v>
      </c>
      <c r="F550" s="17"/>
      <c r="G550" s="17">
        <v>0.17703620646406201</v>
      </c>
      <c r="H550" s="17">
        <v>0.170405777745713</v>
      </c>
      <c r="I550" s="17">
        <v>2.88296860865749E-2</v>
      </c>
      <c r="J550" s="17">
        <v>0.11004635300467799</v>
      </c>
      <c r="K550" s="17">
        <v>2.0482865489833399E-2</v>
      </c>
      <c r="L550" s="17">
        <v>1.7053271903850101E-2</v>
      </c>
      <c r="M550" s="17"/>
      <c r="N550" s="17">
        <v>8.2533275657080796E-2</v>
      </c>
      <c r="O550" s="17">
        <v>0.13123386988000199</v>
      </c>
      <c r="P550" s="17">
        <v>3.6893481943230701E-2</v>
      </c>
      <c r="Q550" s="17">
        <v>8.7117569470335193E-2</v>
      </c>
      <c r="R550" s="17">
        <v>0</v>
      </c>
      <c r="S550" s="17">
        <v>0.12207800169951299</v>
      </c>
      <c r="T550" s="17">
        <v>4.0166148465292699E-2</v>
      </c>
      <c r="U550" s="17">
        <v>0</v>
      </c>
      <c r="V550" s="17">
        <v>0.13923193534300099</v>
      </c>
      <c r="W550" s="17">
        <v>0.134893352443894</v>
      </c>
      <c r="X550" s="17">
        <v>0</v>
      </c>
      <c r="Y550" s="17">
        <v>0.22233249542099301</v>
      </c>
      <c r="Z550" s="17"/>
      <c r="AA550" s="17">
        <v>0.10899663915286401</v>
      </c>
      <c r="AB550" s="17">
        <v>3.1588337493860398E-2</v>
      </c>
      <c r="AC550" s="17">
        <v>0.100380007391156</v>
      </c>
      <c r="AD550" s="17">
        <v>0.122385329600672</v>
      </c>
      <c r="AE550" s="17"/>
      <c r="AF550" s="17">
        <v>5.5325816292825902E-2</v>
      </c>
      <c r="AG550" s="17">
        <v>0.14228198730396699</v>
      </c>
      <c r="AH550" s="17">
        <v>7.29607096960352E-2</v>
      </c>
      <c r="AI550" s="17">
        <v>0.14004969893661701</v>
      </c>
      <c r="AJ550" s="17">
        <v>0.108843389862906</v>
      </c>
    </row>
    <row r="551" spans="2:36" x14ac:dyDescent="0.35">
      <c r="B551" t="s">
        <v>167</v>
      </c>
      <c r="C551" s="17">
        <v>2.68021088702316E-2</v>
      </c>
      <c r="D551" s="17">
        <v>4.3603208366062102E-2</v>
      </c>
      <c r="E551" s="17">
        <v>7.1421300255877203E-3</v>
      </c>
      <c r="F551" s="17"/>
      <c r="G551" s="17">
        <v>1.8225923087185299E-2</v>
      </c>
      <c r="H551" s="17">
        <v>1.7006613639853299E-2</v>
      </c>
      <c r="I551" s="17">
        <v>6.7412290023432395E-2</v>
      </c>
      <c r="J551" s="17">
        <v>0</v>
      </c>
      <c r="K551" s="17">
        <v>1.89235585064302E-2</v>
      </c>
      <c r="L551" s="17">
        <v>4.0149032098499599E-2</v>
      </c>
      <c r="M551" s="17"/>
      <c r="N551" s="17">
        <v>1.9659530141074799E-2</v>
      </c>
      <c r="O551" s="17">
        <v>2.8779377526833402E-2</v>
      </c>
      <c r="P551" s="17">
        <v>0</v>
      </c>
      <c r="Q551" s="17">
        <v>3.8878923880955797E-2</v>
      </c>
      <c r="R551" s="17">
        <v>6.7344586911034496E-2</v>
      </c>
      <c r="S551" s="17">
        <v>0</v>
      </c>
      <c r="T551" s="17">
        <v>0</v>
      </c>
      <c r="U551" s="17">
        <v>5.9955486139613198E-2</v>
      </c>
      <c r="V551" s="17">
        <v>5.8321664744357099E-2</v>
      </c>
      <c r="W551" s="17">
        <v>4.5741071034409803E-2</v>
      </c>
      <c r="X551" s="17">
        <v>0</v>
      </c>
      <c r="Y551" s="17">
        <v>0</v>
      </c>
      <c r="Z551" s="17"/>
      <c r="AA551" s="17">
        <v>5.1370831570513802E-2</v>
      </c>
      <c r="AB551" s="17">
        <v>1.4731046465058399E-2</v>
      </c>
      <c r="AC551" s="17">
        <v>2.8416665077405801E-2</v>
      </c>
      <c r="AD551" s="17">
        <v>1.0113316056557201E-2</v>
      </c>
      <c r="AE551" s="17"/>
      <c r="AF551" s="17">
        <v>0</v>
      </c>
      <c r="AG551" s="17">
        <v>1.6407804108402601E-2</v>
      </c>
      <c r="AH551" s="17">
        <v>8.45245390945072E-3</v>
      </c>
      <c r="AI551" s="17">
        <v>9.3604999005746495E-2</v>
      </c>
      <c r="AJ551" s="17">
        <v>0.20826867723362799</v>
      </c>
    </row>
    <row r="552" spans="2:36" x14ac:dyDescent="0.35">
      <c r="B552" t="s">
        <v>104</v>
      </c>
      <c r="C552" s="17">
        <v>2.4415038065761199E-2</v>
      </c>
      <c r="D552" s="17">
        <v>1.2518097414415201E-2</v>
      </c>
      <c r="E552" s="17">
        <v>3.8694274314940803E-2</v>
      </c>
      <c r="F552" s="17"/>
      <c r="G552" s="17">
        <v>6.1700373840773898E-2</v>
      </c>
      <c r="H552" s="17">
        <v>1.8255497379381199E-2</v>
      </c>
      <c r="I552" s="17">
        <v>0</v>
      </c>
      <c r="J552" s="17">
        <v>2.09861968170608E-2</v>
      </c>
      <c r="K552" s="17">
        <v>0</v>
      </c>
      <c r="L552" s="17">
        <v>3.5831035495845799E-2</v>
      </c>
      <c r="M552" s="17"/>
      <c r="N552" s="17">
        <v>2.0952047588208299E-2</v>
      </c>
      <c r="O552" s="17">
        <v>0</v>
      </c>
      <c r="P552" s="17">
        <v>0</v>
      </c>
      <c r="Q552" s="17">
        <v>4.4179725612723E-2</v>
      </c>
      <c r="R552" s="17">
        <v>0</v>
      </c>
      <c r="S552" s="17">
        <v>0.106915993961987</v>
      </c>
      <c r="T552" s="17">
        <v>7.8963389149714402E-2</v>
      </c>
      <c r="U552" s="17">
        <v>0</v>
      </c>
      <c r="V552" s="17">
        <v>2.8525967602646599E-2</v>
      </c>
      <c r="W552" s="17">
        <v>0</v>
      </c>
      <c r="X552" s="17">
        <v>0</v>
      </c>
      <c r="Y552" s="17">
        <v>0</v>
      </c>
      <c r="Z552" s="17"/>
      <c r="AA552" s="17">
        <v>0</v>
      </c>
      <c r="AB552" s="17">
        <v>2.79368021868566E-2</v>
      </c>
      <c r="AC552" s="17">
        <v>3.1029693626550999E-2</v>
      </c>
      <c r="AD552" s="17">
        <v>4.22013313794595E-2</v>
      </c>
      <c r="AE552" s="17"/>
      <c r="AF552" s="17">
        <v>5.6474432067644402E-2</v>
      </c>
      <c r="AG552" s="17">
        <v>3.9787772214469601E-2</v>
      </c>
      <c r="AH552" s="17">
        <v>1.2117756982117299E-2</v>
      </c>
      <c r="AI552" s="17">
        <v>0</v>
      </c>
      <c r="AJ552" s="17">
        <v>0</v>
      </c>
    </row>
    <row r="553" spans="2:36" x14ac:dyDescent="0.35">
      <c r="B553" t="s">
        <v>168</v>
      </c>
      <c r="C553" s="17">
        <v>0.73911644193658399</v>
      </c>
      <c r="D553" s="17">
        <v>0.75662628865456305</v>
      </c>
      <c r="E553" s="17">
        <v>0.72449291864611498</v>
      </c>
      <c r="F553" s="17"/>
      <c r="G553" s="17">
        <v>0.54305321353796998</v>
      </c>
      <c r="H553" s="17">
        <v>0.64818930294194899</v>
      </c>
      <c r="I553" s="17">
        <v>0.77435434751972299</v>
      </c>
      <c r="J553" s="17">
        <v>0.77903364740951098</v>
      </c>
      <c r="K553" s="17">
        <v>0.91006047048010497</v>
      </c>
      <c r="L553" s="17">
        <v>0.82115150156457095</v>
      </c>
      <c r="M553" s="17"/>
      <c r="N553" s="17">
        <v>0.65142714579777194</v>
      </c>
      <c r="O553" s="17">
        <v>0.79080648169767098</v>
      </c>
      <c r="P553" s="17">
        <v>0.92728464079522899</v>
      </c>
      <c r="Q553" s="17">
        <v>0.78564405542326299</v>
      </c>
      <c r="R553" s="17">
        <v>0.78596924731401696</v>
      </c>
      <c r="S553" s="17">
        <v>0.61029460890584697</v>
      </c>
      <c r="T553" s="17">
        <v>0.880870462384993</v>
      </c>
      <c r="U553" s="17">
        <v>0.71886243020879803</v>
      </c>
      <c r="V553" s="17">
        <v>0.57644442137715102</v>
      </c>
      <c r="W553" s="17">
        <v>0.69591962827814802</v>
      </c>
      <c r="X553" s="17">
        <v>0.85077586576765996</v>
      </c>
      <c r="Y553" s="17">
        <v>0.704118090070601</v>
      </c>
      <c r="Z553" s="17"/>
      <c r="AA553" s="17">
        <v>0.746822007353793</v>
      </c>
      <c r="AB553" s="17">
        <v>0.83944439315410102</v>
      </c>
      <c r="AC553" s="17">
        <v>0.71607462349770101</v>
      </c>
      <c r="AD553" s="17">
        <v>0.64679467553891401</v>
      </c>
      <c r="AE553" s="17"/>
      <c r="AF553" s="17">
        <v>0.71888122797973497</v>
      </c>
      <c r="AG553" s="17">
        <v>0.68918704701227596</v>
      </c>
      <c r="AH553" s="17">
        <v>0.82218590693658999</v>
      </c>
      <c r="AI553" s="17">
        <v>0.70572231962741805</v>
      </c>
      <c r="AJ553" s="17">
        <v>0.58245060299346696</v>
      </c>
    </row>
    <row r="554" spans="2:36" x14ac:dyDescent="0.35">
      <c r="B554" t="s">
        <v>169</v>
      </c>
      <c r="C554" s="17">
        <v>0.11738500825798399</v>
      </c>
      <c r="D554" s="17">
        <v>0.12878209132684201</v>
      </c>
      <c r="E554" s="17">
        <v>9.6618877168718503E-2</v>
      </c>
      <c r="F554" s="17"/>
      <c r="G554" s="17">
        <v>0.195262129551248</v>
      </c>
      <c r="H554" s="17">
        <v>0.18741239138556601</v>
      </c>
      <c r="I554" s="17">
        <v>9.6241976110007302E-2</v>
      </c>
      <c r="J554" s="17">
        <v>0.11004635300467799</v>
      </c>
      <c r="K554" s="17">
        <v>3.9406423996263699E-2</v>
      </c>
      <c r="L554" s="17">
        <v>5.7202304002349699E-2</v>
      </c>
      <c r="M554" s="17"/>
      <c r="N554" s="17">
        <v>0.102192805798156</v>
      </c>
      <c r="O554" s="17">
        <v>0.16001324740683601</v>
      </c>
      <c r="P554" s="17">
        <v>3.6893481943230701E-2</v>
      </c>
      <c r="Q554" s="17">
        <v>0.12599649335129101</v>
      </c>
      <c r="R554" s="17">
        <v>6.7344586911034496E-2</v>
      </c>
      <c r="S554" s="17">
        <v>0.12207800169951299</v>
      </c>
      <c r="T554" s="17">
        <v>4.0166148465292699E-2</v>
      </c>
      <c r="U554" s="17">
        <v>5.9955486139613198E-2</v>
      </c>
      <c r="V554" s="17">
        <v>0.19755360008735801</v>
      </c>
      <c r="W554" s="17">
        <v>0.180634423478304</v>
      </c>
      <c r="X554" s="17">
        <v>0</v>
      </c>
      <c r="Y554" s="17">
        <v>0.22233249542099301</v>
      </c>
      <c r="Z554" s="17"/>
      <c r="AA554" s="17">
        <v>0.16036747072337801</v>
      </c>
      <c r="AB554" s="17">
        <v>4.6319383958918797E-2</v>
      </c>
      <c r="AC554" s="17">
        <v>0.128796672468562</v>
      </c>
      <c r="AD554" s="17">
        <v>0.13249864565722899</v>
      </c>
      <c r="AE554" s="17"/>
      <c r="AF554" s="17">
        <v>5.5325816292825902E-2</v>
      </c>
      <c r="AG554" s="17">
        <v>0.158689791412369</v>
      </c>
      <c r="AH554" s="17">
        <v>8.1413163605486005E-2</v>
      </c>
      <c r="AI554" s="17">
        <v>0.23365469794236399</v>
      </c>
      <c r="AJ554" s="17">
        <v>0.317112067096535</v>
      </c>
    </row>
    <row r="555" spans="2:36" x14ac:dyDescent="0.35">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2:36" x14ac:dyDescent="0.35">
      <c r="B556" s="6" t="s">
        <v>177</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2:36" x14ac:dyDescent="0.35">
      <c r="B557" s="23" t="s">
        <v>14</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2:36" x14ac:dyDescent="0.35">
      <c r="B558" t="s">
        <v>163</v>
      </c>
      <c r="C558" s="17">
        <v>0.44293521953433701</v>
      </c>
      <c r="D558" s="17">
        <v>0.43823705859039702</v>
      </c>
      <c r="E558" s="17">
        <v>0.451572881835622</v>
      </c>
      <c r="F558" s="17"/>
      <c r="G558" s="17">
        <v>0.16515279805467301</v>
      </c>
      <c r="H558" s="17">
        <v>0.379361221330551</v>
      </c>
      <c r="I558" s="17">
        <v>0.42627830710772602</v>
      </c>
      <c r="J558" s="17">
        <v>0.44231319911287098</v>
      </c>
      <c r="K558" s="17">
        <v>0.61350912945862102</v>
      </c>
      <c r="L558" s="17">
        <v>0.57888072599405904</v>
      </c>
      <c r="M558" s="17"/>
      <c r="N558" s="17">
        <v>0.38731540492981298</v>
      </c>
      <c r="O558" s="17">
        <v>0.48269202021540603</v>
      </c>
      <c r="P558" s="17">
        <v>0.28140494151030399</v>
      </c>
      <c r="Q558" s="17">
        <v>0.483772403340538</v>
      </c>
      <c r="R558" s="17">
        <v>0.54471400398882397</v>
      </c>
      <c r="S558" s="17">
        <v>0.42760084744501498</v>
      </c>
      <c r="T558" s="17">
        <v>0.31789789976216898</v>
      </c>
      <c r="U558" s="17">
        <v>0.58023169836661403</v>
      </c>
      <c r="V558" s="17">
        <v>0.40034369046554402</v>
      </c>
      <c r="W558" s="17">
        <v>0.53619329156070294</v>
      </c>
      <c r="X558" s="17">
        <v>0.47480390864074001</v>
      </c>
      <c r="Y558" s="17">
        <v>0.82099065717011499</v>
      </c>
      <c r="Z558" s="17"/>
      <c r="AA558" s="17">
        <v>0.45522541052545201</v>
      </c>
      <c r="AB558" s="17">
        <v>0.42082411964309502</v>
      </c>
      <c r="AC558" s="17">
        <v>0.33853824957359002</v>
      </c>
      <c r="AD558" s="17">
        <v>0.52292539386584302</v>
      </c>
      <c r="AE558" s="17"/>
      <c r="AF558" s="17">
        <v>0.398313138954421</v>
      </c>
      <c r="AG558" s="17">
        <v>0.41506225437641903</v>
      </c>
      <c r="AH558" s="17">
        <v>0.464160540965668</v>
      </c>
      <c r="AI558" s="17">
        <v>0.41371657493449099</v>
      </c>
      <c r="AJ558" s="17">
        <v>0.11777854872775299</v>
      </c>
    </row>
    <row r="559" spans="2:36" x14ac:dyDescent="0.35">
      <c r="B559" t="s">
        <v>164</v>
      </c>
      <c r="C559" s="17">
        <v>0.34129616438994398</v>
      </c>
      <c r="D559" s="17">
        <v>0.32565964707990303</v>
      </c>
      <c r="E559" s="17">
        <v>0.35210773183421101</v>
      </c>
      <c r="F559" s="17"/>
      <c r="G559" s="17">
        <v>0.40790372296338701</v>
      </c>
      <c r="H559" s="17">
        <v>0.26519543516051203</v>
      </c>
      <c r="I559" s="17">
        <v>0.31593672711681797</v>
      </c>
      <c r="J559" s="17">
        <v>0.404642608442839</v>
      </c>
      <c r="K559" s="17">
        <v>0.276598856768563</v>
      </c>
      <c r="L559" s="17">
        <v>0.34314612748523099</v>
      </c>
      <c r="M559" s="17"/>
      <c r="N559" s="17">
        <v>0.26642916632909303</v>
      </c>
      <c r="O559" s="17">
        <v>0.34936448370918</v>
      </c>
      <c r="P559" s="17">
        <v>0.43197675620007497</v>
      </c>
      <c r="Q559" s="17">
        <v>0.458972783123547</v>
      </c>
      <c r="R559" s="17">
        <v>0.247600136568255</v>
      </c>
      <c r="S559" s="17">
        <v>0.18635123890831301</v>
      </c>
      <c r="T559" s="17">
        <v>0.56998144959137298</v>
      </c>
      <c r="U559" s="17">
        <v>0.17605882703321801</v>
      </c>
      <c r="V559" s="17">
        <v>0.26679877472427099</v>
      </c>
      <c r="W559" s="17">
        <v>0.36343429457339699</v>
      </c>
      <c r="X559" s="17">
        <v>0.45575185162874898</v>
      </c>
      <c r="Y559" s="17">
        <v>0</v>
      </c>
      <c r="Z559" s="17"/>
      <c r="AA559" s="17">
        <v>0.32197068980417598</v>
      </c>
      <c r="AB559" s="17">
        <v>0.39659604777007801</v>
      </c>
      <c r="AC559" s="17">
        <v>0.320365585910455</v>
      </c>
      <c r="AD559" s="17">
        <v>0.31948247051564599</v>
      </c>
      <c r="AE559" s="17"/>
      <c r="AF559" s="17">
        <v>0.39422522902556101</v>
      </c>
      <c r="AG559" s="17">
        <v>0.34016960629777998</v>
      </c>
      <c r="AH559" s="17">
        <v>0.32677598873074898</v>
      </c>
      <c r="AI559" s="17">
        <v>0.27982112617446597</v>
      </c>
      <c r="AJ559" s="17">
        <v>0.61141407294126104</v>
      </c>
    </row>
    <row r="560" spans="2:36" x14ac:dyDescent="0.35">
      <c r="B560" t="s">
        <v>165</v>
      </c>
      <c r="C560" s="17">
        <v>8.9942077196937503E-2</v>
      </c>
      <c r="D560" s="17">
        <v>8.6748033578654501E-2</v>
      </c>
      <c r="E560" s="17">
        <v>9.4038415857713595E-2</v>
      </c>
      <c r="F560" s="17"/>
      <c r="G560" s="17">
        <v>0.12813769441228501</v>
      </c>
      <c r="H560" s="17">
        <v>0.17576971150296999</v>
      </c>
      <c r="I560" s="17">
        <v>0.11086058379156601</v>
      </c>
      <c r="J560" s="17">
        <v>5.5627764827521402E-2</v>
      </c>
      <c r="K560" s="17">
        <v>5.32798163567995E-2</v>
      </c>
      <c r="L560" s="17">
        <v>4.62852782549781E-2</v>
      </c>
      <c r="M560" s="17"/>
      <c r="N560" s="17">
        <v>0.13981620586849799</v>
      </c>
      <c r="O560" s="17">
        <v>0</v>
      </c>
      <c r="P560" s="17">
        <v>0.20742730328551301</v>
      </c>
      <c r="Q560" s="17">
        <v>0</v>
      </c>
      <c r="R560" s="17">
        <v>0.105960737740492</v>
      </c>
      <c r="S560" s="17">
        <v>0.24858063553136001</v>
      </c>
      <c r="T560" s="17">
        <v>3.7489376577637901E-2</v>
      </c>
      <c r="U560" s="17">
        <v>0.18525260036699601</v>
      </c>
      <c r="V560" s="17">
        <v>9.6883186009451006E-2</v>
      </c>
      <c r="W560" s="17">
        <v>5.1779016088580203E-2</v>
      </c>
      <c r="X560" s="17">
        <v>0</v>
      </c>
      <c r="Y560" s="17">
        <v>0</v>
      </c>
      <c r="Z560" s="17"/>
      <c r="AA560" s="17">
        <v>7.1623309165188595E-2</v>
      </c>
      <c r="AB560" s="17">
        <v>0.125904085166403</v>
      </c>
      <c r="AC560" s="17">
        <v>0.101381326600164</v>
      </c>
      <c r="AD560" s="17">
        <v>6.4922307223357803E-2</v>
      </c>
      <c r="AE560" s="17"/>
      <c r="AF560" s="17">
        <v>8.3909737366730103E-2</v>
      </c>
      <c r="AG560" s="17">
        <v>0.13641274980209001</v>
      </c>
      <c r="AH560" s="17">
        <v>5.09008799658748E-2</v>
      </c>
      <c r="AI560" s="17">
        <v>0.13517513257917799</v>
      </c>
      <c r="AJ560" s="17">
        <v>0.142610500385009</v>
      </c>
    </row>
    <row r="561" spans="2:36" x14ac:dyDescent="0.35">
      <c r="B561" t="s">
        <v>166</v>
      </c>
      <c r="C561" s="17">
        <v>8.4969542760436098E-2</v>
      </c>
      <c r="D561" s="17">
        <v>0.104044963564876</v>
      </c>
      <c r="E561" s="17">
        <v>6.5737152265072304E-2</v>
      </c>
      <c r="F561" s="17"/>
      <c r="G561" s="17">
        <v>0.19835281226885501</v>
      </c>
      <c r="H561" s="17">
        <v>0.14467727624343901</v>
      </c>
      <c r="I561" s="17">
        <v>6.1882807553488899E-2</v>
      </c>
      <c r="J561" s="17">
        <v>9.7416427616768594E-2</v>
      </c>
      <c r="K561" s="17">
        <v>5.6612197416016703E-2</v>
      </c>
      <c r="L561" s="17">
        <v>0</v>
      </c>
      <c r="M561" s="17"/>
      <c r="N561" s="17">
        <v>0.144202033027194</v>
      </c>
      <c r="O561" s="17">
        <v>0.16794349607541301</v>
      </c>
      <c r="P561" s="17">
        <v>3.7894757696830102E-2</v>
      </c>
      <c r="Q561" s="17">
        <v>0</v>
      </c>
      <c r="R561" s="17">
        <v>0.10172512170243</v>
      </c>
      <c r="S561" s="17">
        <v>9.0547883593555104E-2</v>
      </c>
      <c r="T561" s="17">
        <v>7.46312740688201E-2</v>
      </c>
      <c r="U561" s="17">
        <v>5.8456874233171599E-2</v>
      </c>
      <c r="V561" s="17">
        <v>0.12242892008818899</v>
      </c>
      <c r="W561" s="17">
        <v>0</v>
      </c>
      <c r="X561" s="17">
        <v>0</v>
      </c>
      <c r="Y561" s="17">
        <v>0.17900934282988501</v>
      </c>
      <c r="Z561" s="17"/>
      <c r="AA561" s="17">
        <v>0.122382943019009</v>
      </c>
      <c r="AB561" s="17">
        <v>2.89644868323892E-2</v>
      </c>
      <c r="AC561" s="17">
        <v>0.13877818529612701</v>
      </c>
      <c r="AD561" s="17">
        <v>6.6237119557007507E-2</v>
      </c>
      <c r="AE561" s="17"/>
      <c r="AF561" s="17">
        <v>8.1539636927350695E-2</v>
      </c>
      <c r="AG561" s="17">
        <v>7.6173130279780996E-2</v>
      </c>
      <c r="AH561" s="17">
        <v>0.14449188353716699</v>
      </c>
      <c r="AI561" s="17">
        <v>7.64922344205414E-2</v>
      </c>
      <c r="AJ561" s="17">
        <v>0.12819687794597601</v>
      </c>
    </row>
    <row r="562" spans="2:36" x14ac:dyDescent="0.35">
      <c r="B562" t="s">
        <v>167</v>
      </c>
      <c r="C562" s="17">
        <v>3.6792964851243899E-2</v>
      </c>
      <c r="D562" s="17">
        <v>4.5310297186169302E-2</v>
      </c>
      <c r="E562" s="17">
        <v>2.8195901661543801E-2</v>
      </c>
      <c r="F562" s="17"/>
      <c r="G562" s="17">
        <v>7.1174301605564802E-2</v>
      </c>
      <c r="H562" s="17">
        <v>3.4996355762528103E-2</v>
      </c>
      <c r="I562" s="17">
        <v>8.5041574430401098E-2</v>
      </c>
      <c r="J562" s="17">
        <v>0</v>
      </c>
      <c r="K562" s="17">
        <v>0</v>
      </c>
      <c r="L562" s="17">
        <v>3.1687868265732201E-2</v>
      </c>
      <c r="M562" s="17"/>
      <c r="N562" s="17">
        <v>6.2237189845401698E-2</v>
      </c>
      <c r="O562" s="17">
        <v>0</v>
      </c>
      <c r="P562" s="17">
        <v>4.1296241307277701E-2</v>
      </c>
      <c r="Q562" s="17">
        <v>5.7254813535915799E-2</v>
      </c>
      <c r="R562" s="17">
        <v>0</v>
      </c>
      <c r="S562" s="17">
        <v>4.6919394521756599E-2</v>
      </c>
      <c r="T562" s="17">
        <v>0</v>
      </c>
      <c r="U562" s="17">
        <v>0</v>
      </c>
      <c r="V562" s="17">
        <v>0.113545428712544</v>
      </c>
      <c r="W562" s="17">
        <v>0</v>
      </c>
      <c r="X562" s="17">
        <v>6.9444239730510393E-2</v>
      </c>
      <c r="Y562" s="17">
        <v>0</v>
      </c>
      <c r="Z562" s="17"/>
      <c r="AA562" s="17">
        <v>2.8797647486174301E-2</v>
      </c>
      <c r="AB562" s="17">
        <v>2.7711260588035001E-2</v>
      </c>
      <c r="AC562" s="17">
        <v>7.8359571032477093E-2</v>
      </c>
      <c r="AD562" s="17">
        <v>2.6432708838146302E-2</v>
      </c>
      <c r="AE562" s="17"/>
      <c r="AF562" s="17">
        <v>4.20122577259366E-2</v>
      </c>
      <c r="AG562" s="17">
        <v>1.5379593767022101E-2</v>
      </c>
      <c r="AH562" s="17">
        <v>1.3670706800541299E-2</v>
      </c>
      <c r="AI562" s="17">
        <v>9.4794931891322806E-2</v>
      </c>
      <c r="AJ562" s="17">
        <v>0</v>
      </c>
    </row>
    <row r="563" spans="2:36" x14ac:dyDescent="0.35">
      <c r="B563" t="s">
        <v>104</v>
      </c>
      <c r="C563" s="17">
        <v>4.0640312671007201E-3</v>
      </c>
      <c r="D563" s="17">
        <v>0</v>
      </c>
      <c r="E563" s="17">
        <v>8.3479165458372299E-3</v>
      </c>
      <c r="F563" s="17"/>
      <c r="G563" s="17">
        <v>2.9278670695234699E-2</v>
      </c>
      <c r="H563" s="17">
        <v>0</v>
      </c>
      <c r="I563" s="17">
        <v>0</v>
      </c>
      <c r="J563" s="17">
        <v>0</v>
      </c>
      <c r="K563" s="17">
        <v>0</v>
      </c>
      <c r="L563" s="17">
        <v>0</v>
      </c>
      <c r="M563" s="17"/>
      <c r="N563" s="17">
        <v>0</v>
      </c>
      <c r="O563" s="17">
        <v>0</v>
      </c>
      <c r="P563" s="17">
        <v>0</v>
      </c>
      <c r="Q563" s="17">
        <v>0</v>
      </c>
      <c r="R563" s="17">
        <v>0</v>
      </c>
      <c r="S563" s="17">
        <v>0</v>
      </c>
      <c r="T563" s="17">
        <v>0</v>
      </c>
      <c r="U563" s="17">
        <v>0</v>
      </c>
      <c r="V563" s="17">
        <v>0</v>
      </c>
      <c r="W563" s="17">
        <v>4.8593397777319997E-2</v>
      </c>
      <c r="X563" s="17">
        <v>0</v>
      </c>
      <c r="Y563" s="17">
        <v>0</v>
      </c>
      <c r="Z563" s="17"/>
      <c r="AA563" s="17">
        <v>0</v>
      </c>
      <c r="AB563" s="17">
        <v>0</v>
      </c>
      <c r="AC563" s="17">
        <v>2.25770815871871E-2</v>
      </c>
      <c r="AD563" s="17">
        <v>0</v>
      </c>
      <c r="AE563" s="17"/>
      <c r="AF563" s="17">
        <v>0</v>
      </c>
      <c r="AG563" s="17">
        <v>1.6802665476907098E-2</v>
      </c>
      <c r="AH563" s="17">
        <v>0</v>
      </c>
      <c r="AI563" s="17">
        <v>0</v>
      </c>
      <c r="AJ563" s="17">
        <v>0</v>
      </c>
    </row>
    <row r="564" spans="2:36" x14ac:dyDescent="0.35">
      <c r="B564" t="s">
        <v>168</v>
      </c>
      <c r="C564" s="17">
        <v>0.78423138392428204</v>
      </c>
      <c r="D564" s="17">
        <v>0.76389670567030099</v>
      </c>
      <c r="E564" s="17">
        <v>0.80368061366983301</v>
      </c>
      <c r="F564" s="17"/>
      <c r="G564" s="17">
        <v>0.57305652101806004</v>
      </c>
      <c r="H564" s="17">
        <v>0.64455665649106297</v>
      </c>
      <c r="I564" s="17">
        <v>0.74221503422454405</v>
      </c>
      <c r="J564" s="17">
        <v>0.84695580755570998</v>
      </c>
      <c r="K564" s="17">
        <v>0.89010798622718401</v>
      </c>
      <c r="L564" s="17">
        <v>0.92202685347929003</v>
      </c>
      <c r="M564" s="17"/>
      <c r="N564" s="17">
        <v>0.65374457125890695</v>
      </c>
      <c r="O564" s="17">
        <v>0.83205650392458697</v>
      </c>
      <c r="P564" s="17">
        <v>0.71338169771037896</v>
      </c>
      <c r="Q564" s="17">
        <v>0.94274518646408401</v>
      </c>
      <c r="R564" s="17">
        <v>0.79231414055707805</v>
      </c>
      <c r="S564" s="17">
        <v>0.61395208635332799</v>
      </c>
      <c r="T564" s="17">
        <v>0.88787934935354196</v>
      </c>
      <c r="U564" s="17">
        <v>0.75629052539983199</v>
      </c>
      <c r="V564" s="17">
        <v>0.66714246518981601</v>
      </c>
      <c r="W564" s="17">
        <v>0.89962758613409999</v>
      </c>
      <c r="X564" s="17">
        <v>0.93055576026949005</v>
      </c>
      <c r="Y564" s="17">
        <v>0.82099065717011499</v>
      </c>
      <c r="Z564" s="17"/>
      <c r="AA564" s="17">
        <v>0.77719610032962805</v>
      </c>
      <c r="AB564" s="17">
        <v>0.81742016741317303</v>
      </c>
      <c r="AC564" s="17">
        <v>0.65890383548404496</v>
      </c>
      <c r="AD564" s="17">
        <v>0.84240786438148796</v>
      </c>
      <c r="AE564" s="17"/>
      <c r="AF564" s="17">
        <v>0.79253836797998201</v>
      </c>
      <c r="AG564" s="17">
        <v>0.75523186067419901</v>
      </c>
      <c r="AH564" s="17">
        <v>0.79093652969641703</v>
      </c>
      <c r="AI564" s="17">
        <v>0.69353770110895796</v>
      </c>
      <c r="AJ564" s="17">
        <v>0.729192621669015</v>
      </c>
    </row>
    <row r="565" spans="2:36" x14ac:dyDescent="0.35">
      <c r="B565" t="s">
        <v>169</v>
      </c>
      <c r="C565" s="17">
        <v>0.12176250761168</v>
      </c>
      <c r="D565" s="17">
        <v>0.14935526075104499</v>
      </c>
      <c r="E565" s="17">
        <v>9.3933053926616106E-2</v>
      </c>
      <c r="F565" s="17"/>
      <c r="G565" s="17">
        <v>0.26952711387442002</v>
      </c>
      <c r="H565" s="17">
        <v>0.179673632005967</v>
      </c>
      <c r="I565" s="17">
        <v>0.14692438198388999</v>
      </c>
      <c r="J565" s="17">
        <v>9.7416427616768594E-2</v>
      </c>
      <c r="K565" s="17">
        <v>5.6612197416016703E-2</v>
      </c>
      <c r="L565" s="17">
        <v>3.1687868265732201E-2</v>
      </c>
      <c r="M565" s="17"/>
      <c r="N565" s="17">
        <v>0.206439222872596</v>
      </c>
      <c r="O565" s="17">
        <v>0.16794349607541301</v>
      </c>
      <c r="P565" s="17">
        <v>7.9190999004107795E-2</v>
      </c>
      <c r="Q565" s="17">
        <v>5.7254813535915799E-2</v>
      </c>
      <c r="R565" s="17">
        <v>0.10172512170243</v>
      </c>
      <c r="S565" s="17">
        <v>0.13746727811531201</v>
      </c>
      <c r="T565" s="17">
        <v>7.46312740688201E-2</v>
      </c>
      <c r="U565" s="17">
        <v>5.8456874233171599E-2</v>
      </c>
      <c r="V565" s="17">
        <v>0.23597434880073301</v>
      </c>
      <c r="W565" s="17">
        <v>0</v>
      </c>
      <c r="X565" s="17">
        <v>6.9444239730510393E-2</v>
      </c>
      <c r="Y565" s="17">
        <v>0.17900934282988501</v>
      </c>
      <c r="Z565" s="17"/>
      <c r="AA565" s="17">
        <v>0.15118059050518301</v>
      </c>
      <c r="AB565" s="17">
        <v>5.6675747420424201E-2</v>
      </c>
      <c r="AC565" s="17">
        <v>0.21713775632860499</v>
      </c>
      <c r="AD565" s="17">
        <v>9.2669828395153697E-2</v>
      </c>
      <c r="AE565" s="17"/>
      <c r="AF565" s="17">
        <v>0.123551894653287</v>
      </c>
      <c r="AG565" s="17">
        <v>9.1552724046803105E-2</v>
      </c>
      <c r="AH565" s="17">
        <v>0.15816259033770799</v>
      </c>
      <c r="AI565" s="17">
        <v>0.171287166311864</v>
      </c>
      <c r="AJ565" s="17">
        <v>0.12819687794597601</v>
      </c>
    </row>
    <row r="566" spans="2:36" x14ac:dyDescent="0.35">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2:36" x14ac:dyDescent="0.35">
      <c r="B567" s="6" t="s">
        <v>178</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2:36" x14ac:dyDescent="0.35">
      <c r="B568" s="23" t="s">
        <v>14</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2:36" x14ac:dyDescent="0.35">
      <c r="B569" t="s">
        <v>163</v>
      </c>
      <c r="C569" s="17">
        <v>0.59264741227815299</v>
      </c>
      <c r="D569" s="17">
        <v>0.57907631604357701</v>
      </c>
      <c r="E569" s="17">
        <v>0.61313659175961699</v>
      </c>
      <c r="F569" s="17"/>
      <c r="G569" s="17">
        <v>0.36235569236931597</v>
      </c>
      <c r="H569" s="17">
        <v>0.44049969420139701</v>
      </c>
      <c r="I569" s="17">
        <v>0.54953998066482801</v>
      </c>
      <c r="J569" s="17">
        <v>0.60869327143001595</v>
      </c>
      <c r="K569" s="17">
        <v>0.72780935722640006</v>
      </c>
      <c r="L569" s="17">
        <v>0.76723688423921499</v>
      </c>
      <c r="M569" s="17"/>
      <c r="N569" s="17">
        <v>0.48164003415686801</v>
      </c>
      <c r="O569" s="17">
        <v>0.67366468850959005</v>
      </c>
      <c r="P569" s="17">
        <v>0.70550083217958703</v>
      </c>
      <c r="Q569" s="17">
        <v>0.74494199732981703</v>
      </c>
      <c r="R569" s="17">
        <v>0.54591552940131305</v>
      </c>
      <c r="S569" s="17">
        <v>0.42198143015503797</v>
      </c>
      <c r="T569" s="17">
        <v>0.70598761008406397</v>
      </c>
      <c r="U569" s="17">
        <v>0.727528284798442</v>
      </c>
      <c r="V569" s="17">
        <v>0.49009487082061298</v>
      </c>
      <c r="W569" s="17">
        <v>0.63973705291031102</v>
      </c>
      <c r="X569" s="17">
        <v>0.56288692027323195</v>
      </c>
      <c r="Y569" s="17">
        <v>0.56078224371602103</v>
      </c>
      <c r="Z569" s="17"/>
      <c r="AA569" s="17">
        <v>0.62773562119509196</v>
      </c>
      <c r="AB569" s="17">
        <v>0.66581091107059998</v>
      </c>
      <c r="AC569" s="17">
        <v>0.54592873600454095</v>
      </c>
      <c r="AD569" s="17">
        <v>0.54098605451603099</v>
      </c>
      <c r="AE569" s="17"/>
      <c r="AF569" s="17">
        <v>0.49680308427109399</v>
      </c>
      <c r="AG569" s="17">
        <v>0.57049304112024601</v>
      </c>
      <c r="AH569" s="17">
        <v>0.68873217613067494</v>
      </c>
      <c r="AI569" s="17">
        <v>0.62956325725047901</v>
      </c>
      <c r="AJ569" s="17">
        <v>0.35969845836872999</v>
      </c>
    </row>
    <row r="570" spans="2:36" x14ac:dyDescent="0.35">
      <c r="B570" t="s">
        <v>164</v>
      </c>
      <c r="C570" s="17">
        <v>0.20864412662999099</v>
      </c>
      <c r="D570" s="17">
        <v>0.18208910698158001</v>
      </c>
      <c r="E570" s="17">
        <v>0.23355227798432401</v>
      </c>
      <c r="F570" s="17"/>
      <c r="G570" s="17">
        <v>0.24055857762425301</v>
      </c>
      <c r="H570" s="17">
        <v>0.34509372943370298</v>
      </c>
      <c r="I570" s="17">
        <v>0.177360530498334</v>
      </c>
      <c r="J570" s="17">
        <v>0.215200398936572</v>
      </c>
      <c r="K570" s="17">
        <v>0.18552202941917201</v>
      </c>
      <c r="L570" s="17">
        <v>0.124972081273968</v>
      </c>
      <c r="M570" s="17"/>
      <c r="N570" s="17">
        <v>0.254689815574273</v>
      </c>
      <c r="O570" s="17">
        <v>0.131797993031187</v>
      </c>
      <c r="P570" s="17">
        <v>0.127101215949146</v>
      </c>
      <c r="Q570" s="17">
        <v>0.15624347773633099</v>
      </c>
      <c r="R570" s="17">
        <v>0.23918733350283899</v>
      </c>
      <c r="S570" s="17">
        <v>0.25278337355823499</v>
      </c>
      <c r="T570" s="17">
        <v>0.120057907267764</v>
      </c>
      <c r="U570" s="17">
        <v>9.6376377247542194E-2</v>
      </c>
      <c r="V570" s="17">
        <v>0.33321920063275101</v>
      </c>
      <c r="W570" s="17">
        <v>0.19970708706326801</v>
      </c>
      <c r="X570" s="17">
        <v>0.31979370090299097</v>
      </c>
      <c r="Y570" s="17">
        <v>0.26461944861856102</v>
      </c>
      <c r="Z570" s="17"/>
      <c r="AA570" s="17">
        <v>0.20454256651531399</v>
      </c>
      <c r="AB570" s="17">
        <v>0.22778017792490701</v>
      </c>
      <c r="AC570" s="17">
        <v>0.19721934153031601</v>
      </c>
      <c r="AD570" s="17">
        <v>0.207898302365254</v>
      </c>
      <c r="AE570" s="17"/>
      <c r="AF570" s="17">
        <v>0.27520900627609302</v>
      </c>
      <c r="AG570" s="17">
        <v>0.20589847020824301</v>
      </c>
      <c r="AH570" s="17">
        <v>0.16713395835110101</v>
      </c>
      <c r="AI570" s="17">
        <v>0.13257888933988499</v>
      </c>
      <c r="AJ570" s="17">
        <v>0.32015077081563498</v>
      </c>
    </row>
    <row r="571" spans="2:36" x14ac:dyDescent="0.35">
      <c r="B571" t="s">
        <v>165</v>
      </c>
      <c r="C571" s="17">
        <v>8.1575741378987904E-2</v>
      </c>
      <c r="D571" s="17">
        <v>8.5360257337813897E-2</v>
      </c>
      <c r="E571" s="17">
        <v>7.7783076638871504E-2</v>
      </c>
      <c r="F571" s="17"/>
      <c r="G571" s="17">
        <v>0.17442727615505699</v>
      </c>
      <c r="H571" s="17">
        <v>9.4844252702197901E-2</v>
      </c>
      <c r="I571" s="17">
        <v>8.00733670937048E-2</v>
      </c>
      <c r="J571" s="17">
        <v>9.4275382299382801E-2</v>
      </c>
      <c r="K571" s="17">
        <v>2.27526936243421E-2</v>
      </c>
      <c r="L571" s="17">
        <v>5.4467314487868901E-2</v>
      </c>
      <c r="M571" s="17"/>
      <c r="N571" s="17">
        <v>9.4987855100045093E-2</v>
      </c>
      <c r="O571" s="17">
        <v>6.3635754041523898E-2</v>
      </c>
      <c r="P571" s="17">
        <v>8.0240145245492903E-2</v>
      </c>
      <c r="Q571" s="17">
        <v>0</v>
      </c>
      <c r="R571" s="17">
        <v>7.2789230674991504E-2</v>
      </c>
      <c r="S571" s="17">
        <v>0.21886140982506699</v>
      </c>
      <c r="T571" s="17">
        <v>0.12705495219260299</v>
      </c>
      <c r="U571" s="17">
        <v>8.6580229726959196E-2</v>
      </c>
      <c r="V571" s="17">
        <v>2.87061670555737E-2</v>
      </c>
      <c r="W571" s="17">
        <v>4.08673919886169E-2</v>
      </c>
      <c r="X571" s="17">
        <v>0.11731937882377701</v>
      </c>
      <c r="Y571" s="17">
        <v>0</v>
      </c>
      <c r="Z571" s="17"/>
      <c r="AA571" s="17">
        <v>7.7793601959916595E-2</v>
      </c>
      <c r="AB571" s="17">
        <v>7.5466229466119805E-2</v>
      </c>
      <c r="AC571" s="17">
        <v>9.0173799792477097E-2</v>
      </c>
      <c r="AD571" s="17">
        <v>6.8600510106971102E-2</v>
      </c>
      <c r="AE571" s="17"/>
      <c r="AF571" s="17">
        <v>0.12100339746688001</v>
      </c>
      <c r="AG571" s="17">
        <v>6.5122472928065098E-2</v>
      </c>
      <c r="AH571" s="17">
        <v>7.4436502043864705E-2</v>
      </c>
      <c r="AI571" s="17">
        <v>4.0585242987450101E-2</v>
      </c>
      <c r="AJ571" s="17">
        <v>0.32015077081563498</v>
      </c>
    </row>
    <row r="572" spans="2:36" x14ac:dyDescent="0.35">
      <c r="B572" t="s">
        <v>166</v>
      </c>
      <c r="C572" s="17">
        <v>8.9132145843619504E-2</v>
      </c>
      <c r="D572" s="17">
        <v>0.126824521562167</v>
      </c>
      <c r="E572" s="17">
        <v>4.5729284954508599E-2</v>
      </c>
      <c r="F572" s="17"/>
      <c r="G572" s="17">
        <v>0.17100303610585099</v>
      </c>
      <c r="H572" s="17">
        <v>7.3940684380882304E-2</v>
      </c>
      <c r="I572" s="17">
        <v>0.15707429316875601</v>
      </c>
      <c r="J572" s="17">
        <v>5.21342712380529E-2</v>
      </c>
      <c r="K572" s="17">
        <v>4.51555698015359E-2</v>
      </c>
      <c r="L572" s="17">
        <v>5.3323719998947701E-2</v>
      </c>
      <c r="M572" s="17"/>
      <c r="N572" s="17">
        <v>9.7938475129046507E-2</v>
      </c>
      <c r="O572" s="17">
        <v>9.3930070512991098E-2</v>
      </c>
      <c r="P572" s="17">
        <v>8.7157806625774506E-2</v>
      </c>
      <c r="Q572" s="17">
        <v>9.8814524933851594E-2</v>
      </c>
      <c r="R572" s="17">
        <v>7.2789230674991504E-2</v>
      </c>
      <c r="S572" s="17">
        <v>7.0144919536623496E-2</v>
      </c>
      <c r="T572" s="17">
        <v>4.6899530455569799E-2</v>
      </c>
      <c r="U572" s="17">
        <v>0</v>
      </c>
      <c r="V572" s="17">
        <v>0.123171025177144</v>
      </c>
      <c r="W572" s="17">
        <v>0.119688468037804</v>
      </c>
      <c r="X572" s="17">
        <v>0</v>
      </c>
      <c r="Y572" s="17">
        <v>0.17459830766541801</v>
      </c>
      <c r="Z572" s="17"/>
      <c r="AA572" s="17">
        <v>4.8985197291933402E-2</v>
      </c>
      <c r="AB572" s="17">
        <v>1.36778620346872E-2</v>
      </c>
      <c r="AC572" s="17">
        <v>0.16667812267266599</v>
      </c>
      <c r="AD572" s="17">
        <v>0.12857238330802601</v>
      </c>
      <c r="AE572" s="17"/>
      <c r="AF572" s="17">
        <v>5.3233884932748401E-2</v>
      </c>
      <c r="AG572" s="17">
        <v>0.108713258017964</v>
      </c>
      <c r="AH572" s="17">
        <v>5.6595761144859702E-2</v>
      </c>
      <c r="AI572" s="17">
        <v>0.197272610422185</v>
      </c>
      <c r="AJ572" s="17">
        <v>0</v>
      </c>
    </row>
    <row r="573" spans="2:36" x14ac:dyDescent="0.35">
      <c r="B573" t="s">
        <v>167</v>
      </c>
      <c r="C573" s="17">
        <v>2.1240049133795999E-2</v>
      </c>
      <c r="D573" s="17">
        <v>2.66497980748619E-2</v>
      </c>
      <c r="E573" s="17">
        <v>1.5076452687979899E-2</v>
      </c>
      <c r="F573" s="17"/>
      <c r="G573" s="17">
        <v>5.1655417745522597E-2</v>
      </c>
      <c r="H573" s="17">
        <v>2.3731544503843099E-2</v>
      </c>
      <c r="I573" s="17">
        <v>1.9579425798113299E-2</v>
      </c>
      <c r="J573" s="17">
        <v>2.9696676095976701E-2</v>
      </c>
      <c r="K573" s="17">
        <v>1.87603499285506E-2</v>
      </c>
      <c r="L573" s="17">
        <v>0</v>
      </c>
      <c r="M573" s="17"/>
      <c r="N573" s="17">
        <v>7.0743820039767202E-2</v>
      </c>
      <c r="O573" s="17">
        <v>3.6971493904708302E-2</v>
      </c>
      <c r="P573" s="17">
        <v>0</v>
      </c>
      <c r="Q573" s="17">
        <v>0</v>
      </c>
      <c r="R573" s="17">
        <v>0</v>
      </c>
      <c r="S573" s="17">
        <v>0</v>
      </c>
      <c r="T573" s="17">
        <v>0</v>
      </c>
      <c r="U573" s="17">
        <v>8.9515108227056703E-2</v>
      </c>
      <c r="V573" s="17">
        <v>2.4808736313919399E-2</v>
      </c>
      <c r="W573" s="17">
        <v>0</v>
      </c>
      <c r="X573" s="17">
        <v>0</v>
      </c>
      <c r="Y573" s="17">
        <v>0</v>
      </c>
      <c r="Z573" s="17"/>
      <c r="AA573" s="17">
        <v>2.83012225497986E-2</v>
      </c>
      <c r="AB573" s="17">
        <v>1.7264819503685899E-2</v>
      </c>
      <c r="AC573" s="17">
        <v>0</v>
      </c>
      <c r="AD573" s="17">
        <v>3.9411406529439703E-2</v>
      </c>
      <c r="AE573" s="17"/>
      <c r="AF573" s="17">
        <v>3.5673083957250197E-2</v>
      </c>
      <c r="AG573" s="17">
        <v>3.8548984800314198E-2</v>
      </c>
      <c r="AH573" s="17">
        <v>1.3101602329500001E-2</v>
      </c>
      <c r="AI573" s="17">
        <v>0</v>
      </c>
      <c r="AJ573" s="17">
        <v>0</v>
      </c>
    </row>
    <row r="574" spans="2:36" x14ac:dyDescent="0.35">
      <c r="B574" t="s">
        <v>104</v>
      </c>
      <c r="C574" s="17">
        <v>6.7605247354529498E-3</v>
      </c>
      <c r="D574" s="17">
        <v>0</v>
      </c>
      <c r="E574" s="17">
        <v>1.4722315974699E-2</v>
      </c>
      <c r="F574" s="17"/>
      <c r="G574" s="17">
        <v>0</v>
      </c>
      <c r="H574" s="17">
        <v>2.1890094777977001E-2</v>
      </c>
      <c r="I574" s="17">
        <v>1.6372402776263999E-2</v>
      </c>
      <c r="J574" s="17">
        <v>0</v>
      </c>
      <c r="K574" s="17">
        <v>0</v>
      </c>
      <c r="L574" s="17">
        <v>0</v>
      </c>
      <c r="M574" s="17"/>
      <c r="N574" s="17">
        <v>0</v>
      </c>
      <c r="O574" s="17">
        <v>0</v>
      </c>
      <c r="P574" s="17">
        <v>0</v>
      </c>
      <c r="Q574" s="17">
        <v>0</v>
      </c>
      <c r="R574" s="17">
        <v>6.9318675745864297E-2</v>
      </c>
      <c r="S574" s="17">
        <v>3.6228866925035803E-2</v>
      </c>
      <c r="T574" s="17">
        <v>0</v>
      </c>
      <c r="U574" s="17">
        <v>0</v>
      </c>
      <c r="V574" s="17">
        <v>0</v>
      </c>
      <c r="W574" s="17">
        <v>0</v>
      </c>
      <c r="X574" s="17">
        <v>0</v>
      </c>
      <c r="Y574" s="17">
        <v>0</v>
      </c>
      <c r="Z574" s="17"/>
      <c r="AA574" s="17">
        <v>1.26417904879455E-2</v>
      </c>
      <c r="AB574" s="17">
        <v>0</v>
      </c>
      <c r="AC574" s="17">
        <v>0</v>
      </c>
      <c r="AD574" s="17">
        <v>1.4531343174278E-2</v>
      </c>
      <c r="AE574" s="17"/>
      <c r="AF574" s="17">
        <v>1.8077543095935001E-2</v>
      </c>
      <c r="AG574" s="17">
        <v>1.1223772925167901E-2</v>
      </c>
      <c r="AH574" s="17">
        <v>0</v>
      </c>
      <c r="AI574" s="17">
        <v>0</v>
      </c>
      <c r="AJ574" s="17">
        <v>0</v>
      </c>
    </row>
    <row r="575" spans="2:36" x14ac:dyDescent="0.35">
      <c r="B575" t="s">
        <v>168</v>
      </c>
      <c r="C575" s="17">
        <v>0.80129153890814397</v>
      </c>
      <c r="D575" s="17">
        <v>0.761165423025157</v>
      </c>
      <c r="E575" s="17">
        <v>0.84668886974394097</v>
      </c>
      <c r="F575" s="17"/>
      <c r="G575" s="17">
        <v>0.60291426999356901</v>
      </c>
      <c r="H575" s="17">
        <v>0.78559342363509999</v>
      </c>
      <c r="I575" s="17">
        <v>0.72690051116316201</v>
      </c>
      <c r="J575" s="17">
        <v>0.823893670366588</v>
      </c>
      <c r="K575" s="17">
        <v>0.91333138664557101</v>
      </c>
      <c r="L575" s="17">
        <v>0.89220896551318396</v>
      </c>
      <c r="M575" s="17"/>
      <c r="N575" s="17">
        <v>0.73632984973114102</v>
      </c>
      <c r="O575" s="17">
        <v>0.80546268154077705</v>
      </c>
      <c r="P575" s="17">
        <v>0.83260204812873295</v>
      </c>
      <c r="Q575" s="17">
        <v>0.90118547506614799</v>
      </c>
      <c r="R575" s="17">
        <v>0.78510286290415299</v>
      </c>
      <c r="S575" s="17">
        <v>0.67476480371327396</v>
      </c>
      <c r="T575" s="17">
        <v>0.82604551735182796</v>
      </c>
      <c r="U575" s="17">
        <v>0.823904662045984</v>
      </c>
      <c r="V575" s="17">
        <v>0.82331407145336299</v>
      </c>
      <c r="W575" s="17">
        <v>0.83944413997357903</v>
      </c>
      <c r="X575" s="17">
        <v>0.88268062117622303</v>
      </c>
      <c r="Y575" s="17">
        <v>0.82540169233458305</v>
      </c>
      <c r="Z575" s="17"/>
      <c r="AA575" s="17">
        <v>0.83227818771040596</v>
      </c>
      <c r="AB575" s="17">
        <v>0.89359108899550699</v>
      </c>
      <c r="AC575" s="17">
        <v>0.74314807753485701</v>
      </c>
      <c r="AD575" s="17">
        <v>0.74888435688128496</v>
      </c>
      <c r="AE575" s="17"/>
      <c r="AF575" s="17">
        <v>0.772012090547187</v>
      </c>
      <c r="AG575" s="17">
        <v>0.77639151132848905</v>
      </c>
      <c r="AH575" s="17">
        <v>0.85586613448177595</v>
      </c>
      <c r="AI575" s="17">
        <v>0.76214214659036505</v>
      </c>
      <c r="AJ575" s="17">
        <v>0.67984922918436497</v>
      </c>
    </row>
    <row r="576" spans="2:36" x14ac:dyDescent="0.35">
      <c r="B576" t="s">
        <v>169</v>
      </c>
      <c r="C576" s="17">
        <v>0.110372194977415</v>
      </c>
      <c r="D576" s="17">
        <v>0.15347431963702901</v>
      </c>
      <c r="E576" s="17">
        <v>6.0805737642488498E-2</v>
      </c>
      <c r="F576" s="17"/>
      <c r="G576" s="17">
        <v>0.22265845385137401</v>
      </c>
      <c r="H576" s="17">
        <v>9.7672228884725404E-2</v>
      </c>
      <c r="I576" s="17">
        <v>0.17665371896686899</v>
      </c>
      <c r="J576" s="17">
        <v>8.1830947334029597E-2</v>
      </c>
      <c r="K576" s="17">
        <v>6.3915919730086396E-2</v>
      </c>
      <c r="L576" s="17">
        <v>5.3323719998947701E-2</v>
      </c>
      <c r="M576" s="17"/>
      <c r="N576" s="17">
        <v>0.168682295168814</v>
      </c>
      <c r="O576" s="17">
        <v>0.13090156441769901</v>
      </c>
      <c r="P576" s="17">
        <v>8.7157806625774506E-2</v>
      </c>
      <c r="Q576" s="17">
        <v>9.8814524933851594E-2</v>
      </c>
      <c r="R576" s="17">
        <v>7.2789230674991504E-2</v>
      </c>
      <c r="S576" s="17">
        <v>7.0144919536623496E-2</v>
      </c>
      <c r="T576" s="17">
        <v>4.6899530455569799E-2</v>
      </c>
      <c r="U576" s="17">
        <v>8.9515108227056703E-2</v>
      </c>
      <c r="V576" s="17">
        <v>0.14797976149106301</v>
      </c>
      <c r="W576" s="17">
        <v>0.119688468037804</v>
      </c>
      <c r="X576" s="17">
        <v>0</v>
      </c>
      <c r="Y576" s="17">
        <v>0.17459830766541801</v>
      </c>
      <c r="Z576" s="17"/>
      <c r="AA576" s="17">
        <v>7.7286419841732096E-2</v>
      </c>
      <c r="AB576" s="17">
        <v>3.0942681538373099E-2</v>
      </c>
      <c r="AC576" s="17">
        <v>0.16667812267266599</v>
      </c>
      <c r="AD576" s="17">
        <v>0.16798378983746601</v>
      </c>
      <c r="AE576" s="17"/>
      <c r="AF576" s="17">
        <v>8.8906968889998605E-2</v>
      </c>
      <c r="AG576" s="17">
        <v>0.14726224281827799</v>
      </c>
      <c r="AH576" s="17">
        <v>6.9697363474359605E-2</v>
      </c>
      <c r="AI576" s="17">
        <v>0.197272610422185</v>
      </c>
      <c r="AJ576" s="17">
        <v>0</v>
      </c>
    </row>
    <row r="577" spans="2:36" x14ac:dyDescent="0.35">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2:36" x14ac:dyDescent="0.35">
      <c r="B578" s="6" t="s">
        <v>179</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2:36" x14ac:dyDescent="0.35">
      <c r="B579" s="23" t="s">
        <v>14</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2:36" x14ac:dyDescent="0.35">
      <c r="B580" t="s">
        <v>163</v>
      </c>
      <c r="C580" s="17">
        <v>0.70140841732786396</v>
      </c>
      <c r="D580" s="17">
        <v>0.71146169945876803</v>
      </c>
      <c r="E580" s="17">
        <v>0.69310861831375603</v>
      </c>
      <c r="F580" s="17"/>
      <c r="G580" s="17">
        <v>0.53749085029310595</v>
      </c>
      <c r="H580" s="17">
        <v>0.60423820262970596</v>
      </c>
      <c r="I580" s="17">
        <v>0.66650983001765096</v>
      </c>
      <c r="J580" s="17">
        <v>0.65112423003450204</v>
      </c>
      <c r="K580" s="17">
        <v>0.85296699178255198</v>
      </c>
      <c r="L580" s="17">
        <v>0.85558118442807995</v>
      </c>
      <c r="M580" s="17"/>
      <c r="N580" s="17">
        <v>0.548772065731845</v>
      </c>
      <c r="O580" s="17">
        <v>0.76843804437864704</v>
      </c>
      <c r="P580" s="17">
        <v>0.74128455544374405</v>
      </c>
      <c r="Q580" s="17">
        <v>0.68249773107635103</v>
      </c>
      <c r="R580" s="17">
        <v>0.66389476735646202</v>
      </c>
      <c r="S580" s="17">
        <v>0.54775401750516195</v>
      </c>
      <c r="T580" s="17">
        <v>0.89555767467804703</v>
      </c>
      <c r="U580" s="17">
        <v>0.68541477907252202</v>
      </c>
      <c r="V580" s="17">
        <v>0.67127090449474203</v>
      </c>
      <c r="W580" s="17">
        <v>0.78908344437523403</v>
      </c>
      <c r="X580" s="17">
        <v>0.78385855355039302</v>
      </c>
      <c r="Y580" s="17">
        <v>0.73785166002167202</v>
      </c>
      <c r="Z580" s="17"/>
      <c r="AA580" s="17">
        <v>0.76146739901812899</v>
      </c>
      <c r="AB580" s="17">
        <v>0.738718355387327</v>
      </c>
      <c r="AC580" s="17">
        <v>0.66099771550195696</v>
      </c>
      <c r="AD580" s="17">
        <v>0.61529063082885604</v>
      </c>
      <c r="AE580" s="17"/>
      <c r="AF580" s="17">
        <v>0.63849341072269505</v>
      </c>
      <c r="AG580" s="17">
        <v>0.73843240579703096</v>
      </c>
      <c r="AH580" s="17">
        <v>0.67957641318179896</v>
      </c>
      <c r="AI580" s="17">
        <v>0.70631548513270603</v>
      </c>
      <c r="AJ580" s="17">
        <v>0.69637061470843298</v>
      </c>
    </row>
    <row r="581" spans="2:36" x14ac:dyDescent="0.35">
      <c r="B581" t="s">
        <v>164</v>
      </c>
      <c r="C581" s="17">
        <v>0.145052738655195</v>
      </c>
      <c r="D581" s="17">
        <v>0.12686503429635801</v>
      </c>
      <c r="E581" s="17">
        <v>0.16006816234874899</v>
      </c>
      <c r="F581" s="17"/>
      <c r="G581" s="17">
        <v>0.18769812532198801</v>
      </c>
      <c r="H581" s="17">
        <v>0.17833997104129601</v>
      </c>
      <c r="I581" s="17">
        <v>0.141274896965564</v>
      </c>
      <c r="J581" s="17">
        <v>0.186442749575436</v>
      </c>
      <c r="K581" s="17">
        <v>8.5029728711636499E-2</v>
      </c>
      <c r="L581" s="17">
        <v>9.8375932144114095E-2</v>
      </c>
      <c r="M581" s="17"/>
      <c r="N581" s="17">
        <v>0.176710384658362</v>
      </c>
      <c r="O581" s="17">
        <v>0.15566280156582399</v>
      </c>
      <c r="P581" s="17">
        <v>0.14908868031050401</v>
      </c>
      <c r="Q581" s="17">
        <v>0.18726636088399701</v>
      </c>
      <c r="R581" s="17">
        <v>0.168259369336767</v>
      </c>
      <c r="S581" s="17">
        <v>0.13104780689732601</v>
      </c>
      <c r="T581" s="17">
        <v>5.4743219297212098E-2</v>
      </c>
      <c r="U581" s="17">
        <v>0.15199563599681401</v>
      </c>
      <c r="V581" s="17">
        <v>0.14209269540821101</v>
      </c>
      <c r="W581" s="17">
        <v>0.15297074884913101</v>
      </c>
      <c r="X581" s="17">
        <v>0.109766161244544</v>
      </c>
      <c r="Y581" s="17">
        <v>0</v>
      </c>
      <c r="Z581" s="17"/>
      <c r="AA581" s="17">
        <v>0.10710600996418</v>
      </c>
      <c r="AB581" s="17">
        <v>8.3148629981185607E-2</v>
      </c>
      <c r="AC581" s="17">
        <v>0.18883803981046701</v>
      </c>
      <c r="AD581" s="17">
        <v>0.22101235676905101</v>
      </c>
      <c r="AE581" s="17"/>
      <c r="AF581" s="17">
        <v>0.24170475230887301</v>
      </c>
      <c r="AG581" s="17">
        <v>0.13487970834204799</v>
      </c>
      <c r="AH581" s="17">
        <v>0.134558692086964</v>
      </c>
      <c r="AI581" s="17">
        <v>5.8216787733296103E-2</v>
      </c>
      <c r="AJ581" s="17">
        <v>0</v>
      </c>
    </row>
    <row r="582" spans="2:36" x14ac:dyDescent="0.35">
      <c r="B582" t="s">
        <v>165</v>
      </c>
      <c r="C582" s="17">
        <v>8.0239805394157704E-2</v>
      </c>
      <c r="D582" s="17">
        <v>5.7752853725110999E-2</v>
      </c>
      <c r="E582" s="17">
        <v>9.8804606109272095E-2</v>
      </c>
      <c r="F582" s="17"/>
      <c r="G582" s="17">
        <v>0.16880898171537501</v>
      </c>
      <c r="H582" s="17">
        <v>9.2620668953422497E-2</v>
      </c>
      <c r="I582" s="17">
        <v>0.10464315143019801</v>
      </c>
      <c r="J582" s="17">
        <v>7.1300833791907298E-2</v>
      </c>
      <c r="K582" s="17">
        <v>4.0869275951003398E-2</v>
      </c>
      <c r="L582" s="17">
        <v>3.1394908047422197E-2</v>
      </c>
      <c r="M582" s="17"/>
      <c r="N582" s="17">
        <v>0.171778039953387</v>
      </c>
      <c r="O582" s="17">
        <v>5.3759062189099399E-2</v>
      </c>
      <c r="P582" s="17">
        <v>7.0527544156949201E-2</v>
      </c>
      <c r="Q582" s="17">
        <v>0</v>
      </c>
      <c r="R582" s="17">
        <v>0.104937096641427</v>
      </c>
      <c r="S582" s="17">
        <v>0.17996483633285301</v>
      </c>
      <c r="T582" s="17">
        <v>0</v>
      </c>
      <c r="U582" s="17">
        <v>0</v>
      </c>
      <c r="V582" s="17">
        <v>5.65087005784412E-2</v>
      </c>
      <c r="W582" s="17">
        <v>5.7945806775635197E-2</v>
      </c>
      <c r="X582" s="17">
        <v>0.10637528520506299</v>
      </c>
      <c r="Y582" s="17">
        <v>0.176006968172988</v>
      </c>
      <c r="Z582" s="17"/>
      <c r="AA582" s="17">
        <v>6.5105727493840498E-2</v>
      </c>
      <c r="AB582" s="17">
        <v>6.8909804423501697E-2</v>
      </c>
      <c r="AC582" s="17">
        <v>7.3452783101258801E-2</v>
      </c>
      <c r="AD582" s="17">
        <v>0.12037920332327801</v>
      </c>
      <c r="AE582" s="17"/>
      <c r="AF582" s="17">
        <v>7.4989761461868906E-2</v>
      </c>
      <c r="AG582" s="17">
        <v>6.2653841084398407E-2</v>
      </c>
      <c r="AH582" s="17">
        <v>8.9789991705741798E-2</v>
      </c>
      <c r="AI582" s="17">
        <v>6.0989382237283001E-2</v>
      </c>
      <c r="AJ582" s="17">
        <v>0.30362938529156702</v>
      </c>
    </row>
    <row r="583" spans="2:36" x14ac:dyDescent="0.35">
      <c r="B583" t="s">
        <v>166</v>
      </c>
      <c r="C583" s="17">
        <v>4.0353990874391003E-2</v>
      </c>
      <c r="D583" s="17">
        <v>5.41337583055468E-2</v>
      </c>
      <c r="E583" s="17">
        <v>2.8977676288712201E-2</v>
      </c>
      <c r="F583" s="17"/>
      <c r="G583" s="17">
        <v>2.52086438960747E-2</v>
      </c>
      <c r="H583" s="17">
        <v>6.3027430956783106E-2</v>
      </c>
      <c r="I583" s="17">
        <v>3.5564675873634197E-2</v>
      </c>
      <c r="J583" s="17">
        <v>9.1132186598155099E-2</v>
      </c>
      <c r="K583" s="17">
        <v>0</v>
      </c>
      <c r="L583" s="17">
        <v>1.46479753803839E-2</v>
      </c>
      <c r="M583" s="17"/>
      <c r="N583" s="17">
        <v>2.5891902844626599E-2</v>
      </c>
      <c r="O583" s="17">
        <v>2.21400918664303E-2</v>
      </c>
      <c r="P583" s="17">
        <v>3.9099220088803198E-2</v>
      </c>
      <c r="Q583" s="17">
        <v>4.7465128286223103E-2</v>
      </c>
      <c r="R583" s="17">
        <v>6.2908766665343493E-2</v>
      </c>
      <c r="S583" s="17">
        <v>9.3453848779332799E-2</v>
      </c>
      <c r="T583" s="17">
        <v>0</v>
      </c>
      <c r="U583" s="17">
        <v>8.1803252963585399E-2</v>
      </c>
      <c r="V583" s="17">
        <v>0.10188434043496999</v>
      </c>
      <c r="W583" s="17">
        <v>0</v>
      </c>
      <c r="X583" s="17">
        <v>0</v>
      </c>
      <c r="Y583" s="17">
        <v>0</v>
      </c>
      <c r="Z583" s="17"/>
      <c r="AA583" s="17">
        <v>5.6745460667140903E-2</v>
      </c>
      <c r="AB583" s="17">
        <v>2.94843916890104E-2</v>
      </c>
      <c r="AC583" s="17">
        <v>4.2129111013170899E-2</v>
      </c>
      <c r="AD583" s="17">
        <v>3.0341327689924601E-2</v>
      </c>
      <c r="AE583" s="17"/>
      <c r="AF583" s="17">
        <v>4.4812075506563298E-2</v>
      </c>
      <c r="AG583" s="17">
        <v>2.8743950366205799E-2</v>
      </c>
      <c r="AH583" s="17">
        <v>4.9940272581192401E-2</v>
      </c>
      <c r="AI583" s="17">
        <v>9.2126322358184798E-2</v>
      </c>
      <c r="AJ583" s="17">
        <v>0</v>
      </c>
    </row>
    <row r="584" spans="2:36" x14ac:dyDescent="0.35">
      <c r="B584" t="s">
        <v>167</v>
      </c>
      <c r="C584" s="17">
        <v>2.9939707850945799E-2</v>
      </c>
      <c r="D584" s="17">
        <v>4.3141041843070597E-2</v>
      </c>
      <c r="E584" s="17">
        <v>1.9040936939510301E-2</v>
      </c>
      <c r="F584" s="17"/>
      <c r="G584" s="17">
        <v>5.4117354082554102E-2</v>
      </c>
      <c r="H584" s="17">
        <v>6.1773726418792599E-2</v>
      </c>
      <c r="I584" s="17">
        <v>5.2007445712954098E-2</v>
      </c>
      <c r="J584" s="17">
        <v>0</v>
      </c>
      <c r="K584" s="17">
        <v>2.1134003554808298E-2</v>
      </c>
      <c r="L584" s="17">
        <v>0</v>
      </c>
      <c r="M584" s="17"/>
      <c r="N584" s="17">
        <v>5.3556412694265997E-2</v>
      </c>
      <c r="O584" s="17">
        <v>0</v>
      </c>
      <c r="P584" s="17">
        <v>0</v>
      </c>
      <c r="Q584" s="17">
        <v>8.27707797534286E-2</v>
      </c>
      <c r="R584" s="17">
        <v>0</v>
      </c>
      <c r="S584" s="17">
        <v>4.7779490485327002E-2</v>
      </c>
      <c r="T584" s="17">
        <v>4.9699106024741001E-2</v>
      </c>
      <c r="U584" s="17">
        <v>8.0786331967078601E-2</v>
      </c>
      <c r="V584" s="17">
        <v>2.8243359083636E-2</v>
      </c>
      <c r="W584" s="17">
        <v>0</v>
      </c>
      <c r="X584" s="17">
        <v>0</v>
      </c>
      <c r="Y584" s="17">
        <v>8.6141371805339401E-2</v>
      </c>
      <c r="Z584" s="17"/>
      <c r="AA584" s="17">
        <v>9.5754028567091795E-3</v>
      </c>
      <c r="AB584" s="17">
        <v>7.9738818518974894E-2</v>
      </c>
      <c r="AC584" s="17">
        <v>3.4582350573146799E-2</v>
      </c>
      <c r="AD584" s="17">
        <v>0</v>
      </c>
      <c r="AE584" s="17"/>
      <c r="AF584" s="17">
        <v>0</v>
      </c>
      <c r="AG584" s="17">
        <v>3.52900944103164E-2</v>
      </c>
      <c r="AH584" s="17">
        <v>3.5751818081962199E-2</v>
      </c>
      <c r="AI584" s="17">
        <v>8.2352022538529704E-2</v>
      </c>
      <c r="AJ584" s="17">
        <v>0</v>
      </c>
    </row>
    <row r="585" spans="2:36" x14ac:dyDescent="0.35">
      <c r="B585" t="s">
        <v>104</v>
      </c>
      <c r="C585" s="17">
        <v>3.00533989744669E-3</v>
      </c>
      <c r="D585" s="17">
        <v>6.6456123711458896E-3</v>
      </c>
      <c r="E585" s="17">
        <v>0</v>
      </c>
      <c r="F585" s="17"/>
      <c r="G585" s="17">
        <v>2.6676044690902199E-2</v>
      </c>
      <c r="H585" s="17">
        <v>0</v>
      </c>
      <c r="I585" s="17">
        <v>0</v>
      </c>
      <c r="J585" s="17">
        <v>0</v>
      </c>
      <c r="K585" s="17">
        <v>0</v>
      </c>
      <c r="L585" s="17">
        <v>0</v>
      </c>
      <c r="M585" s="17"/>
      <c r="N585" s="17">
        <v>2.3291194117513798E-2</v>
      </c>
      <c r="O585" s="17">
        <v>0</v>
      </c>
      <c r="P585" s="17">
        <v>0</v>
      </c>
      <c r="Q585" s="17">
        <v>0</v>
      </c>
      <c r="R585" s="17">
        <v>0</v>
      </c>
      <c r="S585" s="17">
        <v>0</v>
      </c>
      <c r="T585" s="17">
        <v>0</v>
      </c>
      <c r="U585" s="17">
        <v>0</v>
      </c>
      <c r="V585" s="17">
        <v>0</v>
      </c>
      <c r="W585" s="17">
        <v>0</v>
      </c>
      <c r="X585" s="17">
        <v>0</v>
      </c>
      <c r="Y585" s="17">
        <v>0</v>
      </c>
      <c r="Z585" s="17"/>
      <c r="AA585" s="17">
        <v>0</v>
      </c>
      <c r="AB585" s="17">
        <v>0</v>
      </c>
      <c r="AC585" s="17">
        <v>0</v>
      </c>
      <c r="AD585" s="17">
        <v>1.2976481388889301E-2</v>
      </c>
      <c r="AE585" s="17"/>
      <c r="AF585" s="17">
        <v>0</v>
      </c>
      <c r="AG585" s="17">
        <v>0</v>
      </c>
      <c r="AH585" s="17">
        <v>1.0382812362340199E-2</v>
      </c>
      <c r="AI585" s="17">
        <v>0</v>
      </c>
      <c r="AJ585" s="17">
        <v>0</v>
      </c>
    </row>
    <row r="586" spans="2:36" x14ac:dyDescent="0.35">
      <c r="B586" t="s">
        <v>168</v>
      </c>
      <c r="C586" s="17">
        <v>0.84646115598305904</v>
      </c>
      <c r="D586" s="17">
        <v>0.83832673375512601</v>
      </c>
      <c r="E586" s="17">
        <v>0.85317678066250502</v>
      </c>
      <c r="F586" s="17"/>
      <c r="G586" s="17">
        <v>0.72518897561509399</v>
      </c>
      <c r="H586" s="17">
        <v>0.78257817367100202</v>
      </c>
      <c r="I586" s="17">
        <v>0.80778472698321402</v>
      </c>
      <c r="J586" s="17">
        <v>0.83756697960993798</v>
      </c>
      <c r="K586" s="17">
        <v>0.93799672049418803</v>
      </c>
      <c r="L586" s="17">
        <v>0.95395711657219395</v>
      </c>
      <c r="M586" s="17"/>
      <c r="N586" s="17">
        <v>0.72548245039020698</v>
      </c>
      <c r="O586" s="17">
        <v>0.92410084594446995</v>
      </c>
      <c r="P586" s="17">
        <v>0.89037323575424798</v>
      </c>
      <c r="Q586" s="17">
        <v>0.86976409196034798</v>
      </c>
      <c r="R586" s="17">
        <v>0.83215413669322902</v>
      </c>
      <c r="S586" s="17">
        <v>0.67880182440248804</v>
      </c>
      <c r="T586" s="17">
        <v>0.95030089397525896</v>
      </c>
      <c r="U586" s="17">
        <v>0.837410415069336</v>
      </c>
      <c r="V586" s="17">
        <v>0.81336359990295304</v>
      </c>
      <c r="W586" s="17">
        <v>0.94205419322436501</v>
      </c>
      <c r="X586" s="17">
        <v>0.89362471479493699</v>
      </c>
      <c r="Y586" s="17">
        <v>0.73785166002167202</v>
      </c>
      <c r="Z586" s="17"/>
      <c r="AA586" s="17">
        <v>0.86857340898230895</v>
      </c>
      <c r="AB586" s="17">
        <v>0.82186698536851299</v>
      </c>
      <c r="AC586" s="17">
        <v>0.84983575531242395</v>
      </c>
      <c r="AD586" s="17">
        <v>0.836302987597908</v>
      </c>
      <c r="AE586" s="17"/>
      <c r="AF586" s="17">
        <v>0.88019816303156795</v>
      </c>
      <c r="AG586" s="17">
        <v>0.87331211413907905</v>
      </c>
      <c r="AH586" s="17">
        <v>0.81413510526876298</v>
      </c>
      <c r="AI586" s="17">
        <v>0.764532272866003</v>
      </c>
      <c r="AJ586" s="17">
        <v>0.69637061470843298</v>
      </c>
    </row>
    <row r="587" spans="2:36" x14ac:dyDescent="0.35">
      <c r="B587" t="s">
        <v>169</v>
      </c>
      <c r="C587" s="17">
        <v>7.0293698725336806E-2</v>
      </c>
      <c r="D587" s="17">
        <v>9.7274800148617405E-2</v>
      </c>
      <c r="E587" s="17">
        <v>4.8018613228222602E-2</v>
      </c>
      <c r="F587" s="17"/>
      <c r="G587" s="17">
        <v>7.9325997978628798E-2</v>
      </c>
      <c r="H587" s="17">
        <v>0.124801157375576</v>
      </c>
      <c r="I587" s="17">
        <v>8.7572121586588295E-2</v>
      </c>
      <c r="J587" s="17">
        <v>9.1132186598155099E-2</v>
      </c>
      <c r="K587" s="17">
        <v>2.1134003554808298E-2</v>
      </c>
      <c r="L587" s="17">
        <v>1.46479753803839E-2</v>
      </c>
      <c r="M587" s="17"/>
      <c r="N587" s="17">
        <v>7.9448315538892603E-2</v>
      </c>
      <c r="O587" s="17">
        <v>2.21400918664303E-2</v>
      </c>
      <c r="P587" s="17">
        <v>3.9099220088803198E-2</v>
      </c>
      <c r="Q587" s="17">
        <v>0.13023590803965199</v>
      </c>
      <c r="R587" s="17">
        <v>6.2908766665343493E-2</v>
      </c>
      <c r="S587" s="17">
        <v>0.14123333926466</v>
      </c>
      <c r="T587" s="17">
        <v>4.9699106024741001E-2</v>
      </c>
      <c r="U587" s="17">
        <v>0.162589584930664</v>
      </c>
      <c r="V587" s="17">
        <v>0.130127699518606</v>
      </c>
      <c r="W587" s="17">
        <v>0</v>
      </c>
      <c r="X587" s="17">
        <v>0</v>
      </c>
      <c r="Y587" s="17">
        <v>8.6141371805339401E-2</v>
      </c>
      <c r="Z587" s="17"/>
      <c r="AA587" s="17">
        <v>6.6320863523850096E-2</v>
      </c>
      <c r="AB587" s="17">
        <v>0.10922321020798501</v>
      </c>
      <c r="AC587" s="17">
        <v>7.6711461586317697E-2</v>
      </c>
      <c r="AD587" s="17">
        <v>3.0341327689924601E-2</v>
      </c>
      <c r="AE587" s="17"/>
      <c r="AF587" s="17">
        <v>4.4812075506563298E-2</v>
      </c>
      <c r="AG587" s="17">
        <v>6.4034044776522206E-2</v>
      </c>
      <c r="AH587" s="17">
        <v>8.5692090663154599E-2</v>
      </c>
      <c r="AI587" s="17">
        <v>0.17447834489671499</v>
      </c>
      <c r="AJ587" s="17">
        <v>0</v>
      </c>
    </row>
    <row r="588" spans="2:36"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2:36" x14ac:dyDescent="0.35">
      <c r="B589" s="6" t="s">
        <v>180</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2:36" x14ac:dyDescent="0.35">
      <c r="B590" s="23" t="s">
        <v>14</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2:36" x14ac:dyDescent="0.35">
      <c r="B591" t="s">
        <v>163</v>
      </c>
      <c r="C591" s="17">
        <v>0.67959280603554295</v>
      </c>
      <c r="D591" s="17">
        <v>0.69846849649849396</v>
      </c>
      <c r="E591" s="17">
        <v>0.665202539057131</v>
      </c>
      <c r="F591" s="17"/>
      <c r="G591" s="17">
        <v>0.49810013952655302</v>
      </c>
      <c r="H591" s="17">
        <v>0.62042118644647204</v>
      </c>
      <c r="I591" s="17">
        <v>0.58839137339983905</v>
      </c>
      <c r="J591" s="17">
        <v>0.67159867238676196</v>
      </c>
      <c r="K591" s="17">
        <v>0.81120570512324697</v>
      </c>
      <c r="L591" s="17">
        <v>0.84344632033115596</v>
      </c>
      <c r="M591" s="17"/>
      <c r="N591" s="17">
        <v>0.51421241330251299</v>
      </c>
      <c r="O591" s="17">
        <v>0.70273008374385704</v>
      </c>
      <c r="P591" s="17">
        <v>0.78699397953794104</v>
      </c>
      <c r="Q591" s="17">
        <v>0.64036177723035204</v>
      </c>
      <c r="R591" s="17">
        <v>0.56232663035264896</v>
      </c>
      <c r="S591" s="17">
        <v>0.87867428399226899</v>
      </c>
      <c r="T591" s="17">
        <v>0.805438503576139</v>
      </c>
      <c r="U591" s="17">
        <v>0.72526762873988704</v>
      </c>
      <c r="V591" s="17">
        <v>0.60758752741687205</v>
      </c>
      <c r="W591" s="17">
        <v>0.83299775907773199</v>
      </c>
      <c r="X591" s="17">
        <v>0.52464116074219302</v>
      </c>
      <c r="Y591" s="17">
        <v>1</v>
      </c>
      <c r="Z591" s="17"/>
      <c r="AA591" s="17">
        <v>0.66871210059793296</v>
      </c>
      <c r="AB591" s="17">
        <v>0.76163484803841397</v>
      </c>
      <c r="AC591" s="17">
        <v>0.56274513196973597</v>
      </c>
      <c r="AD591" s="17">
        <v>0.70246033876224601</v>
      </c>
      <c r="AE591" s="17"/>
      <c r="AF591" s="17">
        <v>0.71195983681592401</v>
      </c>
      <c r="AG591" s="17">
        <v>0.64425798819481594</v>
      </c>
      <c r="AH591" s="17">
        <v>0.74809762115483003</v>
      </c>
      <c r="AI591" s="17">
        <v>0.43742272824655498</v>
      </c>
      <c r="AJ591" s="17">
        <v>0.61062980932879396</v>
      </c>
    </row>
    <row r="592" spans="2:36" x14ac:dyDescent="0.35">
      <c r="B592" t="s">
        <v>164</v>
      </c>
      <c r="C592" s="17">
        <v>0.15958633247283899</v>
      </c>
      <c r="D592" s="17">
        <v>0.165284337841583</v>
      </c>
      <c r="E592" s="17">
        <v>0.154923625581393</v>
      </c>
      <c r="F592" s="17"/>
      <c r="G592" s="17">
        <v>0.173306750089118</v>
      </c>
      <c r="H592" s="17">
        <v>0.222558418912018</v>
      </c>
      <c r="I592" s="17">
        <v>0.11776616080692601</v>
      </c>
      <c r="J592" s="17">
        <v>0.15015871892817501</v>
      </c>
      <c r="K592" s="17">
        <v>0.16333210211924501</v>
      </c>
      <c r="L592" s="17">
        <v>0.13979103282037</v>
      </c>
      <c r="M592" s="17"/>
      <c r="N592" s="17">
        <v>0.14799356264622399</v>
      </c>
      <c r="O592" s="17">
        <v>0.20100328877989901</v>
      </c>
      <c r="P592" s="17">
        <v>7.2148248806641502E-2</v>
      </c>
      <c r="Q592" s="17">
        <v>4.0205445056247201E-2</v>
      </c>
      <c r="R592" s="17">
        <v>0.22836480457383401</v>
      </c>
      <c r="S592" s="17">
        <v>0.121325716007731</v>
      </c>
      <c r="T592" s="17">
        <v>9.9513184761395299E-2</v>
      </c>
      <c r="U592" s="17">
        <v>0.27473237126011302</v>
      </c>
      <c r="V592" s="17">
        <v>0.211828862869092</v>
      </c>
      <c r="W592" s="17">
        <v>0.16700224092226801</v>
      </c>
      <c r="X592" s="17">
        <v>0.33337962931887</v>
      </c>
      <c r="Y592" s="17">
        <v>0</v>
      </c>
      <c r="Z592" s="17"/>
      <c r="AA592" s="17">
        <v>0.121641947307649</v>
      </c>
      <c r="AB592" s="17">
        <v>0.175171704287231</v>
      </c>
      <c r="AC592" s="17">
        <v>0.22721384157247801</v>
      </c>
      <c r="AD592" s="17">
        <v>0.13470784693204399</v>
      </c>
      <c r="AE592" s="17"/>
      <c r="AF592" s="17">
        <v>0.22188918655176201</v>
      </c>
      <c r="AG592" s="17">
        <v>0.17576001356825399</v>
      </c>
      <c r="AH592" s="17">
        <v>8.9477453345510799E-2</v>
      </c>
      <c r="AI592" s="17">
        <v>0.21386048520554299</v>
      </c>
      <c r="AJ592" s="17">
        <v>0</v>
      </c>
    </row>
    <row r="593" spans="2:36" x14ac:dyDescent="0.35">
      <c r="B593" t="s">
        <v>165</v>
      </c>
      <c r="C593" s="17">
        <v>6.5772261433229701E-2</v>
      </c>
      <c r="D593" s="17">
        <v>6.3147742263955794E-2</v>
      </c>
      <c r="E593" s="17">
        <v>6.1899025051159497E-2</v>
      </c>
      <c r="F593" s="17"/>
      <c r="G593" s="17">
        <v>0.111544425160074</v>
      </c>
      <c r="H593" s="17">
        <v>7.3393004927511801E-2</v>
      </c>
      <c r="I593" s="17">
        <v>3.8743793282329797E-2</v>
      </c>
      <c r="J593" s="17">
        <v>0.140073542778891</v>
      </c>
      <c r="K593" s="17">
        <v>2.5462192757507201E-2</v>
      </c>
      <c r="L593" s="17">
        <v>1.6762646848473801E-2</v>
      </c>
      <c r="M593" s="17"/>
      <c r="N593" s="17">
        <v>0.103895017018707</v>
      </c>
      <c r="O593" s="17">
        <v>9.6266627476244399E-2</v>
      </c>
      <c r="P593" s="17">
        <v>7.0710714759866497E-2</v>
      </c>
      <c r="Q593" s="17">
        <v>3.7974752487873999E-2</v>
      </c>
      <c r="R593" s="17">
        <v>0.112243178780964</v>
      </c>
      <c r="S593" s="17">
        <v>0</v>
      </c>
      <c r="T593" s="17">
        <v>4.1492674151794501E-2</v>
      </c>
      <c r="U593" s="17">
        <v>0</v>
      </c>
      <c r="V593" s="17">
        <v>0.10327928432380599</v>
      </c>
      <c r="W593" s="17">
        <v>0</v>
      </c>
      <c r="X593" s="17">
        <v>7.6229559759446397E-2</v>
      </c>
      <c r="Y593" s="17">
        <v>0</v>
      </c>
      <c r="Z593" s="17"/>
      <c r="AA593" s="17">
        <v>9.16155079242299E-2</v>
      </c>
      <c r="AB593" s="17">
        <v>2.9601411309650001E-2</v>
      </c>
      <c r="AC593" s="17">
        <v>0.12617012421974999</v>
      </c>
      <c r="AD593" s="17">
        <v>3.31938089343276E-2</v>
      </c>
      <c r="AE593" s="17"/>
      <c r="AF593" s="17">
        <v>1.3856146317863E-2</v>
      </c>
      <c r="AG593" s="17">
        <v>9.2085521762391806E-2</v>
      </c>
      <c r="AH593" s="17">
        <v>5.2478330110377197E-2</v>
      </c>
      <c r="AI593" s="17">
        <v>0.18328923875443101</v>
      </c>
      <c r="AJ593" s="17">
        <v>0</v>
      </c>
    </row>
    <row r="594" spans="2:36" x14ac:dyDescent="0.35">
      <c r="B594" t="s">
        <v>166</v>
      </c>
      <c r="C594" s="17">
        <v>5.2144622978046597E-2</v>
      </c>
      <c r="D594" s="17">
        <v>3.6256052196472099E-2</v>
      </c>
      <c r="E594" s="17">
        <v>6.8623915230961494E-2</v>
      </c>
      <c r="F594" s="17"/>
      <c r="G594" s="17">
        <v>0.189696949880829</v>
      </c>
      <c r="H594" s="17">
        <v>6.3630495828467304E-2</v>
      </c>
      <c r="I594" s="17">
        <v>8.0361886767810697E-2</v>
      </c>
      <c r="J594" s="17">
        <v>1.8010137261747501E-2</v>
      </c>
      <c r="K594" s="17">
        <v>0</v>
      </c>
      <c r="L594" s="17">
        <v>0</v>
      </c>
      <c r="M594" s="17"/>
      <c r="N594" s="17">
        <v>0.14955114690101801</v>
      </c>
      <c r="O594" s="17">
        <v>0</v>
      </c>
      <c r="P594" s="17">
        <v>0</v>
      </c>
      <c r="Q594" s="17">
        <v>7.7581643923721397E-2</v>
      </c>
      <c r="R594" s="17">
        <v>9.7065386292553499E-2</v>
      </c>
      <c r="S594" s="17">
        <v>0</v>
      </c>
      <c r="T594" s="17">
        <v>5.3555637510671203E-2</v>
      </c>
      <c r="U594" s="17">
        <v>0</v>
      </c>
      <c r="V594" s="17">
        <v>7.7304325390230605E-2</v>
      </c>
      <c r="W594" s="17">
        <v>0</v>
      </c>
      <c r="X594" s="17">
        <v>0</v>
      </c>
      <c r="Y594" s="17">
        <v>0</v>
      </c>
      <c r="Z594" s="17"/>
      <c r="AA594" s="17">
        <v>7.5220522134790704E-2</v>
      </c>
      <c r="AB594" s="17">
        <v>1.70606090041397E-2</v>
      </c>
      <c r="AC594" s="17">
        <v>3.1861693292739801E-2</v>
      </c>
      <c r="AD594" s="17">
        <v>7.2902856547307396E-2</v>
      </c>
      <c r="AE594" s="17"/>
      <c r="AF594" s="17">
        <v>2.46145150224613E-2</v>
      </c>
      <c r="AG594" s="17">
        <v>4.8909468970662902E-2</v>
      </c>
      <c r="AH594" s="17">
        <v>4.1045998862949101E-2</v>
      </c>
      <c r="AI594" s="17">
        <v>6.4438755606608403E-2</v>
      </c>
      <c r="AJ594" s="17">
        <v>0.38937019067120598</v>
      </c>
    </row>
    <row r="595" spans="2:36" x14ac:dyDescent="0.35">
      <c r="B595" t="s">
        <v>167</v>
      </c>
      <c r="C595" s="17">
        <v>2.8714550890911902E-2</v>
      </c>
      <c r="D595" s="17">
        <v>3.0136830406659699E-2</v>
      </c>
      <c r="E595" s="17">
        <v>2.7472907392962698E-2</v>
      </c>
      <c r="F595" s="17"/>
      <c r="G595" s="17">
        <v>2.7351735343426501E-2</v>
      </c>
      <c r="H595" s="17">
        <v>1.99968938855309E-2</v>
      </c>
      <c r="I595" s="17">
        <v>9.8268953542249196E-2</v>
      </c>
      <c r="J595" s="17">
        <v>2.0158928644424201E-2</v>
      </c>
      <c r="K595" s="17">
        <v>0</v>
      </c>
      <c r="L595" s="17">
        <v>0</v>
      </c>
      <c r="M595" s="17"/>
      <c r="N595" s="17">
        <v>6.2639265443213105E-2</v>
      </c>
      <c r="O595" s="17">
        <v>0</v>
      </c>
      <c r="P595" s="17">
        <v>3.45213808510339E-2</v>
      </c>
      <c r="Q595" s="17">
        <v>0.163278807906339</v>
      </c>
      <c r="R595" s="17">
        <v>0</v>
      </c>
      <c r="S595" s="17">
        <v>0</v>
      </c>
      <c r="T595" s="17">
        <v>0</v>
      </c>
      <c r="U595" s="17">
        <v>0</v>
      </c>
      <c r="V595" s="17">
        <v>0</v>
      </c>
      <c r="W595" s="17">
        <v>0</v>
      </c>
      <c r="X595" s="17">
        <v>0</v>
      </c>
      <c r="Y595" s="17">
        <v>0</v>
      </c>
      <c r="Z595" s="17"/>
      <c r="AA595" s="17">
        <v>4.28099220353979E-2</v>
      </c>
      <c r="AB595" s="17">
        <v>1.6531427360565201E-2</v>
      </c>
      <c r="AC595" s="17">
        <v>3.4191238064079699E-2</v>
      </c>
      <c r="AD595" s="17">
        <v>2.3014164744105899E-2</v>
      </c>
      <c r="AE595" s="17"/>
      <c r="AF595" s="17">
        <v>0</v>
      </c>
      <c r="AG595" s="17">
        <v>2.5832577946825599E-2</v>
      </c>
      <c r="AH595" s="17">
        <v>6.8900596526332597E-2</v>
      </c>
      <c r="AI595" s="17">
        <v>6.8529219116679002E-2</v>
      </c>
      <c r="AJ595" s="17">
        <v>0</v>
      </c>
    </row>
    <row r="596" spans="2:36" x14ac:dyDescent="0.35">
      <c r="B596" t="s">
        <v>104</v>
      </c>
      <c r="C596" s="17">
        <v>1.41894261894296E-2</v>
      </c>
      <c r="D596" s="17">
        <v>6.70654079283512E-3</v>
      </c>
      <c r="E596" s="17">
        <v>2.1877987686392299E-2</v>
      </c>
      <c r="F596" s="17"/>
      <c r="G596" s="17">
        <v>0</v>
      </c>
      <c r="H596" s="17">
        <v>0</v>
      </c>
      <c r="I596" s="17">
        <v>7.6467832200844896E-2</v>
      </c>
      <c r="J596" s="17">
        <v>0</v>
      </c>
      <c r="K596" s="17">
        <v>0</v>
      </c>
      <c r="L596" s="17">
        <v>0</v>
      </c>
      <c r="M596" s="17"/>
      <c r="N596" s="17">
        <v>2.17085946883241E-2</v>
      </c>
      <c r="O596" s="17">
        <v>0</v>
      </c>
      <c r="P596" s="17">
        <v>3.5625676044516899E-2</v>
      </c>
      <c r="Q596" s="17">
        <v>4.0597573395466498E-2</v>
      </c>
      <c r="R596" s="17">
        <v>0</v>
      </c>
      <c r="S596" s="17">
        <v>0</v>
      </c>
      <c r="T596" s="17">
        <v>0</v>
      </c>
      <c r="U596" s="17">
        <v>0</v>
      </c>
      <c r="V596" s="17">
        <v>0</v>
      </c>
      <c r="W596" s="17">
        <v>0</v>
      </c>
      <c r="X596" s="17">
        <v>6.5749650179490304E-2</v>
      </c>
      <c r="Y596" s="17">
        <v>0</v>
      </c>
      <c r="Z596" s="17"/>
      <c r="AA596" s="17">
        <v>0</v>
      </c>
      <c r="AB596" s="17">
        <v>0</v>
      </c>
      <c r="AC596" s="17">
        <v>1.78179708812168E-2</v>
      </c>
      <c r="AD596" s="17">
        <v>3.3720984079969402E-2</v>
      </c>
      <c r="AE596" s="17"/>
      <c r="AF596" s="17">
        <v>2.76803152919897E-2</v>
      </c>
      <c r="AG596" s="17">
        <v>1.3154429557048999E-2</v>
      </c>
      <c r="AH596" s="17">
        <v>0</v>
      </c>
      <c r="AI596" s="17">
        <v>3.2459573070184003E-2</v>
      </c>
      <c r="AJ596" s="17">
        <v>0</v>
      </c>
    </row>
    <row r="597" spans="2:36" x14ac:dyDescent="0.35">
      <c r="B597" t="s">
        <v>168</v>
      </c>
      <c r="C597" s="17">
        <v>0.83917913850838199</v>
      </c>
      <c r="D597" s="17">
        <v>0.86375283434007699</v>
      </c>
      <c r="E597" s="17">
        <v>0.82012616463852395</v>
      </c>
      <c r="F597" s="17"/>
      <c r="G597" s="17">
        <v>0.67140688961567097</v>
      </c>
      <c r="H597" s="17">
        <v>0.84297960535849004</v>
      </c>
      <c r="I597" s="17">
        <v>0.70615753420676497</v>
      </c>
      <c r="J597" s="17">
        <v>0.82175739131493697</v>
      </c>
      <c r="K597" s="17">
        <v>0.97453780724249295</v>
      </c>
      <c r="L597" s="17">
        <v>0.98323735315152605</v>
      </c>
      <c r="M597" s="17"/>
      <c r="N597" s="17">
        <v>0.66220597594873698</v>
      </c>
      <c r="O597" s="17">
        <v>0.90373337252375596</v>
      </c>
      <c r="P597" s="17">
        <v>0.85914222834458298</v>
      </c>
      <c r="Q597" s="17">
        <v>0.68056722228660005</v>
      </c>
      <c r="R597" s="17">
        <v>0.79069143492648297</v>
      </c>
      <c r="S597" s="17">
        <v>1</v>
      </c>
      <c r="T597" s="17">
        <v>0.90495168833753403</v>
      </c>
      <c r="U597" s="17">
        <v>1</v>
      </c>
      <c r="V597" s="17">
        <v>0.81941639028596402</v>
      </c>
      <c r="W597" s="17">
        <v>1</v>
      </c>
      <c r="X597" s="17">
        <v>0.85802079006106302</v>
      </c>
      <c r="Y597" s="17">
        <v>1</v>
      </c>
      <c r="Z597" s="17"/>
      <c r="AA597" s="17">
        <v>0.79035404790558095</v>
      </c>
      <c r="AB597" s="17">
        <v>0.93680655232564503</v>
      </c>
      <c r="AC597" s="17">
        <v>0.78995897354221301</v>
      </c>
      <c r="AD597" s="17">
        <v>0.83716818569428997</v>
      </c>
      <c r="AE597" s="17"/>
      <c r="AF597" s="17">
        <v>0.93384902336768605</v>
      </c>
      <c r="AG597" s="17">
        <v>0.82001800176307105</v>
      </c>
      <c r="AH597" s="17">
        <v>0.83757507450034097</v>
      </c>
      <c r="AI597" s="17">
        <v>0.65128321345209805</v>
      </c>
      <c r="AJ597" s="17">
        <v>0.61062980932879396</v>
      </c>
    </row>
    <row r="598" spans="2:36" x14ac:dyDescent="0.35">
      <c r="B598" t="s">
        <v>169</v>
      </c>
      <c r="C598" s="17">
        <v>8.0859173868958495E-2</v>
      </c>
      <c r="D598" s="17">
        <v>6.6392882603131906E-2</v>
      </c>
      <c r="E598" s="17">
        <v>9.6096822623924202E-2</v>
      </c>
      <c r="F598" s="17"/>
      <c r="G598" s="17">
        <v>0.21704868522425499</v>
      </c>
      <c r="H598" s="17">
        <v>8.3627389713998204E-2</v>
      </c>
      <c r="I598" s="17">
        <v>0.17863084031005999</v>
      </c>
      <c r="J598" s="17">
        <v>3.8169065906171702E-2</v>
      </c>
      <c r="K598" s="17">
        <v>0</v>
      </c>
      <c r="L598" s="17">
        <v>0</v>
      </c>
      <c r="M598" s="17"/>
      <c r="N598" s="17">
        <v>0.212190412344231</v>
      </c>
      <c r="O598" s="17">
        <v>0</v>
      </c>
      <c r="P598" s="17">
        <v>3.45213808510339E-2</v>
      </c>
      <c r="Q598" s="17">
        <v>0.24086045183006</v>
      </c>
      <c r="R598" s="17">
        <v>9.7065386292553499E-2</v>
      </c>
      <c r="S598" s="17">
        <v>0</v>
      </c>
      <c r="T598" s="17">
        <v>5.3555637510671203E-2</v>
      </c>
      <c r="U598" s="17">
        <v>0</v>
      </c>
      <c r="V598" s="17">
        <v>7.7304325390230605E-2</v>
      </c>
      <c r="W598" s="17">
        <v>0</v>
      </c>
      <c r="X598" s="17">
        <v>0</v>
      </c>
      <c r="Y598" s="17">
        <v>0</v>
      </c>
      <c r="Z598" s="17"/>
      <c r="AA598" s="17">
        <v>0.118030444170189</v>
      </c>
      <c r="AB598" s="17">
        <v>3.3592036364704897E-2</v>
      </c>
      <c r="AC598" s="17">
        <v>6.60529313568195E-2</v>
      </c>
      <c r="AD598" s="17">
        <v>9.5917021291413204E-2</v>
      </c>
      <c r="AE598" s="17"/>
      <c r="AF598" s="17">
        <v>2.46145150224613E-2</v>
      </c>
      <c r="AG598" s="17">
        <v>7.4742046917488494E-2</v>
      </c>
      <c r="AH598" s="17">
        <v>0.109946595389282</v>
      </c>
      <c r="AI598" s="17">
        <v>0.132967974723287</v>
      </c>
      <c r="AJ598" s="17">
        <v>0.38937019067120598</v>
      </c>
    </row>
    <row r="599" spans="2:36" x14ac:dyDescent="0.35">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2:36" x14ac:dyDescent="0.35">
      <c r="B600" s="6" t="s">
        <v>181</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2:36" x14ac:dyDescent="0.35">
      <c r="B601" s="23" t="s">
        <v>14</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2:36" x14ac:dyDescent="0.35">
      <c r="B602" t="s">
        <v>163</v>
      </c>
      <c r="C602" s="17">
        <v>0.71402412616049504</v>
      </c>
      <c r="D602" s="17">
        <v>0.67108916297172905</v>
      </c>
      <c r="E602" s="17">
        <v>0.76454301091788102</v>
      </c>
      <c r="F602" s="17"/>
      <c r="G602" s="17">
        <v>0.50164163636359005</v>
      </c>
      <c r="H602" s="17">
        <v>0.53755676729566504</v>
      </c>
      <c r="I602" s="17">
        <v>0.67388197636578695</v>
      </c>
      <c r="J602" s="17">
        <v>0.72503854488692798</v>
      </c>
      <c r="K602" s="17">
        <v>0.85302981179751103</v>
      </c>
      <c r="L602" s="17">
        <v>0.85399587449964498</v>
      </c>
      <c r="M602" s="17"/>
      <c r="N602" s="17">
        <v>0.70227496773752296</v>
      </c>
      <c r="O602" s="17">
        <v>0.60164674547491903</v>
      </c>
      <c r="P602" s="17">
        <v>0.79841084680905405</v>
      </c>
      <c r="Q602" s="17">
        <v>0.665315266432012</v>
      </c>
      <c r="R602" s="17">
        <v>0.77637768604414303</v>
      </c>
      <c r="S602" s="17">
        <v>0.75133623581250097</v>
      </c>
      <c r="T602" s="17">
        <v>0.76161630745244302</v>
      </c>
      <c r="U602" s="17">
        <v>0.717481073928111</v>
      </c>
      <c r="V602" s="17">
        <v>0.71752937684741203</v>
      </c>
      <c r="W602" s="17">
        <v>0.70561739074437502</v>
      </c>
      <c r="X602" s="17">
        <v>0.78747494941113605</v>
      </c>
      <c r="Y602" s="17">
        <v>0.53182482594310898</v>
      </c>
      <c r="Z602" s="17"/>
      <c r="AA602" s="17">
        <v>0.73455141157591197</v>
      </c>
      <c r="AB602" s="17">
        <v>0.77076737458340405</v>
      </c>
      <c r="AC602" s="17">
        <v>0.63230646725386896</v>
      </c>
      <c r="AD602" s="17">
        <v>0.70242762266305203</v>
      </c>
      <c r="AE602" s="17"/>
      <c r="AF602" s="17">
        <v>0.67263285134268203</v>
      </c>
      <c r="AG602" s="17">
        <v>0.70060846046543601</v>
      </c>
      <c r="AH602" s="17">
        <v>0.71609721957528405</v>
      </c>
      <c r="AI602" s="17">
        <v>0.67708619025446304</v>
      </c>
      <c r="AJ602" s="17">
        <v>0.29658976310288498</v>
      </c>
    </row>
    <row r="603" spans="2:36" x14ac:dyDescent="0.35">
      <c r="B603" t="s">
        <v>164</v>
      </c>
      <c r="C603" s="17">
        <v>0.117696954386994</v>
      </c>
      <c r="D603" s="17">
        <v>0.100493500127776</v>
      </c>
      <c r="E603" s="17">
        <v>0.136532497121546</v>
      </c>
      <c r="F603" s="17"/>
      <c r="G603" s="17">
        <v>0.180662384599209</v>
      </c>
      <c r="H603" s="17">
        <v>0.20286176027070699</v>
      </c>
      <c r="I603" s="17">
        <v>4.48945463961564E-2</v>
      </c>
      <c r="J603" s="17">
        <v>9.1065577821358698E-2</v>
      </c>
      <c r="K603" s="17">
        <v>0.123670757633721</v>
      </c>
      <c r="L603" s="17">
        <v>0.109577472972476</v>
      </c>
      <c r="M603" s="17"/>
      <c r="N603" s="17">
        <v>6.4379637565918094E-2</v>
      </c>
      <c r="O603" s="17">
        <v>0.24245931253438199</v>
      </c>
      <c r="P603" s="17">
        <v>9.4352702229612201E-2</v>
      </c>
      <c r="Q603" s="17">
        <v>5.0479745144012801E-2</v>
      </c>
      <c r="R603" s="17">
        <v>0.13809207749493499</v>
      </c>
      <c r="S603" s="17">
        <v>4.69362339981906E-2</v>
      </c>
      <c r="T603" s="17">
        <v>9.0844053320690496E-2</v>
      </c>
      <c r="U603" s="17">
        <v>0.19120293363353799</v>
      </c>
      <c r="V603" s="17">
        <v>0.11164968054550301</v>
      </c>
      <c r="W603" s="17">
        <v>9.2694110195891494E-2</v>
      </c>
      <c r="X603" s="17">
        <v>0.14233703562096101</v>
      </c>
      <c r="Y603" s="17">
        <v>0.46817517405689102</v>
      </c>
      <c r="Z603" s="17"/>
      <c r="AA603" s="17">
        <v>7.5803644894960401E-2</v>
      </c>
      <c r="AB603" s="17">
        <v>9.5153734027098993E-2</v>
      </c>
      <c r="AC603" s="17">
        <v>0.15664649787475399</v>
      </c>
      <c r="AD603" s="17">
        <v>0.15673827555983799</v>
      </c>
      <c r="AE603" s="17"/>
      <c r="AF603" s="17">
        <v>0.14170459034280899</v>
      </c>
      <c r="AG603" s="17">
        <v>0.14174551598045099</v>
      </c>
      <c r="AH603" s="17">
        <v>0.105877282726939</v>
      </c>
      <c r="AI603" s="17">
        <v>4.99508124666374E-2</v>
      </c>
      <c r="AJ603" s="17">
        <v>0</v>
      </c>
    </row>
    <row r="604" spans="2:36" x14ac:dyDescent="0.35">
      <c r="B604" t="s">
        <v>165</v>
      </c>
      <c r="C604" s="17">
        <v>8.3000498109617099E-2</v>
      </c>
      <c r="D604" s="17">
        <v>0.12744629193561399</v>
      </c>
      <c r="E604" s="17">
        <v>2.92183167964245E-2</v>
      </c>
      <c r="F604" s="17"/>
      <c r="G604" s="17">
        <v>0.17472411123064899</v>
      </c>
      <c r="H604" s="17">
        <v>8.5540806443484399E-2</v>
      </c>
      <c r="I604" s="17">
        <v>0.114767331745655</v>
      </c>
      <c r="J604" s="17">
        <v>0.103309887390875</v>
      </c>
      <c r="K604" s="17">
        <v>2.32994305687685E-2</v>
      </c>
      <c r="L604" s="17">
        <v>3.6426652527879202E-2</v>
      </c>
      <c r="M604" s="17"/>
      <c r="N604" s="17">
        <v>6.9789228356807301E-2</v>
      </c>
      <c r="O604" s="17">
        <v>5.9711060086099797E-2</v>
      </c>
      <c r="P604" s="17">
        <v>0</v>
      </c>
      <c r="Q604" s="17">
        <v>0.18590810003115099</v>
      </c>
      <c r="R604" s="17">
        <v>3.9650582354145002E-2</v>
      </c>
      <c r="S604" s="17">
        <v>0.116448463865789</v>
      </c>
      <c r="T604" s="17">
        <v>9.7077453147140405E-2</v>
      </c>
      <c r="U604" s="17">
        <v>0</v>
      </c>
      <c r="V604" s="17">
        <v>0.11447424208364899</v>
      </c>
      <c r="W604" s="17">
        <v>9.9157382666343996E-2</v>
      </c>
      <c r="X604" s="17">
        <v>7.0188014967902307E-2</v>
      </c>
      <c r="Y604" s="17">
        <v>0</v>
      </c>
      <c r="Z604" s="17"/>
      <c r="AA604" s="17">
        <v>9.4428985490819406E-2</v>
      </c>
      <c r="AB604" s="17">
        <v>5.7956537206113302E-2</v>
      </c>
      <c r="AC604" s="17">
        <v>9.4174314834138698E-2</v>
      </c>
      <c r="AD604" s="17">
        <v>9.0669356193131101E-2</v>
      </c>
      <c r="AE604" s="17"/>
      <c r="AF604" s="17">
        <v>0.14487850082744</v>
      </c>
      <c r="AG604" s="17">
        <v>4.4512465444518298E-2</v>
      </c>
      <c r="AH604" s="17">
        <v>9.9124559726669795E-2</v>
      </c>
      <c r="AI604" s="17">
        <v>9.6623691521032104E-2</v>
      </c>
      <c r="AJ604" s="17">
        <v>0</v>
      </c>
    </row>
    <row r="605" spans="2:36" x14ac:dyDescent="0.35">
      <c r="B605" t="s">
        <v>166</v>
      </c>
      <c r="C605" s="17">
        <v>4.4747290061283397E-2</v>
      </c>
      <c r="D605" s="17">
        <v>4.4084578488343899E-2</v>
      </c>
      <c r="E605" s="17">
        <v>4.5808779294135203E-2</v>
      </c>
      <c r="F605" s="17"/>
      <c r="G605" s="17">
        <v>0.10682212486805701</v>
      </c>
      <c r="H605" s="17">
        <v>0.11515804768592899</v>
      </c>
      <c r="I605" s="17">
        <v>9.9835190460791395E-2</v>
      </c>
      <c r="J605" s="17">
        <v>0</v>
      </c>
      <c r="K605" s="17">
        <v>0</v>
      </c>
      <c r="L605" s="17">
        <v>0</v>
      </c>
      <c r="M605" s="17"/>
      <c r="N605" s="17">
        <v>7.0183150162759694E-2</v>
      </c>
      <c r="O605" s="17">
        <v>6.6646586526985505E-2</v>
      </c>
      <c r="P605" s="17">
        <v>0</v>
      </c>
      <c r="Q605" s="17">
        <v>9.8296888392824702E-2</v>
      </c>
      <c r="R605" s="17">
        <v>4.5879654106777301E-2</v>
      </c>
      <c r="S605" s="17">
        <v>0</v>
      </c>
      <c r="T605" s="17">
        <v>5.0462186079725802E-2</v>
      </c>
      <c r="U605" s="17">
        <v>9.1315992438350702E-2</v>
      </c>
      <c r="V605" s="17">
        <v>2.8537892340680701E-2</v>
      </c>
      <c r="W605" s="17">
        <v>4.8677872333695103E-2</v>
      </c>
      <c r="X605" s="17">
        <v>0</v>
      </c>
      <c r="Y605" s="17">
        <v>0</v>
      </c>
      <c r="Z605" s="17"/>
      <c r="AA605" s="17">
        <v>6.5094586112014102E-2</v>
      </c>
      <c r="AB605" s="17">
        <v>3.1291028409784198E-2</v>
      </c>
      <c r="AC605" s="17">
        <v>4.9871955559349201E-2</v>
      </c>
      <c r="AD605" s="17">
        <v>3.22678936658677E-2</v>
      </c>
      <c r="AE605" s="17"/>
      <c r="AF605" s="17">
        <v>0</v>
      </c>
      <c r="AG605" s="17">
        <v>5.6274663284102501E-2</v>
      </c>
      <c r="AH605" s="17">
        <v>5.3652634497578497E-2</v>
      </c>
      <c r="AI605" s="17">
        <v>0.11088416362117499</v>
      </c>
      <c r="AJ605" s="17">
        <v>0.37219750951400599</v>
      </c>
    </row>
    <row r="606" spans="2:36" x14ac:dyDescent="0.35">
      <c r="B606" t="s">
        <v>167</v>
      </c>
      <c r="C606" s="17">
        <v>3.67544499832059E-2</v>
      </c>
      <c r="D606" s="17">
        <v>4.94399899943588E-2</v>
      </c>
      <c r="E606" s="17">
        <v>2.3897395870013601E-2</v>
      </c>
      <c r="F606" s="17"/>
      <c r="G606" s="17">
        <v>3.6149742938494898E-2</v>
      </c>
      <c r="H606" s="17">
        <v>5.8882618304213902E-2</v>
      </c>
      <c r="I606" s="17">
        <v>4.4617437450695498E-2</v>
      </c>
      <c r="J606" s="17">
        <v>8.0585989900838303E-2</v>
      </c>
      <c r="K606" s="17">
        <v>0</v>
      </c>
      <c r="L606" s="17">
        <v>0</v>
      </c>
      <c r="M606" s="17"/>
      <c r="N606" s="17">
        <v>6.2142007074862199E-2</v>
      </c>
      <c r="O606" s="17">
        <v>2.9536295377614E-2</v>
      </c>
      <c r="P606" s="17">
        <v>0.107236450961333</v>
      </c>
      <c r="Q606" s="17">
        <v>0</v>
      </c>
      <c r="R606" s="17">
        <v>0</v>
      </c>
      <c r="S606" s="17">
        <v>8.5279066323519601E-2</v>
      </c>
      <c r="T606" s="17">
        <v>0</v>
      </c>
      <c r="U606" s="17">
        <v>0</v>
      </c>
      <c r="V606" s="17">
        <v>2.78088081827546E-2</v>
      </c>
      <c r="W606" s="17">
        <v>5.38532440596938E-2</v>
      </c>
      <c r="X606" s="17">
        <v>0</v>
      </c>
      <c r="Y606" s="17">
        <v>0</v>
      </c>
      <c r="Z606" s="17"/>
      <c r="AA606" s="17">
        <v>3.0121371926294001E-2</v>
      </c>
      <c r="AB606" s="17">
        <v>4.48313257735991E-2</v>
      </c>
      <c r="AC606" s="17">
        <v>6.7000764477889399E-2</v>
      </c>
      <c r="AD606" s="17">
        <v>0</v>
      </c>
      <c r="AE606" s="17"/>
      <c r="AF606" s="17">
        <v>4.0784057487069002E-2</v>
      </c>
      <c r="AG606" s="17">
        <v>4.3244970929419202E-2</v>
      </c>
      <c r="AH606" s="17">
        <v>2.5248303473529601E-2</v>
      </c>
      <c r="AI606" s="17">
        <v>6.5455142136692096E-2</v>
      </c>
      <c r="AJ606" s="17">
        <v>0.33121272738310897</v>
      </c>
    </row>
    <row r="607" spans="2:36" x14ac:dyDescent="0.35">
      <c r="B607" t="s">
        <v>104</v>
      </c>
      <c r="C607" s="17">
        <v>3.77668129840413E-3</v>
      </c>
      <c r="D607" s="17">
        <v>7.44647648217878E-3</v>
      </c>
      <c r="E607" s="17">
        <v>0</v>
      </c>
      <c r="F607" s="17"/>
      <c r="G607" s="17">
        <v>0</v>
      </c>
      <c r="H607" s="17">
        <v>0</v>
      </c>
      <c r="I607" s="17">
        <v>2.2003517580914601E-2</v>
      </c>
      <c r="J607" s="17">
        <v>0</v>
      </c>
      <c r="K607" s="17">
        <v>0</v>
      </c>
      <c r="L607" s="17">
        <v>0</v>
      </c>
      <c r="M607" s="17"/>
      <c r="N607" s="17">
        <v>3.1231009102129701E-2</v>
      </c>
      <c r="O607" s="17">
        <v>0</v>
      </c>
      <c r="P607" s="17">
        <v>0</v>
      </c>
      <c r="Q607" s="17">
        <v>0</v>
      </c>
      <c r="R607" s="17">
        <v>0</v>
      </c>
      <c r="S607" s="17">
        <v>0</v>
      </c>
      <c r="T607" s="17">
        <v>0</v>
      </c>
      <c r="U607" s="17">
        <v>0</v>
      </c>
      <c r="V607" s="17">
        <v>0</v>
      </c>
      <c r="W607" s="17">
        <v>0</v>
      </c>
      <c r="X607" s="17">
        <v>0</v>
      </c>
      <c r="Y607" s="17">
        <v>0</v>
      </c>
      <c r="Z607" s="17"/>
      <c r="AA607" s="17">
        <v>0</v>
      </c>
      <c r="AB607" s="17">
        <v>0</v>
      </c>
      <c r="AC607" s="17">
        <v>0</v>
      </c>
      <c r="AD607" s="17">
        <v>1.7896851918111901E-2</v>
      </c>
      <c r="AE607" s="17"/>
      <c r="AF607" s="17">
        <v>0</v>
      </c>
      <c r="AG607" s="17">
        <v>1.36139238960724E-2</v>
      </c>
      <c r="AH607" s="17">
        <v>0</v>
      </c>
      <c r="AI607" s="17">
        <v>0</v>
      </c>
      <c r="AJ607" s="17">
        <v>0</v>
      </c>
    </row>
    <row r="608" spans="2:36" x14ac:dyDescent="0.35">
      <c r="B608" t="s">
        <v>168</v>
      </c>
      <c r="C608" s="17">
        <v>0.83172108054748894</v>
      </c>
      <c r="D608" s="17">
        <v>0.77158266309950496</v>
      </c>
      <c r="E608" s="17">
        <v>0.90107550803942704</v>
      </c>
      <c r="F608" s="17"/>
      <c r="G608" s="17">
        <v>0.68230402096279996</v>
      </c>
      <c r="H608" s="17">
        <v>0.74041852756637305</v>
      </c>
      <c r="I608" s="17">
        <v>0.71877652276194304</v>
      </c>
      <c r="J608" s="17">
        <v>0.81610412270828703</v>
      </c>
      <c r="K608" s="17">
        <v>0.97670056943123196</v>
      </c>
      <c r="L608" s="17">
        <v>0.96357334747212098</v>
      </c>
      <c r="M608" s="17"/>
      <c r="N608" s="17">
        <v>0.76665460530344098</v>
      </c>
      <c r="O608" s="17">
        <v>0.84410605800930105</v>
      </c>
      <c r="P608" s="17">
        <v>0.89276354903866695</v>
      </c>
      <c r="Q608" s="17">
        <v>0.71579501157602399</v>
      </c>
      <c r="R608" s="17">
        <v>0.91446976353907805</v>
      </c>
      <c r="S608" s="17">
        <v>0.798272469810691</v>
      </c>
      <c r="T608" s="17">
        <v>0.85246036077313403</v>
      </c>
      <c r="U608" s="17">
        <v>0.90868400756164902</v>
      </c>
      <c r="V608" s="17">
        <v>0.82917905739291597</v>
      </c>
      <c r="W608" s="17">
        <v>0.79831150094026704</v>
      </c>
      <c r="X608" s="17">
        <v>0.92981198503209805</v>
      </c>
      <c r="Y608" s="17">
        <v>1</v>
      </c>
      <c r="Z608" s="17"/>
      <c r="AA608" s="17">
        <v>0.81035505647087303</v>
      </c>
      <c r="AB608" s="17">
        <v>0.86592110861050298</v>
      </c>
      <c r="AC608" s="17">
        <v>0.78895296512862301</v>
      </c>
      <c r="AD608" s="17">
        <v>0.85916589822288902</v>
      </c>
      <c r="AE608" s="17"/>
      <c r="AF608" s="17">
        <v>0.81433744168549105</v>
      </c>
      <c r="AG608" s="17">
        <v>0.84235397644588805</v>
      </c>
      <c r="AH608" s="17">
        <v>0.82197450230222202</v>
      </c>
      <c r="AI608" s="17">
        <v>0.72703700272110094</v>
      </c>
      <c r="AJ608" s="17">
        <v>0.29658976310288498</v>
      </c>
    </row>
    <row r="609" spans="2:36" x14ac:dyDescent="0.35">
      <c r="B609" t="s">
        <v>169</v>
      </c>
      <c r="C609" s="17">
        <v>8.1501740044489401E-2</v>
      </c>
      <c r="D609" s="17">
        <v>9.35245684827027E-2</v>
      </c>
      <c r="E609" s="17">
        <v>6.9706175164148704E-2</v>
      </c>
      <c r="F609" s="17"/>
      <c r="G609" s="17">
        <v>0.14297186780655199</v>
      </c>
      <c r="H609" s="17">
        <v>0.17404066599014301</v>
      </c>
      <c r="I609" s="17">
        <v>0.144452627911487</v>
      </c>
      <c r="J609" s="17">
        <v>8.0585989900838303E-2</v>
      </c>
      <c r="K609" s="17">
        <v>0</v>
      </c>
      <c r="L609" s="17">
        <v>0</v>
      </c>
      <c r="M609" s="17"/>
      <c r="N609" s="17">
        <v>0.132325157237622</v>
      </c>
      <c r="O609" s="17">
        <v>9.6182881904599504E-2</v>
      </c>
      <c r="P609" s="17">
        <v>0.107236450961333</v>
      </c>
      <c r="Q609" s="17">
        <v>9.8296888392824702E-2</v>
      </c>
      <c r="R609" s="17">
        <v>4.5879654106777301E-2</v>
      </c>
      <c r="S609" s="17">
        <v>8.5279066323519601E-2</v>
      </c>
      <c r="T609" s="17">
        <v>5.0462186079725802E-2</v>
      </c>
      <c r="U609" s="17">
        <v>9.1315992438350702E-2</v>
      </c>
      <c r="V609" s="17">
        <v>5.6346700523435399E-2</v>
      </c>
      <c r="W609" s="17">
        <v>0.10253111639338899</v>
      </c>
      <c r="X609" s="17">
        <v>0</v>
      </c>
      <c r="Y609" s="17">
        <v>0</v>
      </c>
      <c r="Z609" s="17"/>
      <c r="AA609" s="17">
        <v>9.5215958038308096E-2</v>
      </c>
      <c r="AB609" s="17">
        <v>7.6122354183383395E-2</v>
      </c>
      <c r="AC609" s="17">
        <v>0.116872720037239</v>
      </c>
      <c r="AD609" s="17">
        <v>3.22678936658677E-2</v>
      </c>
      <c r="AE609" s="17"/>
      <c r="AF609" s="17">
        <v>4.0784057487069002E-2</v>
      </c>
      <c r="AG609" s="17">
        <v>9.9519634213521696E-2</v>
      </c>
      <c r="AH609" s="17">
        <v>7.8900937971108101E-2</v>
      </c>
      <c r="AI609" s="17">
        <v>0.17633930575786699</v>
      </c>
      <c r="AJ609" s="17">
        <v>0.70341023689711502</v>
      </c>
    </row>
    <row r="610" spans="2:36" x14ac:dyDescent="0.35">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2:36" x14ac:dyDescent="0.35">
      <c r="B611" s="6" t="s">
        <v>182</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2:36" x14ac:dyDescent="0.35">
      <c r="B612" s="23" t="s">
        <v>14</v>
      </c>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2:36" x14ac:dyDescent="0.35">
      <c r="B613" t="s">
        <v>163</v>
      </c>
      <c r="C613" s="17">
        <v>0.70828812474111302</v>
      </c>
      <c r="D613" s="17">
        <v>0.73064748619647402</v>
      </c>
      <c r="E613" s="17">
        <v>0.68443405489105302</v>
      </c>
      <c r="F613" s="17"/>
      <c r="G613" s="17">
        <v>0.53923738993662895</v>
      </c>
      <c r="H613" s="17">
        <v>0.64376586550738302</v>
      </c>
      <c r="I613" s="17">
        <v>0.74483087328477604</v>
      </c>
      <c r="J613" s="17">
        <v>0.731479719949646</v>
      </c>
      <c r="K613" s="17">
        <v>0.67028517995115999</v>
      </c>
      <c r="L613" s="17">
        <v>0.87985401096712201</v>
      </c>
      <c r="M613" s="17"/>
      <c r="N613" s="17">
        <v>0.64954899056500703</v>
      </c>
      <c r="O613" s="17">
        <v>0.62699022395477999</v>
      </c>
      <c r="P613" s="17">
        <v>0.71649052052698503</v>
      </c>
      <c r="Q613" s="17">
        <v>0.68789680572414502</v>
      </c>
      <c r="R613" s="17">
        <v>0.82255032879013301</v>
      </c>
      <c r="S613" s="17">
        <v>0.73217737812674299</v>
      </c>
      <c r="T613" s="17">
        <v>0.85678182574459505</v>
      </c>
      <c r="U613" s="17">
        <v>0.87678441515207195</v>
      </c>
      <c r="V613" s="17">
        <v>0.667875568045318</v>
      </c>
      <c r="W613" s="17">
        <v>0.71278734312215997</v>
      </c>
      <c r="X613" s="17">
        <v>0.712393109580995</v>
      </c>
      <c r="Y613" s="17">
        <v>0.69076796040171995</v>
      </c>
      <c r="Z613" s="17"/>
      <c r="AA613" s="17">
        <v>0.66429152438119599</v>
      </c>
      <c r="AB613" s="17">
        <v>0.682802068370569</v>
      </c>
      <c r="AC613" s="17">
        <v>0.70295310023061197</v>
      </c>
      <c r="AD613" s="17">
        <v>0.79526094422327698</v>
      </c>
      <c r="AE613" s="17"/>
      <c r="AF613" s="17">
        <v>0.74358034836722997</v>
      </c>
      <c r="AG613" s="17">
        <v>0.63258105500631601</v>
      </c>
      <c r="AH613" s="17">
        <v>0.70682418189802299</v>
      </c>
      <c r="AI613" s="17">
        <v>0.69047333244632203</v>
      </c>
      <c r="AJ613" s="17">
        <v>0.52774203578425805</v>
      </c>
    </row>
    <row r="614" spans="2:36" x14ac:dyDescent="0.35">
      <c r="B614" t="s">
        <v>164</v>
      </c>
      <c r="C614" s="17">
        <v>0.139285349818181</v>
      </c>
      <c r="D614" s="17">
        <v>0.11748199928780299</v>
      </c>
      <c r="E614" s="17">
        <v>0.16173929065107001</v>
      </c>
      <c r="F614" s="17"/>
      <c r="G614" s="17">
        <v>0.20107955689415299</v>
      </c>
      <c r="H614" s="17">
        <v>0.155804950614125</v>
      </c>
      <c r="I614" s="17">
        <v>0.11251745102036501</v>
      </c>
      <c r="J614" s="17">
        <v>0.11312372161206</v>
      </c>
      <c r="K614" s="17">
        <v>0.196940606274771</v>
      </c>
      <c r="L614" s="17">
        <v>7.63812025332858E-2</v>
      </c>
      <c r="M614" s="17"/>
      <c r="N614" s="17">
        <v>0.140790448399565</v>
      </c>
      <c r="O614" s="17">
        <v>0.24238141927294499</v>
      </c>
      <c r="P614" s="17">
        <v>3.6653035960076699E-2</v>
      </c>
      <c r="Q614" s="17">
        <v>0.19371015208268499</v>
      </c>
      <c r="R614" s="17">
        <v>8.7924348053388696E-2</v>
      </c>
      <c r="S614" s="17">
        <v>3.1805354887812699E-2</v>
      </c>
      <c r="T614" s="17">
        <v>9.5753340776374804E-2</v>
      </c>
      <c r="U614" s="17">
        <v>0.12321558484792799</v>
      </c>
      <c r="V614" s="17">
        <v>0.184324618115836</v>
      </c>
      <c r="W614" s="17">
        <v>0.19639881880707499</v>
      </c>
      <c r="X614" s="17">
        <v>9.0197800620322899E-2</v>
      </c>
      <c r="Y614" s="17">
        <v>0.122503732221761</v>
      </c>
      <c r="Z614" s="17"/>
      <c r="AA614" s="17">
        <v>0.14156617191588</v>
      </c>
      <c r="AB614" s="17">
        <v>0.19419118819314601</v>
      </c>
      <c r="AC614" s="17">
        <v>0.122844911009833</v>
      </c>
      <c r="AD614" s="17">
        <v>8.1033788765625003E-2</v>
      </c>
      <c r="AE614" s="17"/>
      <c r="AF614" s="17">
        <v>0.15612660623375299</v>
      </c>
      <c r="AG614" s="17">
        <v>0.18192388547453001</v>
      </c>
      <c r="AH614" s="17">
        <v>0.10971494846951001</v>
      </c>
      <c r="AI614" s="17">
        <v>9.57323153705818E-2</v>
      </c>
      <c r="AJ614" s="17">
        <v>0</v>
      </c>
    </row>
    <row r="615" spans="2:36" x14ac:dyDescent="0.35">
      <c r="B615" t="s">
        <v>165</v>
      </c>
      <c r="C615" s="17">
        <v>6.5174803325785097E-2</v>
      </c>
      <c r="D615" s="17">
        <v>5.6617332754860403E-2</v>
      </c>
      <c r="E615" s="17">
        <v>7.4046026830476896E-2</v>
      </c>
      <c r="F615" s="17"/>
      <c r="G615" s="17">
        <v>5.1029208085615202E-2</v>
      </c>
      <c r="H615" s="17">
        <v>6.7633555698533604E-2</v>
      </c>
      <c r="I615" s="17">
        <v>8.9169079405817697E-2</v>
      </c>
      <c r="J615" s="17">
        <v>6.9438438200635694E-2</v>
      </c>
      <c r="K615" s="17">
        <v>9.6820239701149099E-2</v>
      </c>
      <c r="L615" s="17">
        <v>2.9475990074158801E-2</v>
      </c>
      <c r="M615" s="17"/>
      <c r="N615" s="17">
        <v>3.5419946279816303E-2</v>
      </c>
      <c r="O615" s="17">
        <v>0.10174854140148</v>
      </c>
      <c r="P615" s="17">
        <v>0.20685750702938399</v>
      </c>
      <c r="Q615" s="17">
        <v>0</v>
      </c>
      <c r="R615" s="17">
        <v>0</v>
      </c>
      <c r="S615" s="17">
        <v>6.8908795144382001E-2</v>
      </c>
      <c r="T615" s="17">
        <v>4.7464833479030598E-2</v>
      </c>
      <c r="U615" s="17">
        <v>0</v>
      </c>
      <c r="V615" s="17">
        <v>7.6199994556254702E-2</v>
      </c>
      <c r="W615" s="17">
        <v>4.79083487265516E-2</v>
      </c>
      <c r="X615" s="17">
        <v>0.11563406924</v>
      </c>
      <c r="Y615" s="17">
        <v>9.7482106984315198E-2</v>
      </c>
      <c r="Z615" s="17"/>
      <c r="AA615" s="17">
        <v>5.0919330715772898E-2</v>
      </c>
      <c r="AB615" s="17">
        <v>6.3414596786545596E-2</v>
      </c>
      <c r="AC615" s="17">
        <v>8.6263449381035001E-2</v>
      </c>
      <c r="AD615" s="17">
        <v>6.0828093871417598E-2</v>
      </c>
      <c r="AE615" s="17"/>
      <c r="AF615" s="17">
        <v>7.1343190561507799E-2</v>
      </c>
      <c r="AG615" s="17">
        <v>7.8233801213700702E-2</v>
      </c>
      <c r="AH615" s="17">
        <v>6.0710116501348999E-2</v>
      </c>
      <c r="AI615" s="17">
        <v>6.2061577314410497E-2</v>
      </c>
      <c r="AJ615" s="17">
        <v>0</v>
      </c>
    </row>
    <row r="616" spans="2:36" x14ac:dyDescent="0.35">
      <c r="B616" t="s">
        <v>166</v>
      </c>
      <c r="C616" s="17">
        <v>6.2711096017550302E-2</v>
      </c>
      <c r="D616" s="17">
        <v>7.47218963133299E-2</v>
      </c>
      <c r="E616" s="17">
        <v>5.1116985254398298E-2</v>
      </c>
      <c r="F616" s="17"/>
      <c r="G616" s="17">
        <v>0.17503785733101601</v>
      </c>
      <c r="H616" s="17">
        <v>8.8148965000752796E-2</v>
      </c>
      <c r="I616" s="17">
        <v>3.4642422361842201E-2</v>
      </c>
      <c r="J616" s="17">
        <v>3.2860943681512399E-2</v>
      </c>
      <c r="K616" s="17">
        <v>3.5953974072920301E-2</v>
      </c>
      <c r="L616" s="17">
        <v>1.42887964254337E-2</v>
      </c>
      <c r="M616" s="17"/>
      <c r="N616" s="17">
        <v>0.117918914037127</v>
      </c>
      <c r="O616" s="17">
        <v>0</v>
      </c>
      <c r="P616" s="17">
        <v>0</v>
      </c>
      <c r="Q616" s="17">
        <v>6.20996861392899E-2</v>
      </c>
      <c r="R616" s="17">
        <v>4.35240360282994E-2</v>
      </c>
      <c r="S616" s="17">
        <v>0.16710847184106201</v>
      </c>
      <c r="T616" s="17">
        <v>0</v>
      </c>
      <c r="U616" s="17">
        <v>0</v>
      </c>
      <c r="V616" s="17">
        <v>7.1599819282591598E-2</v>
      </c>
      <c r="W616" s="17">
        <v>4.2905489344213003E-2</v>
      </c>
      <c r="X616" s="17">
        <v>8.1775020558682798E-2</v>
      </c>
      <c r="Y616" s="17">
        <v>8.9246200392204003E-2</v>
      </c>
      <c r="Z616" s="17"/>
      <c r="AA616" s="17">
        <v>0.105130011181453</v>
      </c>
      <c r="AB616" s="17">
        <v>4.0080398373165897E-2</v>
      </c>
      <c r="AC616" s="17">
        <v>5.9860256618449799E-2</v>
      </c>
      <c r="AD616" s="17">
        <v>4.9986106510774501E-2</v>
      </c>
      <c r="AE616" s="17"/>
      <c r="AF616" s="17">
        <v>1.8861154937822901E-2</v>
      </c>
      <c r="AG616" s="17">
        <v>0.10726125830545299</v>
      </c>
      <c r="AH616" s="17">
        <v>7.2629582044279495E-2</v>
      </c>
      <c r="AI616" s="17">
        <v>9.0437522408699303E-2</v>
      </c>
      <c r="AJ616" s="17">
        <v>0.21728346903675</v>
      </c>
    </row>
    <row r="617" spans="2:36" x14ac:dyDescent="0.35">
      <c r="B617" t="s">
        <v>167</v>
      </c>
      <c r="C617" s="17">
        <v>2.1647767917116902E-2</v>
      </c>
      <c r="D617" s="17">
        <v>2.0531285447533201E-2</v>
      </c>
      <c r="E617" s="17">
        <v>2.2878249699854799E-2</v>
      </c>
      <c r="F617" s="17"/>
      <c r="G617" s="17">
        <v>3.3615987752587298E-2</v>
      </c>
      <c r="H617" s="17">
        <v>4.4646663179204599E-2</v>
      </c>
      <c r="I617" s="17">
        <v>1.8840173927199701E-2</v>
      </c>
      <c r="J617" s="17">
        <v>3.6049093283651301E-2</v>
      </c>
      <c r="K617" s="17">
        <v>0</v>
      </c>
      <c r="L617" s="17">
        <v>0</v>
      </c>
      <c r="M617" s="17"/>
      <c r="N617" s="17">
        <v>3.9128759775597002E-2</v>
      </c>
      <c r="O617" s="17">
        <v>2.8879815370795099E-2</v>
      </c>
      <c r="P617" s="17">
        <v>3.9998936483554098E-2</v>
      </c>
      <c r="Q617" s="17">
        <v>5.6293356053880299E-2</v>
      </c>
      <c r="R617" s="17">
        <v>4.6001287128179198E-2</v>
      </c>
      <c r="S617" s="17">
        <v>0</v>
      </c>
      <c r="T617" s="17">
        <v>0</v>
      </c>
      <c r="U617" s="17">
        <v>0</v>
      </c>
      <c r="V617" s="17">
        <v>0</v>
      </c>
      <c r="W617" s="17">
        <v>0</v>
      </c>
      <c r="X617" s="17">
        <v>0</v>
      </c>
      <c r="Y617" s="17">
        <v>0</v>
      </c>
      <c r="Z617" s="17"/>
      <c r="AA617" s="17">
        <v>3.80929618056969E-2</v>
      </c>
      <c r="AB617" s="17">
        <v>1.9511748276572899E-2</v>
      </c>
      <c r="AC617" s="17">
        <v>2.8078282760070399E-2</v>
      </c>
      <c r="AD617" s="17">
        <v>0</v>
      </c>
      <c r="AE617" s="17"/>
      <c r="AF617" s="17">
        <v>0</v>
      </c>
      <c r="AG617" s="17">
        <v>0</v>
      </c>
      <c r="AH617" s="17">
        <v>5.0121171086838702E-2</v>
      </c>
      <c r="AI617" s="17">
        <v>6.1295252459986502E-2</v>
      </c>
      <c r="AJ617" s="17">
        <v>0.25497449517899301</v>
      </c>
    </row>
    <row r="618" spans="2:36" x14ac:dyDescent="0.35">
      <c r="B618" t="s">
        <v>104</v>
      </c>
      <c r="C618" s="17">
        <v>2.8928581802533798E-3</v>
      </c>
      <c r="D618" s="17">
        <v>0</v>
      </c>
      <c r="E618" s="17">
        <v>5.7853926731471304E-3</v>
      </c>
      <c r="F618" s="17"/>
      <c r="G618" s="17">
        <v>0</v>
      </c>
      <c r="H618" s="17">
        <v>0</v>
      </c>
      <c r="I618" s="17">
        <v>0</v>
      </c>
      <c r="J618" s="17">
        <v>1.7048083272494598E-2</v>
      </c>
      <c r="K618" s="17">
        <v>0</v>
      </c>
      <c r="L618" s="17">
        <v>0</v>
      </c>
      <c r="M618" s="17"/>
      <c r="N618" s="17">
        <v>1.7192940942887199E-2</v>
      </c>
      <c r="O618" s="17">
        <v>0</v>
      </c>
      <c r="P618" s="17">
        <v>0</v>
      </c>
      <c r="Q618" s="17">
        <v>0</v>
      </c>
      <c r="R618" s="17">
        <v>0</v>
      </c>
      <c r="S618" s="17">
        <v>0</v>
      </c>
      <c r="T618" s="17">
        <v>0</v>
      </c>
      <c r="U618" s="17">
        <v>0</v>
      </c>
      <c r="V618" s="17">
        <v>0</v>
      </c>
      <c r="W618" s="17">
        <v>0</v>
      </c>
      <c r="X618" s="17">
        <v>0</v>
      </c>
      <c r="Y618" s="17">
        <v>0</v>
      </c>
      <c r="Z618" s="17"/>
      <c r="AA618" s="17">
        <v>0</v>
      </c>
      <c r="AB618" s="17">
        <v>0</v>
      </c>
      <c r="AC618" s="17">
        <v>0</v>
      </c>
      <c r="AD618" s="17">
        <v>1.28910666289061E-2</v>
      </c>
      <c r="AE618" s="17"/>
      <c r="AF618" s="17">
        <v>1.00886998996864E-2</v>
      </c>
      <c r="AG618" s="17">
        <v>0</v>
      </c>
      <c r="AH618" s="17">
        <v>0</v>
      </c>
      <c r="AI618" s="17">
        <v>0</v>
      </c>
      <c r="AJ618" s="17">
        <v>0</v>
      </c>
    </row>
    <row r="619" spans="2:36" x14ac:dyDescent="0.35">
      <c r="B619" t="s">
        <v>168</v>
      </c>
      <c r="C619" s="17">
        <v>0.84757347455929399</v>
      </c>
      <c r="D619" s="17">
        <v>0.84812948548427602</v>
      </c>
      <c r="E619" s="17">
        <v>0.84617334554212298</v>
      </c>
      <c r="F619" s="17"/>
      <c r="G619" s="17">
        <v>0.74031694683078197</v>
      </c>
      <c r="H619" s="17">
        <v>0.79957081612150904</v>
      </c>
      <c r="I619" s="17">
        <v>0.85734832430513996</v>
      </c>
      <c r="J619" s="17">
        <v>0.84460344156170597</v>
      </c>
      <c r="K619" s="17">
        <v>0.86722578622593005</v>
      </c>
      <c r="L619" s="17">
        <v>0.95623521350040797</v>
      </c>
      <c r="M619" s="17"/>
      <c r="N619" s="17">
        <v>0.79033943896457304</v>
      </c>
      <c r="O619" s="17">
        <v>0.86937164322772498</v>
      </c>
      <c r="P619" s="17">
        <v>0.75314355648706099</v>
      </c>
      <c r="Q619" s="17">
        <v>0.88160695780682996</v>
      </c>
      <c r="R619" s="17">
        <v>0.91047467684352101</v>
      </c>
      <c r="S619" s="17">
        <v>0.76398273301455599</v>
      </c>
      <c r="T619" s="17">
        <v>0.95253516652096903</v>
      </c>
      <c r="U619" s="17">
        <v>1</v>
      </c>
      <c r="V619" s="17">
        <v>0.85220018616115401</v>
      </c>
      <c r="W619" s="17">
        <v>0.90918616192923496</v>
      </c>
      <c r="X619" s="17">
        <v>0.80259091020131801</v>
      </c>
      <c r="Y619" s="17">
        <v>0.81327169262348098</v>
      </c>
      <c r="Z619" s="17"/>
      <c r="AA619" s="17">
        <v>0.80585769629707704</v>
      </c>
      <c r="AB619" s="17">
        <v>0.87699325656371596</v>
      </c>
      <c r="AC619" s="17">
        <v>0.82579801124044505</v>
      </c>
      <c r="AD619" s="17">
        <v>0.87629473298890204</v>
      </c>
      <c r="AE619" s="17"/>
      <c r="AF619" s="17">
        <v>0.89970695460098304</v>
      </c>
      <c r="AG619" s="17">
        <v>0.81450494048084698</v>
      </c>
      <c r="AH619" s="17">
        <v>0.81653913036753301</v>
      </c>
      <c r="AI619" s="17">
        <v>0.78620564781690405</v>
      </c>
      <c r="AJ619" s="17">
        <v>0.52774203578425805</v>
      </c>
    </row>
    <row r="620" spans="2:36" x14ac:dyDescent="0.35">
      <c r="B620" t="s">
        <v>169</v>
      </c>
      <c r="C620" s="17">
        <v>8.43588639346671E-2</v>
      </c>
      <c r="D620" s="17">
        <v>9.5253181760863101E-2</v>
      </c>
      <c r="E620" s="17">
        <v>7.39952349542531E-2</v>
      </c>
      <c r="F620" s="17"/>
      <c r="G620" s="17">
        <v>0.20865384508360299</v>
      </c>
      <c r="H620" s="17">
        <v>0.13279562817995699</v>
      </c>
      <c r="I620" s="17">
        <v>5.3482596289041999E-2</v>
      </c>
      <c r="J620" s="17">
        <v>6.8910036965163707E-2</v>
      </c>
      <c r="K620" s="17">
        <v>3.5953974072920301E-2</v>
      </c>
      <c r="L620" s="17">
        <v>1.42887964254337E-2</v>
      </c>
      <c r="M620" s="17"/>
      <c r="N620" s="17">
        <v>0.157047673812724</v>
      </c>
      <c r="O620" s="17">
        <v>2.8879815370795099E-2</v>
      </c>
      <c r="P620" s="17">
        <v>3.9998936483554098E-2</v>
      </c>
      <c r="Q620" s="17">
        <v>0.11839304219317</v>
      </c>
      <c r="R620" s="17">
        <v>8.9525323156478598E-2</v>
      </c>
      <c r="S620" s="17">
        <v>0.16710847184106201</v>
      </c>
      <c r="T620" s="17">
        <v>0</v>
      </c>
      <c r="U620" s="17">
        <v>0</v>
      </c>
      <c r="V620" s="17">
        <v>7.1599819282591598E-2</v>
      </c>
      <c r="W620" s="17">
        <v>4.2905489344213003E-2</v>
      </c>
      <c r="X620" s="17">
        <v>8.1775020558682798E-2</v>
      </c>
      <c r="Y620" s="17">
        <v>8.9246200392204003E-2</v>
      </c>
      <c r="Z620" s="17"/>
      <c r="AA620" s="17">
        <v>0.14322297298715</v>
      </c>
      <c r="AB620" s="17">
        <v>5.95921466497389E-2</v>
      </c>
      <c r="AC620" s="17">
        <v>8.7938539378520197E-2</v>
      </c>
      <c r="AD620" s="17">
        <v>4.9986106510774501E-2</v>
      </c>
      <c r="AE620" s="17"/>
      <c r="AF620" s="17">
        <v>1.8861154937822901E-2</v>
      </c>
      <c r="AG620" s="17">
        <v>0.10726125830545299</v>
      </c>
      <c r="AH620" s="17">
        <v>0.122750753131118</v>
      </c>
      <c r="AI620" s="17">
        <v>0.151732774868686</v>
      </c>
      <c r="AJ620" s="17">
        <v>0.47225796421574201</v>
      </c>
    </row>
    <row r="621" spans="2:36"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2:36" x14ac:dyDescent="0.35">
      <c r="B622" s="6" t="s">
        <v>183</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2:36" x14ac:dyDescent="0.35">
      <c r="B623" s="23" t="s">
        <v>14</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2:36" x14ac:dyDescent="0.35">
      <c r="B624" t="s">
        <v>163</v>
      </c>
      <c r="C624" s="17">
        <v>0.727565448533952</v>
      </c>
      <c r="D624" s="17">
        <v>0.66616190929994901</v>
      </c>
      <c r="E624" s="17">
        <v>0.780266138200568</v>
      </c>
      <c r="F624" s="17"/>
      <c r="G624" s="17">
        <v>0.57529897590232304</v>
      </c>
      <c r="H624" s="17">
        <v>0.644984952164665</v>
      </c>
      <c r="I624" s="17">
        <v>0.69609307298193601</v>
      </c>
      <c r="J624" s="17">
        <v>0.76933834292481995</v>
      </c>
      <c r="K624" s="17">
        <v>0.79317546764259494</v>
      </c>
      <c r="L624" s="17">
        <v>0.89013300039791299</v>
      </c>
      <c r="M624" s="17"/>
      <c r="N624" s="17">
        <v>0.66654577900379297</v>
      </c>
      <c r="O624" s="17">
        <v>0.83454717670204304</v>
      </c>
      <c r="P624" s="17">
        <v>0.76461108874546002</v>
      </c>
      <c r="Q624" s="17">
        <v>0.735434958564263</v>
      </c>
      <c r="R624" s="17">
        <v>0.60359037945933502</v>
      </c>
      <c r="S624" s="17">
        <v>0.74385908846103899</v>
      </c>
      <c r="T624" s="17">
        <v>0.71280287938276798</v>
      </c>
      <c r="U624" s="17">
        <v>0.69655379683085705</v>
      </c>
      <c r="V624" s="17">
        <v>0.62057922112830499</v>
      </c>
      <c r="W624" s="17">
        <v>0.78538879865115196</v>
      </c>
      <c r="X624" s="17">
        <v>0.65979773731471303</v>
      </c>
      <c r="Y624" s="17">
        <v>0.82807360495409699</v>
      </c>
      <c r="Z624" s="17"/>
      <c r="AA624" s="17">
        <v>0.77540910416705899</v>
      </c>
      <c r="AB624" s="17">
        <v>0.78135675463544796</v>
      </c>
      <c r="AC624" s="17">
        <v>0.64773460211000999</v>
      </c>
      <c r="AD624" s="17">
        <v>0.69068702398631798</v>
      </c>
      <c r="AE624" s="17"/>
      <c r="AF624" s="17">
        <v>0.74531225049762895</v>
      </c>
      <c r="AG624" s="17">
        <v>0.65810977021433603</v>
      </c>
      <c r="AH624" s="17">
        <v>0.80093369758543398</v>
      </c>
      <c r="AI624" s="17">
        <v>0.69627690022692701</v>
      </c>
      <c r="AJ624" s="17">
        <v>0.52599670153449696</v>
      </c>
    </row>
    <row r="625" spans="2:36" x14ac:dyDescent="0.35">
      <c r="B625" t="s">
        <v>164</v>
      </c>
      <c r="C625" s="17">
        <v>0.121080601677307</v>
      </c>
      <c r="D625" s="17">
        <v>0.14880517298474599</v>
      </c>
      <c r="E625" s="17">
        <v>9.7285490730279103E-2</v>
      </c>
      <c r="F625" s="17"/>
      <c r="G625" s="17">
        <v>0.13184629960333299</v>
      </c>
      <c r="H625" s="17">
        <v>0.103239249033221</v>
      </c>
      <c r="I625" s="17">
        <v>0.14415775862725999</v>
      </c>
      <c r="J625" s="17">
        <v>0.16669142161289499</v>
      </c>
      <c r="K625" s="17">
        <v>0.121092255406929</v>
      </c>
      <c r="L625" s="17">
        <v>7.1818296317327196E-2</v>
      </c>
      <c r="M625" s="17"/>
      <c r="N625" s="17">
        <v>0.13006546652022</v>
      </c>
      <c r="O625" s="17">
        <v>6.7724275017039898E-2</v>
      </c>
      <c r="P625" s="17">
        <v>4.8070747482072802E-2</v>
      </c>
      <c r="Q625" s="17">
        <v>0.107277054885716</v>
      </c>
      <c r="R625" s="17">
        <v>0.14222116989591799</v>
      </c>
      <c r="S625" s="17">
        <v>0.14002913059310501</v>
      </c>
      <c r="T625" s="17">
        <v>0.18658914900972301</v>
      </c>
      <c r="U625" s="17">
        <v>0.104126869027294</v>
      </c>
      <c r="V625" s="17">
        <v>0.21403099964514999</v>
      </c>
      <c r="W625" s="17">
        <v>0.12590120129364099</v>
      </c>
      <c r="X625" s="17">
        <v>0</v>
      </c>
      <c r="Y625" s="17">
        <v>0.17192639504590301</v>
      </c>
      <c r="Z625" s="17"/>
      <c r="AA625" s="17">
        <v>0.10418438490647999</v>
      </c>
      <c r="AB625" s="17">
        <v>7.9908739066502296E-2</v>
      </c>
      <c r="AC625" s="17">
        <v>0.14117589706580899</v>
      </c>
      <c r="AD625" s="17">
        <v>0.15821702416967001</v>
      </c>
      <c r="AE625" s="17"/>
      <c r="AF625" s="17">
        <v>0.160391834636289</v>
      </c>
      <c r="AG625" s="17">
        <v>9.4436719351496307E-2</v>
      </c>
      <c r="AH625" s="17">
        <v>0.121860903255873</v>
      </c>
      <c r="AI625" s="17">
        <v>0.11308003324638601</v>
      </c>
      <c r="AJ625" s="17">
        <v>0</v>
      </c>
    </row>
    <row r="626" spans="2:36" x14ac:dyDescent="0.35">
      <c r="B626" t="s">
        <v>165</v>
      </c>
      <c r="C626" s="17">
        <v>6.8269733484755193E-2</v>
      </c>
      <c r="D626" s="17">
        <v>7.1554094113284603E-2</v>
      </c>
      <c r="E626" s="17">
        <v>6.5450872025031095E-2</v>
      </c>
      <c r="F626" s="17"/>
      <c r="G626" s="17">
        <v>0.153649092163617</v>
      </c>
      <c r="H626" s="17">
        <v>0.11751644530756999</v>
      </c>
      <c r="I626" s="17">
        <v>6.5131338336217801E-2</v>
      </c>
      <c r="J626" s="17">
        <v>2.0900776495978199E-2</v>
      </c>
      <c r="K626" s="17">
        <v>5.6362425761188002E-2</v>
      </c>
      <c r="L626" s="17">
        <v>0</v>
      </c>
      <c r="M626" s="17"/>
      <c r="N626" s="17">
        <v>0.106121755113272</v>
      </c>
      <c r="O626" s="17">
        <v>2.1951102220894601E-2</v>
      </c>
      <c r="P626" s="17">
        <v>8.5026206137807994E-2</v>
      </c>
      <c r="Q626" s="17">
        <v>7.9006042983261401E-2</v>
      </c>
      <c r="R626" s="17">
        <v>3.5888084645447897E-2</v>
      </c>
      <c r="S626" s="17">
        <v>4.5931811715660201E-2</v>
      </c>
      <c r="T626" s="17">
        <v>0</v>
      </c>
      <c r="U626" s="17">
        <v>0.100842223694305</v>
      </c>
      <c r="V626" s="17">
        <v>0.122479679408892</v>
      </c>
      <c r="W626" s="17">
        <v>4.3659148726081599E-2</v>
      </c>
      <c r="X626" s="17">
        <v>0.34020226268528703</v>
      </c>
      <c r="Y626" s="17">
        <v>0</v>
      </c>
      <c r="Z626" s="17"/>
      <c r="AA626" s="17">
        <v>6.0507421942467499E-2</v>
      </c>
      <c r="AB626" s="17">
        <v>6.3379728869646906E-2</v>
      </c>
      <c r="AC626" s="17">
        <v>9.8284027727213397E-2</v>
      </c>
      <c r="AD626" s="17">
        <v>5.9310177562187198E-2</v>
      </c>
      <c r="AE626" s="17"/>
      <c r="AF626" s="17">
        <v>4.6096294980455102E-2</v>
      </c>
      <c r="AG626" s="17">
        <v>9.2486572052969701E-2</v>
      </c>
      <c r="AH626" s="17">
        <v>1.05212356369681E-2</v>
      </c>
      <c r="AI626" s="17">
        <v>0.190643066526686</v>
      </c>
      <c r="AJ626" s="17">
        <v>0.34026966280604998</v>
      </c>
    </row>
    <row r="627" spans="2:36" x14ac:dyDescent="0.35">
      <c r="B627" t="s">
        <v>166</v>
      </c>
      <c r="C627" s="17">
        <v>3.5765583332652097E-2</v>
      </c>
      <c r="D627" s="17">
        <v>4.8133417331170297E-2</v>
      </c>
      <c r="E627" s="17">
        <v>2.5150667815808301E-2</v>
      </c>
      <c r="F627" s="17"/>
      <c r="G627" s="17">
        <v>9.0436361626776499E-2</v>
      </c>
      <c r="H627" s="17">
        <v>7.4854834981989402E-2</v>
      </c>
      <c r="I627" s="17">
        <v>1.8433410329257199E-2</v>
      </c>
      <c r="J627" s="17">
        <v>0</v>
      </c>
      <c r="K627" s="17">
        <v>0</v>
      </c>
      <c r="L627" s="17">
        <v>1.8342177389004202E-2</v>
      </c>
      <c r="M627" s="17"/>
      <c r="N627" s="17">
        <v>4.5351787397922803E-2</v>
      </c>
      <c r="O627" s="17">
        <v>2.1951102220894601E-2</v>
      </c>
      <c r="P627" s="17">
        <v>0.10229195763465899</v>
      </c>
      <c r="Q627" s="17">
        <v>4.2731644733061999E-2</v>
      </c>
      <c r="R627" s="17">
        <v>0.13299084449585299</v>
      </c>
      <c r="S627" s="17">
        <v>3.6170097324127098E-2</v>
      </c>
      <c r="T627" s="17">
        <v>0</v>
      </c>
      <c r="U627" s="17">
        <v>0</v>
      </c>
      <c r="V627" s="17">
        <v>0</v>
      </c>
      <c r="W627" s="17">
        <v>0</v>
      </c>
      <c r="X627" s="17">
        <v>0</v>
      </c>
      <c r="Y627" s="17">
        <v>0</v>
      </c>
      <c r="Z627" s="17"/>
      <c r="AA627" s="17">
        <v>4.8950690431208602E-2</v>
      </c>
      <c r="AB627" s="17">
        <v>1.3950871121429301E-2</v>
      </c>
      <c r="AC627" s="17">
        <v>5.59816061805474E-2</v>
      </c>
      <c r="AD627" s="17">
        <v>2.7208926208384301E-2</v>
      </c>
      <c r="AE627" s="17"/>
      <c r="AF627" s="17">
        <v>2.8531104852212101E-2</v>
      </c>
      <c r="AG627" s="17">
        <v>8.9090969388222294E-2</v>
      </c>
      <c r="AH627" s="17">
        <v>1.36856138871626E-2</v>
      </c>
      <c r="AI627" s="17">
        <v>0</v>
      </c>
      <c r="AJ627" s="17">
        <v>0</v>
      </c>
    </row>
    <row r="628" spans="2:36" x14ac:dyDescent="0.35">
      <c r="B628" t="s">
        <v>167</v>
      </c>
      <c r="C628" s="17">
        <v>3.0479151275237301E-2</v>
      </c>
      <c r="D628" s="17">
        <v>5.7316710760139403E-2</v>
      </c>
      <c r="E628" s="17">
        <v>7.4453341456870601E-3</v>
      </c>
      <c r="F628" s="17"/>
      <c r="G628" s="17">
        <v>0</v>
      </c>
      <c r="H628" s="17">
        <v>5.9404518512554502E-2</v>
      </c>
      <c r="I628" s="17">
        <v>3.6337710836520501E-2</v>
      </c>
      <c r="J628" s="17">
        <v>2.6803861992482001E-2</v>
      </c>
      <c r="K628" s="17">
        <v>2.9369851189288299E-2</v>
      </c>
      <c r="L628" s="17">
        <v>1.9706525895755299E-2</v>
      </c>
      <c r="M628" s="17"/>
      <c r="N628" s="17">
        <v>5.1915211964792499E-2</v>
      </c>
      <c r="O628" s="17">
        <v>5.3826343839128397E-2</v>
      </c>
      <c r="P628" s="17">
        <v>0</v>
      </c>
      <c r="Q628" s="17">
        <v>0</v>
      </c>
      <c r="R628" s="17">
        <v>4.1043620525990698E-2</v>
      </c>
      <c r="S628" s="17">
        <v>0</v>
      </c>
      <c r="T628" s="17">
        <v>5.2249889704589901E-2</v>
      </c>
      <c r="U628" s="17">
        <v>0</v>
      </c>
      <c r="V628" s="17">
        <v>4.2910099817653501E-2</v>
      </c>
      <c r="W628" s="17">
        <v>4.5050851329125403E-2</v>
      </c>
      <c r="X628" s="17">
        <v>0</v>
      </c>
      <c r="Y628" s="17">
        <v>0</v>
      </c>
      <c r="Z628" s="17"/>
      <c r="AA628" s="17">
        <v>1.0948398552785401E-2</v>
      </c>
      <c r="AB628" s="17">
        <v>4.5781115299915E-2</v>
      </c>
      <c r="AC628" s="17">
        <v>3.95430373166877E-2</v>
      </c>
      <c r="AD628" s="17">
        <v>3.0552668694079198E-2</v>
      </c>
      <c r="AE628" s="17"/>
      <c r="AF628" s="17">
        <v>1.9668515033414699E-2</v>
      </c>
      <c r="AG628" s="17">
        <v>2.8671594837077801E-2</v>
      </c>
      <c r="AH628" s="17">
        <v>2.9695538945763499E-2</v>
      </c>
      <c r="AI628" s="17">
        <v>0</v>
      </c>
      <c r="AJ628" s="17">
        <v>0.13373363565945401</v>
      </c>
    </row>
    <row r="629" spans="2:36" x14ac:dyDescent="0.35">
      <c r="B629" t="s">
        <v>104</v>
      </c>
      <c r="C629" s="17">
        <v>1.6839481696096701E-2</v>
      </c>
      <c r="D629" s="17">
        <v>8.0286955107110192E-3</v>
      </c>
      <c r="E629" s="17">
        <v>2.4401497082626698E-2</v>
      </c>
      <c r="F629" s="17"/>
      <c r="G629" s="17">
        <v>4.8769270703950401E-2</v>
      </c>
      <c r="H629" s="17">
        <v>0</v>
      </c>
      <c r="I629" s="17">
        <v>3.9846708888808702E-2</v>
      </c>
      <c r="J629" s="17">
        <v>1.62655969738245E-2</v>
      </c>
      <c r="K629" s="17">
        <v>0</v>
      </c>
      <c r="L629" s="17">
        <v>0</v>
      </c>
      <c r="M629" s="17"/>
      <c r="N629" s="17">
        <v>0</v>
      </c>
      <c r="O629" s="17">
        <v>0</v>
      </c>
      <c r="P629" s="17">
        <v>0</v>
      </c>
      <c r="Q629" s="17">
        <v>3.5550298833697397E-2</v>
      </c>
      <c r="R629" s="17">
        <v>4.4265900977455301E-2</v>
      </c>
      <c r="S629" s="17">
        <v>3.4009871906069002E-2</v>
      </c>
      <c r="T629" s="17">
        <v>4.8358081902918397E-2</v>
      </c>
      <c r="U629" s="17">
        <v>9.8477110447543995E-2</v>
      </c>
      <c r="V629" s="17">
        <v>0</v>
      </c>
      <c r="W629" s="17">
        <v>0</v>
      </c>
      <c r="X629" s="17">
        <v>0</v>
      </c>
      <c r="Y629" s="17">
        <v>0</v>
      </c>
      <c r="Z629" s="17"/>
      <c r="AA629" s="17">
        <v>0</v>
      </c>
      <c r="AB629" s="17">
        <v>1.5622791007058301E-2</v>
      </c>
      <c r="AC629" s="17">
        <v>1.7280829599732501E-2</v>
      </c>
      <c r="AD629" s="17">
        <v>3.4024179379361301E-2</v>
      </c>
      <c r="AE629" s="17"/>
      <c r="AF629" s="17">
        <v>0</v>
      </c>
      <c r="AG629" s="17">
        <v>3.7204374155898501E-2</v>
      </c>
      <c r="AH629" s="17">
        <v>2.3303010688798399E-2</v>
      </c>
      <c r="AI629" s="17">
        <v>0</v>
      </c>
      <c r="AJ629" s="17">
        <v>0</v>
      </c>
    </row>
    <row r="630" spans="2:36" x14ac:dyDescent="0.35">
      <c r="B630" t="s">
        <v>168</v>
      </c>
      <c r="C630" s="17">
        <v>0.84864605021125905</v>
      </c>
      <c r="D630" s="17">
        <v>0.81496708228469505</v>
      </c>
      <c r="E630" s="17">
        <v>0.87755162893084704</v>
      </c>
      <c r="F630" s="17"/>
      <c r="G630" s="17">
        <v>0.70714527550565598</v>
      </c>
      <c r="H630" s="17">
        <v>0.74822420119788602</v>
      </c>
      <c r="I630" s="17">
        <v>0.840250831609196</v>
      </c>
      <c r="J630" s="17">
        <v>0.93602976453771503</v>
      </c>
      <c r="K630" s="17">
        <v>0.91426772304952397</v>
      </c>
      <c r="L630" s="17">
        <v>0.96195129671524104</v>
      </c>
      <c r="M630" s="17"/>
      <c r="N630" s="17">
        <v>0.79661124552401297</v>
      </c>
      <c r="O630" s="17">
        <v>0.90227145171908296</v>
      </c>
      <c r="P630" s="17">
        <v>0.81268183622753298</v>
      </c>
      <c r="Q630" s="17">
        <v>0.84271201344997904</v>
      </c>
      <c r="R630" s="17">
        <v>0.74581154935525296</v>
      </c>
      <c r="S630" s="17">
        <v>0.88388821905414405</v>
      </c>
      <c r="T630" s="17">
        <v>0.89939202839249199</v>
      </c>
      <c r="U630" s="17">
        <v>0.80068066585815101</v>
      </c>
      <c r="V630" s="17">
        <v>0.83461022077345504</v>
      </c>
      <c r="W630" s="17">
        <v>0.91128999994479298</v>
      </c>
      <c r="X630" s="17">
        <v>0.65979773731471303</v>
      </c>
      <c r="Y630" s="17">
        <v>1</v>
      </c>
      <c r="Z630" s="17"/>
      <c r="AA630" s="17">
        <v>0.87959348907353896</v>
      </c>
      <c r="AB630" s="17">
        <v>0.86126549370195105</v>
      </c>
      <c r="AC630" s="17">
        <v>0.78891049917581901</v>
      </c>
      <c r="AD630" s="17">
        <v>0.84890404815598797</v>
      </c>
      <c r="AE630" s="17"/>
      <c r="AF630" s="17">
        <v>0.90570408513391798</v>
      </c>
      <c r="AG630" s="17">
        <v>0.75254648956583203</v>
      </c>
      <c r="AH630" s="17">
        <v>0.92279460084130704</v>
      </c>
      <c r="AI630" s="17">
        <v>0.80935693347331406</v>
      </c>
      <c r="AJ630" s="17">
        <v>0.52599670153449696</v>
      </c>
    </row>
    <row r="631" spans="2:36" x14ac:dyDescent="0.35">
      <c r="B631" t="s">
        <v>169</v>
      </c>
      <c r="C631" s="17">
        <v>6.6244734607889405E-2</v>
      </c>
      <c r="D631" s="17">
        <v>0.10545012809131001</v>
      </c>
      <c r="E631" s="17">
        <v>3.2596001961495397E-2</v>
      </c>
      <c r="F631" s="17"/>
      <c r="G631" s="17">
        <v>9.0436361626776499E-2</v>
      </c>
      <c r="H631" s="17">
        <v>0.13425935349454399</v>
      </c>
      <c r="I631" s="17">
        <v>5.4771121165777703E-2</v>
      </c>
      <c r="J631" s="17">
        <v>2.6803861992482001E-2</v>
      </c>
      <c r="K631" s="17">
        <v>2.9369851189288299E-2</v>
      </c>
      <c r="L631" s="17">
        <v>3.8048703284759497E-2</v>
      </c>
      <c r="M631" s="17"/>
      <c r="N631" s="17">
        <v>9.7266999362715295E-2</v>
      </c>
      <c r="O631" s="17">
        <v>7.5777446060022902E-2</v>
      </c>
      <c r="P631" s="17">
        <v>0.10229195763465899</v>
      </c>
      <c r="Q631" s="17">
        <v>4.2731644733061999E-2</v>
      </c>
      <c r="R631" s="17">
        <v>0.174034465021844</v>
      </c>
      <c r="S631" s="17">
        <v>3.6170097324127098E-2</v>
      </c>
      <c r="T631" s="17">
        <v>5.2249889704589901E-2</v>
      </c>
      <c r="U631" s="17">
        <v>0</v>
      </c>
      <c r="V631" s="17">
        <v>4.2910099817653501E-2</v>
      </c>
      <c r="W631" s="17">
        <v>4.5050851329125403E-2</v>
      </c>
      <c r="X631" s="17">
        <v>0</v>
      </c>
      <c r="Y631" s="17">
        <v>0</v>
      </c>
      <c r="Z631" s="17"/>
      <c r="AA631" s="17">
        <v>5.9899088983994001E-2</v>
      </c>
      <c r="AB631" s="17">
        <v>5.9731986421344301E-2</v>
      </c>
      <c r="AC631" s="17">
        <v>9.5524643497235107E-2</v>
      </c>
      <c r="AD631" s="17">
        <v>5.7761594902463499E-2</v>
      </c>
      <c r="AE631" s="17"/>
      <c r="AF631" s="17">
        <v>4.8199619885626703E-2</v>
      </c>
      <c r="AG631" s="17">
        <v>0.1177625642253</v>
      </c>
      <c r="AH631" s="17">
        <v>4.3381152832926102E-2</v>
      </c>
      <c r="AI631" s="17">
        <v>0</v>
      </c>
      <c r="AJ631" s="17">
        <v>0.13373363565945401</v>
      </c>
    </row>
    <row r="632" spans="2:36" x14ac:dyDescent="0.35">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2:36" x14ac:dyDescent="0.35">
      <c r="B633" s="6" t="s">
        <v>184</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2:36" x14ac:dyDescent="0.35">
      <c r="B634" s="23" t="s">
        <v>14</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2:36" x14ac:dyDescent="0.35">
      <c r="B635" t="s">
        <v>163</v>
      </c>
      <c r="C635" s="17">
        <v>0.74032203678048203</v>
      </c>
      <c r="D635" s="17">
        <v>0.695664607108477</v>
      </c>
      <c r="E635" s="17">
        <v>0.78212117361059297</v>
      </c>
      <c r="F635" s="17"/>
      <c r="G635" s="17">
        <v>0.63459944942225199</v>
      </c>
      <c r="H635" s="17">
        <v>0.60763957863253204</v>
      </c>
      <c r="I635" s="17">
        <v>0.757894781267196</v>
      </c>
      <c r="J635" s="17">
        <v>0.69093786835528803</v>
      </c>
      <c r="K635" s="17">
        <v>0.92033860311300997</v>
      </c>
      <c r="L635" s="17">
        <v>0.86921833230865497</v>
      </c>
      <c r="M635" s="17"/>
      <c r="N635" s="17">
        <v>0.72400808851675302</v>
      </c>
      <c r="O635" s="17">
        <v>0.78428610889959505</v>
      </c>
      <c r="P635" s="17">
        <v>0.69008617796051697</v>
      </c>
      <c r="Q635" s="17">
        <v>0.77336162354299198</v>
      </c>
      <c r="R635" s="17">
        <v>0.84249469148013301</v>
      </c>
      <c r="S635" s="17">
        <v>0.76425090155435405</v>
      </c>
      <c r="T635" s="17">
        <v>0.66199642789955704</v>
      </c>
      <c r="U635" s="17">
        <v>0.61041330297584595</v>
      </c>
      <c r="V635" s="17">
        <v>0.695876905344332</v>
      </c>
      <c r="W635" s="17">
        <v>0.80114574682245498</v>
      </c>
      <c r="X635" s="17">
        <v>0.768292160181549</v>
      </c>
      <c r="Y635" s="17">
        <v>0.72368322548041197</v>
      </c>
      <c r="Z635" s="17"/>
      <c r="AA635" s="17">
        <v>0.73583798532148303</v>
      </c>
      <c r="AB635" s="17">
        <v>0.74298967725040399</v>
      </c>
      <c r="AC635" s="17">
        <v>0.74763051800473201</v>
      </c>
      <c r="AD635" s="17">
        <v>0.73602544104304501</v>
      </c>
      <c r="AE635" s="17"/>
      <c r="AF635" s="17">
        <v>0.74889962586853898</v>
      </c>
      <c r="AG635" s="17">
        <v>0.74957821914504996</v>
      </c>
      <c r="AH635" s="17">
        <v>0.76607955102542102</v>
      </c>
      <c r="AI635" s="17">
        <v>0.58762008458300896</v>
      </c>
      <c r="AJ635" s="17">
        <v>1</v>
      </c>
    </row>
    <row r="636" spans="2:36" x14ac:dyDescent="0.35">
      <c r="B636" t="s">
        <v>164</v>
      </c>
      <c r="C636" s="17">
        <v>0.134205060873897</v>
      </c>
      <c r="D636" s="17">
        <v>0.166014102880541</v>
      </c>
      <c r="E636" s="17">
        <v>0.104431952366848</v>
      </c>
      <c r="F636" s="17"/>
      <c r="G636" s="17">
        <v>0.14731904792325301</v>
      </c>
      <c r="H636" s="17">
        <v>0.23372954176920299</v>
      </c>
      <c r="I636" s="17">
        <v>0.13285705518027699</v>
      </c>
      <c r="J636" s="17">
        <v>0.13468132036632699</v>
      </c>
      <c r="K636" s="17">
        <v>5.1838273145904397E-2</v>
      </c>
      <c r="L636" s="17">
        <v>8.5560272062946904E-2</v>
      </c>
      <c r="M636" s="17"/>
      <c r="N636" s="17">
        <v>0.13900862563939401</v>
      </c>
      <c r="O636" s="17">
        <v>0.159818771450948</v>
      </c>
      <c r="P636" s="17">
        <v>0.12898870268579701</v>
      </c>
      <c r="Q636" s="17">
        <v>6.3397298176889397E-2</v>
      </c>
      <c r="R636" s="17">
        <v>0.103841817232006</v>
      </c>
      <c r="S636" s="17">
        <v>0.131398558017148</v>
      </c>
      <c r="T636" s="17">
        <v>0.14803523068447699</v>
      </c>
      <c r="U636" s="17">
        <v>0.194316590253234</v>
      </c>
      <c r="V636" s="17">
        <v>0.17564867557713701</v>
      </c>
      <c r="W636" s="17">
        <v>6.76473008297446E-2</v>
      </c>
      <c r="X636" s="17">
        <v>7.8303755377197401E-2</v>
      </c>
      <c r="Y636" s="17">
        <v>0.20980016465544599</v>
      </c>
      <c r="Z636" s="17"/>
      <c r="AA636" s="17">
        <v>0.14573258221691099</v>
      </c>
      <c r="AB636" s="17">
        <v>9.2604841131195298E-2</v>
      </c>
      <c r="AC636" s="17">
        <v>0.20594266214672399</v>
      </c>
      <c r="AD636" s="17">
        <v>9.3871729888587899E-2</v>
      </c>
      <c r="AE636" s="17"/>
      <c r="AF636" s="17">
        <v>0.147349195056413</v>
      </c>
      <c r="AG636" s="17">
        <v>0.11044604446706401</v>
      </c>
      <c r="AH636" s="17">
        <v>0.100728970271908</v>
      </c>
      <c r="AI636" s="17">
        <v>0.324858248862402</v>
      </c>
      <c r="AJ636" s="17">
        <v>0</v>
      </c>
    </row>
    <row r="637" spans="2:36" x14ac:dyDescent="0.35">
      <c r="B637" t="s">
        <v>165</v>
      </c>
      <c r="C637" s="17">
        <v>6.2938328261622198E-2</v>
      </c>
      <c r="D637" s="17">
        <v>6.3752519582339198E-2</v>
      </c>
      <c r="E637" s="17">
        <v>6.21762491480123E-2</v>
      </c>
      <c r="F637" s="17"/>
      <c r="G637" s="17">
        <v>8.95479823779637E-2</v>
      </c>
      <c r="H637" s="17">
        <v>4.8837943510506202E-2</v>
      </c>
      <c r="I637" s="17">
        <v>7.01098300924103E-2</v>
      </c>
      <c r="J637" s="17">
        <v>8.6076932365828501E-2</v>
      </c>
      <c r="K637" s="17">
        <v>2.78231237410854E-2</v>
      </c>
      <c r="L637" s="17">
        <v>4.5221395628398699E-2</v>
      </c>
      <c r="M637" s="17"/>
      <c r="N637" s="17">
        <v>3.2942094948239603E-2</v>
      </c>
      <c r="O637" s="17">
        <v>2.8685056512109602E-2</v>
      </c>
      <c r="P637" s="17">
        <v>0.136632457554279</v>
      </c>
      <c r="Q637" s="17">
        <v>0.11088856493611</v>
      </c>
      <c r="R637" s="17">
        <v>0</v>
      </c>
      <c r="S637" s="17">
        <v>6.8842196916578696E-2</v>
      </c>
      <c r="T637" s="17">
        <v>0.109273035815547</v>
      </c>
      <c r="U637" s="17">
        <v>0.19527010677092099</v>
      </c>
      <c r="V637" s="17">
        <v>6.5474026380696104E-2</v>
      </c>
      <c r="W637" s="17">
        <v>0</v>
      </c>
      <c r="X637" s="17">
        <v>7.9005703739227995E-2</v>
      </c>
      <c r="Y637" s="17">
        <v>0</v>
      </c>
      <c r="Z637" s="17"/>
      <c r="AA637" s="17">
        <v>2.8647886765000401E-2</v>
      </c>
      <c r="AB637" s="17">
        <v>0.10182876801666101</v>
      </c>
      <c r="AC637" s="17">
        <v>1.49026150733468E-2</v>
      </c>
      <c r="AD637" s="17">
        <v>0.108037832560526</v>
      </c>
      <c r="AE637" s="17"/>
      <c r="AF637" s="17">
        <v>8.7130675452967599E-2</v>
      </c>
      <c r="AG637" s="17">
        <v>6.3582950919510897E-2</v>
      </c>
      <c r="AH637" s="17">
        <v>5.2379528409412297E-2</v>
      </c>
      <c r="AI637" s="17">
        <v>0</v>
      </c>
      <c r="AJ637" s="17">
        <v>0</v>
      </c>
    </row>
    <row r="638" spans="2:36" x14ac:dyDescent="0.35">
      <c r="B638" t="s">
        <v>166</v>
      </c>
      <c r="C638" s="17">
        <v>2.2254493790933999E-2</v>
      </c>
      <c r="D638" s="17">
        <v>3.0797838078798701E-2</v>
      </c>
      <c r="E638" s="17">
        <v>1.4257965117026299E-2</v>
      </c>
      <c r="F638" s="17"/>
      <c r="G638" s="17">
        <v>8.8239832676480306E-2</v>
      </c>
      <c r="H638" s="17">
        <v>0</v>
      </c>
      <c r="I638" s="17">
        <v>1.9438917048507101E-2</v>
      </c>
      <c r="J638" s="17">
        <v>2.34323386349382E-2</v>
      </c>
      <c r="K638" s="17">
        <v>0</v>
      </c>
      <c r="L638" s="17">
        <v>0</v>
      </c>
      <c r="M638" s="17"/>
      <c r="N638" s="17">
        <v>7.01666809844535E-2</v>
      </c>
      <c r="O638" s="17">
        <v>2.7210063137347199E-2</v>
      </c>
      <c r="P638" s="17">
        <v>4.4292661799406399E-2</v>
      </c>
      <c r="Q638" s="17">
        <v>5.2352513344009102E-2</v>
      </c>
      <c r="R638" s="17">
        <v>0</v>
      </c>
      <c r="S638" s="17">
        <v>0</v>
      </c>
      <c r="T638" s="17">
        <v>0</v>
      </c>
      <c r="U638" s="17">
        <v>0</v>
      </c>
      <c r="V638" s="17">
        <v>3.1116278381143701E-2</v>
      </c>
      <c r="W638" s="17">
        <v>0</v>
      </c>
      <c r="X638" s="17">
        <v>0</v>
      </c>
      <c r="Y638" s="17">
        <v>0</v>
      </c>
      <c r="Z638" s="17"/>
      <c r="AA638" s="17">
        <v>1.32535896066272E-2</v>
      </c>
      <c r="AB638" s="17">
        <v>3.3018425361908903E-2</v>
      </c>
      <c r="AC638" s="17">
        <v>3.1524204775196997E-2</v>
      </c>
      <c r="AD638" s="17">
        <v>1.37362764120664E-2</v>
      </c>
      <c r="AE638" s="17"/>
      <c r="AF638" s="17">
        <v>0</v>
      </c>
      <c r="AG638" s="17">
        <v>1.4517088186460299E-2</v>
      </c>
      <c r="AH638" s="17">
        <v>3.7780077311079997E-2</v>
      </c>
      <c r="AI638" s="17">
        <v>3.5815707197536399E-2</v>
      </c>
      <c r="AJ638" s="17">
        <v>0</v>
      </c>
    </row>
    <row r="639" spans="2:36" x14ac:dyDescent="0.35">
      <c r="B639" t="s">
        <v>167</v>
      </c>
      <c r="C639" s="17">
        <v>3.68776942355976E-2</v>
      </c>
      <c r="D639" s="17">
        <v>4.3770932349843999E-2</v>
      </c>
      <c r="E639" s="17">
        <v>3.0425656909307999E-2</v>
      </c>
      <c r="F639" s="17"/>
      <c r="G639" s="17">
        <v>1.9237980967468701E-2</v>
      </c>
      <c r="H639" s="17">
        <v>0.109792936087759</v>
      </c>
      <c r="I639" s="17">
        <v>1.96994164116099E-2</v>
      </c>
      <c r="J639" s="17">
        <v>6.4871540277618198E-2</v>
      </c>
      <c r="K639" s="17">
        <v>0</v>
      </c>
      <c r="L639" s="17">
        <v>0</v>
      </c>
      <c r="M639" s="17"/>
      <c r="N639" s="17">
        <v>3.38745099111607E-2</v>
      </c>
      <c r="O639" s="17">
        <v>0</v>
      </c>
      <c r="P639" s="17">
        <v>0</v>
      </c>
      <c r="Q639" s="17">
        <v>0</v>
      </c>
      <c r="R639" s="17">
        <v>5.3663491287861402E-2</v>
      </c>
      <c r="S639" s="17">
        <v>3.5508343511919303E-2</v>
      </c>
      <c r="T639" s="17">
        <v>8.0695305600418807E-2</v>
      </c>
      <c r="U639" s="17">
        <v>0</v>
      </c>
      <c r="V639" s="17">
        <v>0</v>
      </c>
      <c r="W639" s="17">
        <v>0.1312069523478</v>
      </c>
      <c r="X639" s="17">
        <v>7.4398380702026104E-2</v>
      </c>
      <c r="Y639" s="17">
        <v>6.6516609864142304E-2</v>
      </c>
      <c r="Z639" s="17"/>
      <c r="AA639" s="17">
        <v>7.65279560899782E-2</v>
      </c>
      <c r="AB639" s="17">
        <v>2.9558288239830699E-2</v>
      </c>
      <c r="AC639" s="17">
        <v>0</v>
      </c>
      <c r="AD639" s="17">
        <v>3.5250309590600402E-2</v>
      </c>
      <c r="AE639" s="17"/>
      <c r="AF639" s="17">
        <v>0</v>
      </c>
      <c r="AG639" s="17">
        <v>6.1875697281914499E-2</v>
      </c>
      <c r="AH639" s="17">
        <v>4.3031872982177997E-2</v>
      </c>
      <c r="AI639" s="17">
        <v>5.1705959357052703E-2</v>
      </c>
      <c r="AJ639" s="17">
        <v>0</v>
      </c>
    </row>
    <row r="640" spans="2:36" x14ac:dyDescent="0.35">
      <c r="B640" t="s">
        <v>104</v>
      </c>
      <c r="C640" s="17">
        <v>3.4023860574680801E-3</v>
      </c>
      <c r="D640" s="17">
        <v>0</v>
      </c>
      <c r="E640" s="17">
        <v>6.5870028482128799E-3</v>
      </c>
      <c r="F640" s="17"/>
      <c r="G640" s="17">
        <v>2.1055706632582799E-2</v>
      </c>
      <c r="H640" s="17">
        <v>0</v>
      </c>
      <c r="I640" s="17">
        <v>0</v>
      </c>
      <c r="J640" s="17">
        <v>0</v>
      </c>
      <c r="K640" s="17">
        <v>0</v>
      </c>
      <c r="L640" s="17">
        <v>0</v>
      </c>
      <c r="M640" s="17"/>
      <c r="N640" s="17">
        <v>0</v>
      </c>
      <c r="O640" s="17">
        <v>0</v>
      </c>
      <c r="P640" s="17">
        <v>0</v>
      </c>
      <c r="Q640" s="17">
        <v>0</v>
      </c>
      <c r="R640" s="17">
        <v>0</v>
      </c>
      <c r="S640" s="17">
        <v>0</v>
      </c>
      <c r="T640" s="17">
        <v>0</v>
      </c>
      <c r="U640" s="17">
        <v>0</v>
      </c>
      <c r="V640" s="17">
        <v>3.1884114316691303E-2</v>
      </c>
      <c r="W640" s="17">
        <v>0</v>
      </c>
      <c r="X640" s="17">
        <v>0</v>
      </c>
      <c r="Y640" s="17">
        <v>0</v>
      </c>
      <c r="Z640" s="17"/>
      <c r="AA640" s="17">
        <v>0</v>
      </c>
      <c r="AB640" s="17">
        <v>0</v>
      </c>
      <c r="AC640" s="17">
        <v>0</v>
      </c>
      <c r="AD640" s="17">
        <v>1.3078410505174E-2</v>
      </c>
      <c r="AE640" s="17"/>
      <c r="AF640" s="17">
        <v>1.6620503622080601E-2</v>
      </c>
      <c r="AG640" s="17">
        <v>0</v>
      </c>
      <c r="AH640" s="17">
        <v>0</v>
      </c>
      <c r="AI640" s="17">
        <v>0</v>
      </c>
      <c r="AJ640" s="17">
        <v>0</v>
      </c>
    </row>
    <row r="641" spans="2:36" x14ac:dyDescent="0.35">
      <c r="B641" t="s">
        <v>168</v>
      </c>
      <c r="C641" s="17">
        <v>0.87452709765437797</v>
      </c>
      <c r="D641" s="17">
        <v>0.86167870998901797</v>
      </c>
      <c r="E641" s="17">
        <v>0.88655312597744096</v>
      </c>
      <c r="F641" s="17"/>
      <c r="G641" s="17">
        <v>0.781918497345505</v>
      </c>
      <c r="H641" s="17">
        <v>0.84136912040173495</v>
      </c>
      <c r="I641" s="17">
        <v>0.89075183644747302</v>
      </c>
      <c r="J641" s="17">
        <v>0.82561918872161499</v>
      </c>
      <c r="K641" s="17">
        <v>0.97217687625891502</v>
      </c>
      <c r="L641" s="17">
        <v>0.954778604371601</v>
      </c>
      <c r="M641" s="17"/>
      <c r="N641" s="17">
        <v>0.863016714156146</v>
      </c>
      <c r="O641" s="17">
        <v>0.94410488035054296</v>
      </c>
      <c r="P641" s="17">
        <v>0.81907488064631395</v>
      </c>
      <c r="Q641" s="17">
        <v>0.83675892171988098</v>
      </c>
      <c r="R641" s="17">
        <v>0.94633650871213904</v>
      </c>
      <c r="S641" s="17">
        <v>0.89564945957150199</v>
      </c>
      <c r="T641" s="17">
        <v>0.81003165858403403</v>
      </c>
      <c r="U641" s="17">
        <v>0.80472989322907895</v>
      </c>
      <c r="V641" s="17">
        <v>0.87152558092146903</v>
      </c>
      <c r="W641" s="17">
        <v>0.8687930476522</v>
      </c>
      <c r="X641" s="17">
        <v>0.84659591555874603</v>
      </c>
      <c r="Y641" s="17">
        <v>0.93348339013585802</v>
      </c>
      <c r="Z641" s="17"/>
      <c r="AA641" s="17">
        <v>0.88157056753839402</v>
      </c>
      <c r="AB641" s="17">
        <v>0.83559451838160004</v>
      </c>
      <c r="AC641" s="17">
        <v>0.95357318015145598</v>
      </c>
      <c r="AD641" s="17">
        <v>0.82989717093163295</v>
      </c>
      <c r="AE641" s="17"/>
      <c r="AF641" s="17">
        <v>0.89624882092495195</v>
      </c>
      <c r="AG641" s="17">
        <v>0.86002426361211404</v>
      </c>
      <c r="AH641" s="17">
        <v>0.86680852129732999</v>
      </c>
      <c r="AI641" s="17">
        <v>0.91247833344541096</v>
      </c>
      <c r="AJ641" s="17">
        <v>1</v>
      </c>
    </row>
    <row r="642" spans="2:36" x14ac:dyDescent="0.35">
      <c r="B642" t="s">
        <v>169</v>
      </c>
      <c r="C642" s="17">
        <v>5.9132188026531599E-2</v>
      </c>
      <c r="D642" s="17">
        <v>7.4568770428642697E-2</v>
      </c>
      <c r="E642" s="17">
        <v>4.4683622026334302E-2</v>
      </c>
      <c r="F642" s="17"/>
      <c r="G642" s="17">
        <v>0.107477813643949</v>
      </c>
      <c r="H642" s="17">
        <v>0.109792936087759</v>
      </c>
      <c r="I642" s="17">
        <v>3.9138333460116997E-2</v>
      </c>
      <c r="J642" s="17">
        <v>8.8303878912556297E-2</v>
      </c>
      <c r="K642" s="17">
        <v>0</v>
      </c>
      <c r="L642" s="17">
        <v>0</v>
      </c>
      <c r="M642" s="17"/>
      <c r="N642" s="17">
        <v>0.10404119089561401</v>
      </c>
      <c r="O642" s="17">
        <v>2.7210063137347199E-2</v>
      </c>
      <c r="P642" s="17">
        <v>4.4292661799406399E-2</v>
      </c>
      <c r="Q642" s="17">
        <v>5.2352513344009102E-2</v>
      </c>
      <c r="R642" s="17">
        <v>5.3663491287861402E-2</v>
      </c>
      <c r="S642" s="17">
        <v>3.5508343511919303E-2</v>
      </c>
      <c r="T642" s="17">
        <v>8.0695305600418807E-2</v>
      </c>
      <c r="U642" s="17">
        <v>0</v>
      </c>
      <c r="V642" s="17">
        <v>3.1116278381143701E-2</v>
      </c>
      <c r="W642" s="17">
        <v>0.1312069523478</v>
      </c>
      <c r="X642" s="17">
        <v>7.4398380702026104E-2</v>
      </c>
      <c r="Y642" s="17">
        <v>6.6516609864142304E-2</v>
      </c>
      <c r="Z642" s="17"/>
      <c r="AA642" s="17">
        <v>8.9781545696605403E-2</v>
      </c>
      <c r="AB642" s="17">
        <v>6.2576713601739595E-2</v>
      </c>
      <c r="AC642" s="17">
        <v>3.1524204775196997E-2</v>
      </c>
      <c r="AD642" s="17">
        <v>4.89865860026669E-2</v>
      </c>
      <c r="AE642" s="17"/>
      <c r="AF642" s="17">
        <v>0</v>
      </c>
      <c r="AG642" s="17">
        <v>7.6392785468374802E-2</v>
      </c>
      <c r="AH642" s="17">
        <v>8.0811950293257995E-2</v>
      </c>
      <c r="AI642" s="17">
        <v>8.7521666554589206E-2</v>
      </c>
      <c r="AJ642" s="17">
        <v>0</v>
      </c>
    </row>
    <row r="643" spans="2:36" x14ac:dyDescent="0.35">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2:36" x14ac:dyDescent="0.35">
      <c r="B644" s="6" t="s">
        <v>185</v>
      </c>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2:36" x14ac:dyDescent="0.35">
      <c r="B645" s="23" t="s">
        <v>12</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2:36" x14ac:dyDescent="0.35">
      <c r="B646" t="s">
        <v>186</v>
      </c>
      <c r="C646" s="17">
        <v>3.06176192649645E-2</v>
      </c>
      <c r="D646" s="17">
        <v>4.5535797392672897E-2</v>
      </c>
      <c r="E646" s="17">
        <v>1.5293353604752801E-2</v>
      </c>
      <c r="F646" s="17"/>
      <c r="G646" s="17">
        <v>5.7664171178273903E-2</v>
      </c>
      <c r="H646" s="17">
        <v>4.5190496950926501E-2</v>
      </c>
      <c r="I646" s="17">
        <v>4.1186963879854599E-2</v>
      </c>
      <c r="J646" s="17">
        <v>2.55893987159539E-2</v>
      </c>
      <c r="K646" s="17">
        <v>6.2994169849358503E-3</v>
      </c>
      <c r="L646" s="17">
        <v>1.26232970979532E-2</v>
      </c>
      <c r="M646" s="17"/>
      <c r="N646" s="17">
        <v>4.9381205114797502E-2</v>
      </c>
      <c r="O646" s="17">
        <v>1.82200399035077E-2</v>
      </c>
      <c r="P646" s="17">
        <v>1.65169298622845E-2</v>
      </c>
      <c r="Q646" s="17">
        <v>3.3893957011106299E-2</v>
      </c>
      <c r="R646" s="17">
        <v>2.88629239020653E-2</v>
      </c>
      <c r="S646" s="17">
        <v>2.67699914645286E-2</v>
      </c>
      <c r="T646" s="17">
        <v>3.2481794703618699E-2</v>
      </c>
      <c r="U646" s="17">
        <v>1.88004705404945E-2</v>
      </c>
      <c r="V646" s="17">
        <v>3.16385534759882E-2</v>
      </c>
      <c r="W646" s="17">
        <v>2.4164484598318599E-2</v>
      </c>
      <c r="X646" s="17">
        <v>4.6512775376558402E-2</v>
      </c>
      <c r="Y646" s="17">
        <v>4.0419952069177201E-2</v>
      </c>
      <c r="Z646" s="17"/>
      <c r="AA646" s="17">
        <v>3.08605265769759E-2</v>
      </c>
      <c r="AB646" s="17">
        <v>2.49006650243324E-2</v>
      </c>
      <c r="AC646" s="17">
        <v>4.6795806701616101E-2</v>
      </c>
      <c r="AD646" s="17">
        <v>2.2293296424004599E-2</v>
      </c>
      <c r="AE646" s="17"/>
      <c r="AF646" s="17">
        <v>1.3943260674149799E-2</v>
      </c>
      <c r="AG646" s="17">
        <v>4.2183861715555299E-2</v>
      </c>
      <c r="AH646" s="17">
        <v>2.8456886165415699E-2</v>
      </c>
      <c r="AI646" s="17">
        <v>5.4142548402271701E-2</v>
      </c>
      <c r="AJ646" s="17">
        <v>2.3567918274427301E-2</v>
      </c>
    </row>
    <row r="647" spans="2:36" x14ac:dyDescent="0.35">
      <c r="B647" t="s">
        <v>187</v>
      </c>
      <c r="C647" s="17">
        <v>0.40778175562298202</v>
      </c>
      <c r="D647" s="17">
        <v>0.42180954728238002</v>
      </c>
      <c r="E647" s="17">
        <v>0.39312510890562102</v>
      </c>
      <c r="F647" s="17"/>
      <c r="G647" s="17">
        <v>0.53543203046251797</v>
      </c>
      <c r="H647" s="17">
        <v>0.50685995459967703</v>
      </c>
      <c r="I647" s="17">
        <v>0.40137056139850602</v>
      </c>
      <c r="J647" s="17">
        <v>0.35194820206414701</v>
      </c>
      <c r="K647" s="17">
        <v>0.306666448780884</v>
      </c>
      <c r="L647" s="17">
        <v>0.36101176992798101</v>
      </c>
      <c r="M647" s="17"/>
      <c r="N647" s="17">
        <v>0.51035906820197896</v>
      </c>
      <c r="O647" s="17">
        <v>0.37490240783944201</v>
      </c>
      <c r="P647" s="17">
        <v>0.41449965222809498</v>
      </c>
      <c r="Q647" s="17">
        <v>0.37197743872568301</v>
      </c>
      <c r="R647" s="17">
        <v>0.38725480175634303</v>
      </c>
      <c r="S647" s="17">
        <v>0.396054081187868</v>
      </c>
      <c r="T647" s="17">
        <v>0.38931612936348697</v>
      </c>
      <c r="U647" s="17">
        <v>0.37669572979974297</v>
      </c>
      <c r="V647" s="17">
        <v>0.440258525689807</v>
      </c>
      <c r="W647" s="17">
        <v>0.40631374205007198</v>
      </c>
      <c r="X647" s="17">
        <v>0.37527581517367697</v>
      </c>
      <c r="Y647" s="17">
        <v>0.27401328016939103</v>
      </c>
      <c r="Z647" s="17"/>
      <c r="AA647" s="17">
        <v>0.45051358267914798</v>
      </c>
      <c r="AB647" s="17">
        <v>0.398200101452299</v>
      </c>
      <c r="AC647" s="17">
        <v>0.38243437838442701</v>
      </c>
      <c r="AD647" s="17">
        <v>0.39336704738956402</v>
      </c>
      <c r="AE647" s="17"/>
      <c r="AF647" s="17">
        <v>0.32437122833258603</v>
      </c>
      <c r="AG647" s="17">
        <v>0.43373971987348497</v>
      </c>
      <c r="AH647" s="17">
        <v>0.44584021959627301</v>
      </c>
      <c r="AI647" s="17">
        <v>0.47515629700254403</v>
      </c>
      <c r="AJ647" s="17">
        <v>0.63965769362268199</v>
      </c>
    </row>
    <row r="648" spans="2:36" x14ac:dyDescent="0.35">
      <c r="B648" t="s">
        <v>188</v>
      </c>
      <c r="C648" s="17">
        <v>0.532709666297286</v>
      </c>
      <c r="D648" s="17">
        <v>0.505060048252847</v>
      </c>
      <c r="E648" s="17">
        <v>0.56129109814551303</v>
      </c>
      <c r="F648" s="17"/>
      <c r="G648" s="17">
        <v>0.36213230789793899</v>
      </c>
      <c r="H648" s="17">
        <v>0.41185703910419802</v>
      </c>
      <c r="I648" s="17">
        <v>0.53019014440096301</v>
      </c>
      <c r="J648" s="17">
        <v>0.58917778859146697</v>
      </c>
      <c r="K648" s="17">
        <v>0.66117412822970101</v>
      </c>
      <c r="L648" s="17">
        <v>0.61410787839825498</v>
      </c>
      <c r="M648" s="17"/>
      <c r="N648" s="17">
        <v>0.41074319232668</v>
      </c>
      <c r="O648" s="17">
        <v>0.58567020951646198</v>
      </c>
      <c r="P648" s="17">
        <v>0.52830132100657201</v>
      </c>
      <c r="Q648" s="17">
        <v>0.57697108104179495</v>
      </c>
      <c r="R648" s="17">
        <v>0.54039655671020004</v>
      </c>
      <c r="S648" s="17">
        <v>0.53019577968853804</v>
      </c>
      <c r="T648" s="17">
        <v>0.56149581050832098</v>
      </c>
      <c r="U648" s="17">
        <v>0.56628395975136803</v>
      </c>
      <c r="V648" s="17">
        <v>0.50678583127366506</v>
      </c>
      <c r="W648" s="17">
        <v>0.54059121796740905</v>
      </c>
      <c r="X648" s="17">
        <v>0.54402850471239395</v>
      </c>
      <c r="Y648" s="17">
        <v>0.67200281046503196</v>
      </c>
      <c r="Z648" s="17"/>
      <c r="AA648" s="17">
        <v>0.50123159951387797</v>
      </c>
      <c r="AB648" s="17">
        <v>0.56093799254347898</v>
      </c>
      <c r="AC648" s="17">
        <v>0.55030465147839103</v>
      </c>
      <c r="AD648" s="17">
        <v>0.52193273446159605</v>
      </c>
      <c r="AE648" s="17"/>
      <c r="AF648" s="17">
        <v>0.62070703259796001</v>
      </c>
      <c r="AG648" s="17">
        <v>0.48988332711004501</v>
      </c>
      <c r="AH648" s="17">
        <v>0.50670039332678596</v>
      </c>
      <c r="AI648" s="17">
        <v>0.44657130716629101</v>
      </c>
      <c r="AJ648" s="17">
        <v>0.31638822437654801</v>
      </c>
    </row>
    <row r="649" spans="2:36" x14ac:dyDescent="0.35">
      <c r="B649" t="s">
        <v>79</v>
      </c>
      <c r="C649" s="17">
        <v>2.88909588147673E-2</v>
      </c>
      <c r="D649" s="17">
        <v>2.75946070721006E-2</v>
      </c>
      <c r="E649" s="17">
        <v>3.02904393441134E-2</v>
      </c>
      <c r="F649" s="17"/>
      <c r="G649" s="17">
        <v>4.4771490461269298E-2</v>
      </c>
      <c r="H649" s="17">
        <v>3.6092509345198698E-2</v>
      </c>
      <c r="I649" s="17">
        <v>2.72523303206764E-2</v>
      </c>
      <c r="J649" s="17">
        <v>3.3284610628432999E-2</v>
      </c>
      <c r="K649" s="17">
        <v>2.5860006004478998E-2</v>
      </c>
      <c r="L649" s="17">
        <v>1.2257054575811201E-2</v>
      </c>
      <c r="M649" s="17"/>
      <c r="N649" s="17">
        <v>2.9516534356543399E-2</v>
      </c>
      <c r="O649" s="17">
        <v>2.12073427405884E-2</v>
      </c>
      <c r="P649" s="17">
        <v>4.0682096903048803E-2</v>
      </c>
      <c r="Q649" s="17">
        <v>1.7157523221416601E-2</v>
      </c>
      <c r="R649" s="17">
        <v>4.3485717631391398E-2</v>
      </c>
      <c r="S649" s="17">
        <v>4.6980147659065503E-2</v>
      </c>
      <c r="T649" s="17">
        <v>1.6706265424573201E-2</v>
      </c>
      <c r="U649" s="17">
        <v>3.8219839908393803E-2</v>
      </c>
      <c r="V649" s="17">
        <v>2.1317089560539602E-2</v>
      </c>
      <c r="W649" s="17">
        <v>2.8930555384199901E-2</v>
      </c>
      <c r="X649" s="17">
        <v>3.4182904737370998E-2</v>
      </c>
      <c r="Y649" s="17">
        <v>1.3563957296399899E-2</v>
      </c>
      <c r="Z649" s="17"/>
      <c r="AA649" s="17">
        <v>1.7394291229998301E-2</v>
      </c>
      <c r="AB649" s="17">
        <v>1.5961240979890101E-2</v>
      </c>
      <c r="AC649" s="17">
        <v>2.0465163435565301E-2</v>
      </c>
      <c r="AD649" s="17">
        <v>6.2406921724835099E-2</v>
      </c>
      <c r="AE649" s="17"/>
      <c r="AF649" s="17">
        <v>4.0978478395303802E-2</v>
      </c>
      <c r="AG649" s="17">
        <v>3.4193091300914497E-2</v>
      </c>
      <c r="AH649" s="17">
        <v>1.9002500911525201E-2</v>
      </c>
      <c r="AI649" s="17">
        <v>2.4129847428893601E-2</v>
      </c>
      <c r="AJ649" s="17">
        <v>2.0386163726342901E-2</v>
      </c>
    </row>
    <row r="650" spans="2:36" x14ac:dyDescent="0.35">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2:36" x14ac:dyDescent="0.35">
      <c r="B651" s="6" t="s">
        <v>189</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2:36" x14ac:dyDescent="0.35">
      <c r="B652" s="23" t="s">
        <v>15</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2:36" x14ac:dyDescent="0.35">
      <c r="B653" t="s">
        <v>190</v>
      </c>
      <c r="C653" s="17">
        <v>0.17059394189214699</v>
      </c>
      <c r="D653" s="17">
        <v>0.172040543045932</v>
      </c>
      <c r="E653" s="17">
        <v>0.16775501344862301</v>
      </c>
      <c r="F653" s="17"/>
      <c r="G653" s="17">
        <v>0.15616665049959</v>
      </c>
      <c r="H653" s="17">
        <v>0.14699422615503899</v>
      </c>
      <c r="I653" s="17">
        <v>0.194864042349567</v>
      </c>
      <c r="J653" s="17">
        <v>0.216626636374501</v>
      </c>
      <c r="K653" s="17">
        <v>0.190447836503501</v>
      </c>
      <c r="L653" s="17">
        <v>0.14188072909799801</v>
      </c>
      <c r="M653" s="17"/>
      <c r="N653" s="17">
        <v>0.178513613753228</v>
      </c>
      <c r="O653" s="17">
        <v>0.25176019588869802</v>
      </c>
      <c r="P653" s="17">
        <v>9.7405925811583499E-2</v>
      </c>
      <c r="Q653" s="17">
        <v>0.124869520634939</v>
      </c>
      <c r="R653" s="17">
        <v>0.19582103075361201</v>
      </c>
      <c r="S653" s="17">
        <v>0.14125959834506499</v>
      </c>
      <c r="T653" s="17">
        <v>0.14473271633592899</v>
      </c>
      <c r="U653" s="17">
        <v>0.20300400770988999</v>
      </c>
      <c r="V653" s="17">
        <v>0.19182268855986001</v>
      </c>
      <c r="W653" s="17">
        <v>0.19808262096068999</v>
      </c>
      <c r="X653" s="17">
        <v>0.122583698812569</v>
      </c>
      <c r="Y653" s="17">
        <v>4.6437233571486901E-2</v>
      </c>
      <c r="Z653" s="17"/>
      <c r="AA653" s="17">
        <v>0.18587521510445901</v>
      </c>
      <c r="AB653" s="17">
        <v>0.171423394657788</v>
      </c>
      <c r="AC653" s="17">
        <v>0.18906393084421899</v>
      </c>
      <c r="AD653" s="17">
        <v>0.13655933022866401</v>
      </c>
      <c r="AE653" s="17"/>
      <c r="AF653" s="17">
        <v>0.189869391343301</v>
      </c>
      <c r="AG653" s="17">
        <v>0.14513988743017101</v>
      </c>
      <c r="AH653" s="17">
        <v>0.167422060616433</v>
      </c>
      <c r="AI653" s="17">
        <v>0.16183701955648999</v>
      </c>
      <c r="AJ653" s="17">
        <v>0.216832276493509</v>
      </c>
    </row>
    <row r="654" spans="2:36" x14ac:dyDescent="0.35">
      <c r="B654" t="s">
        <v>191</v>
      </c>
      <c r="C654" s="17">
        <v>0.31623690074926403</v>
      </c>
      <c r="D654" s="17">
        <v>0.32718858323236999</v>
      </c>
      <c r="E654" s="17">
        <v>0.30705206101764598</v>
      </c>
      <c r="F654" s="17"/>
      <c r="G654" s="17">
        <v>0.31944858380955499</v>
      </c>
      <c r="H654" s="17">
        <v>0.33931258641218498</v>
      </c>
      <c r="I654" s="17">
        <v>0.31370970906143097</v>
      </c>
      <c r="J654" s="17">
        <v>0.29921010537098103</v>
      </c>
      <c r="K654" s="17">
        <v>0.32076501083296799</v>
      </c>
      <c r="L654" s="17">
        <v>0.299926241092492</v>
      </c>
      <c r="M654" s="17"/>
      <c r="N654" s="17">
        <v>0.290055046762413</v>
      </c>
      <c r="O654" s="17">
        <v>0.32866132222351802</v>
      </c>
      <c r="P654" s="17">
        <v>0.20144038656805499</v>
      </c>
      <c r="Q654" s="17">
        <v>0.32873056159236103</v>
      </c>
      <c r="R654" s="17">
        <v>0.28093511388732501</v>
      </c>
      <c r="S654" s="17">
        <v>0.39520124313598698</v>
      </c>
      <c r="T654" s="17">
        <v>0.26588514867087298</v>
      </c>
      <c r="U654" s="17">
        <v>0.27828699008960101</v>
      </c>
      <c r="V654" s="17">
        <v>0.35214372627358398</v>
      </c>
      <c r="W654" s="17">
        <v>0.40661050093554701</v>
      </c>
      <c r="X654" s="17">
        <v>0.248166843407881</v>
      </c>
      <c r="Y654" s="17">
        <v>0.46035936896736801</v>
      </c>
      <c r="Z654" s="17"/>
      <c r="AA654" s="17">
        <v>0.34859760316451099</v>
      </c>
      <c r="AB654" s="17">
        <v>0.345460904674466</v>
      </c>
      <c r="AC654" s="17">
        <v>0.28105457747277601</v>
      </c>
      <c r="AD654" s="17">
        <v>0.27337292771296501</v>
      </c>
      <c r="AE654" s="17"/>
      <c r="AF654" s="17">
        <v>0.31117914218727399</v>
      </c>
      <c r="AG654" s="17">
        <v>0.28019964958834898</v>
      </c>
      <c r="AH654" s="17">
        <v>0.35102744042742801</v>
      </c>
      <c r="AI654" s="17">
        <v>0.402077882211613</v>
      </c>
      <c r="AJ654" s="17">
        <v>0.23868202193042401</v>
      </c>
    </row>
    <row r="655" spans="2:36" x14ac:dyDescent="0.35">
      <c r="B655" t="s">
        <v>192</v>
      </c>
      <c r="C655" s="17">
        <v>0.17646136688773001</v>
      </c>
      <c r="D655" s="17">
        <v>0.193135135693599</v>
      </c>
      <c r="E655" s="17">
        <v>0.157779057560545</v>
      </c>
      <c r="F655" s="17"/>
      <c r="G655" s="17">
        <v>0.24383115812748099</v>
      </c>
      <c r="H655" s="17">
        <v>0.22529197628446401</v>
      </c>
      <c r="I655" s="17">
        <v>0.16997587921766599</v>
      </c>
      <c r="J655" s="17">
        <v>0.10714252771352099</v>
      </c>
      <c r="K655" s="17">
        <v>0.147947316182899</v>
      </c>
      <c r="L655" s="17">
        <v>0.13149680701861</v>
      </c>
      <c r="M655" s="17"/>
      <c r="N655" s="17">
        <v>0.211792653648533</v>
      </c>
      <c r="O655" s="17">
        <v>9.5810427895271305E-2</v>
      </c>
      <c r="P655" s="17">
        <v>0.18860541421063701</v>
      </c>
      <c r="Q655" s="17">
        <v>0.16901990778974399</v>
      </c>
      <c r="R655" s="17">
        <v>0.266851120971282</v>
      </c>
      <c r="S655" s="17">
        <v>0.20464802674644</v>
      </c>
      <c r="T655" s="17">
        <v>0.17934587621939399</v>
      </c>
      <c r="U655" s="17">
        <v>0.29010441662806102</v>
      </c>
      <c r="V655" s="17">
        <v>0.16725802507097401</v>
      </c>
      <c r="W655" s="17">
        <v>8.8669516581233399E-2</v>
      </c>
      <c r="X655" s="17">
        <v>0.14323027277569</v>
      </c>
      <c r="Y655" s="17">
        <v>0.210129015741435</v>
      </c>
      <c r="Z655" s="17"/>
      <c r="AA655" s="17">
        <v>0.17256068129538299</v>
      </c>
      <c r="AB655" s="17">
        <v>0.153156402684514</v>
      </c>
      <c r="AC655" s="17">
        <v>0.215026447665324</v>
      </c>
      <c r="AD655" s="17">
        <v>0.17035029348203801</v>
      </c>
      <c r="AE655" s="17"/>
      <c r="AF655" s="17">
        <v>0.12417850742592</v>
      </c>
      <c r="AG655" s="17">
        <v>0.21603685832807301</v>
      </c>
      <c r="AH655" s="17">
        <v>0.149723073805695</v>
      </c>
      <c r="AI655" s="17">
        <v>0.210852958234576</v>
      </c>
      <c r="AJ655" s="17">
        <v>0.31182830134872103</v>
      </c>
    </row>
    <row r="656" spans="2:36" x14ac:dyDescent="0.35">
      <c r="B656" t="s">
        <v>193</v>
      </c>
      <c r="C656" s="17">
        <v>0.123156148019973</v>
      </c>
      <c r="D656" s="17">
        <v>0.123854596575645</v>
      </c>
      <c r="E656" s="17">
        <v>0.123315894008454</v>
      </c>
      <c r="F656" s="17"/>
      <c r="G656" s="17">
        <v>0.131857940959314</v>
      </c>
      <c r="H656" s="17">
        <v>0.16254895334375499</v>
      </c>
      <c r="I656" s="17">
        <v>0.14786448133102401</v>
      </c>
      <c r="J656" s="17">
        <v>9.8147648800748402E-2</v>
      </c>
      <c r="K656" s="17">
        <v>5.9749943063138099E-2</v>
      </c>
      <c r="L656" s="17">
        <v>0.103285255237793</v>
      </c>
      <c r="M656" s="17"/>
      <c r="N656" s="17">
        <v>0.118630180671029</v>
      </c>
      <c r="O656" s="17">
        <v>9.08441889005977E-2</v>
      </c>
      <c r="P656" s="17">
        <v>0.20329023505996499</v>
      </c>
      <c r="Q656" s="17">
        <v>0.18297308707813101</v>
      </c>
      <c r="R656" s="17">
        <v>6.2178918187791699E-2</v>
      </c>
      <c r="S656" s="17">
        <v>0.12006961426041</v>
      </c>
      <c r="T656" s="17">
        <v>0.20641481768492001</v>
      </c>
      <c r="U656" s="17">
        <v>0.107921914345966</v>
      </c>
      <c r="V656" s="17">
        <v>9.2039649448311001E-2</v>
      </c>
      <c r="W656" s="17">
        <v>9.0194443962328896E-2</v>
      </c>
      <c r="X656" s="17">
        <v>9.9730563937210595E-2</v>
      </c>
      <c r="Y656" s="17">
        <v>9.5801818284571294E-2</v>
      </c>
      <c r="Z656" s="17"/>
      <c r="AA656" s="17">
        <v>0.10645745097296901</v>
      </c>
      <c r="AB656" s="17">
        <v>0.10283112403708899</v>
      </c>
      <c r="AC656" s="17">
        <v>0.144332544892324</v>
      </c>
      <c r="AD656" s="17">
        <v>0.14823702335535099</v>
      </c>
      <c r="AE656" s="17"/>
      <c r="AF656" s="17">
        <v>0.10113006320961999</v>
      </c>
      <c r="AG656" s="17">
        <v>0.16711622015342301</v>
      </c>
      <c r="AH656" s="17">
        <v>0.126930968443284</v>
      </c>
      <c r="AI656" s="17">
        <v>8.4747578226590695E-2</v>
      </c>
      <c r="AJ656" s="17">
        <v>7.8768487566129294E-2</v>
      </c>
    </row>
    <row r="657" spans="1:36" x14ac:dyDescent="0.35">
      <c r="B657" t="s">
        <v>194</v>
      </c>
      <c r="C657" s="17">
        <v>5.5338162402541899E-2</v>
      </c>
      <c r="D657" s="17">
        <v>4.8475870929131103E-2</v>
      </c>
      <c r="E657" s="17">
        <v>6.2928337468126996E-2</v>
      </c>
      <c r="F657" s="17"/>
      <c r="G657" s="17">
        <v>5.9443920654135902E-2</v>
      </c>
      <c r="H657" s="17">
        <v>5.2747752415101497E-2</v>
      </c>
      <c r="I657" s="17">
        <v>6.2240031555741003E-2</v>
      </c>
      <c r="J657" s="17">
        <v>6.5235627026906703E-2</v>
      </c>
      <c r="K657" s="17">
        <v>3.8982638289301097E-2</v>
      </c>
      <c r="L657" s="17">
        <v>4.9477948396900999E-2</v>
      </c>
      <c r="M657" s="17"/>
      <c r="N657" s="17">
        <v>8.1280658765665897E-2</v>
      </c>
      <c r="O657" s="17">
        <v>3.8165654867123797E-2</v>
      </c>
      <c r="P657" s="17">
        <v>0.1092656639356</v>
      </c>
      <c r="Q657" s="17">
        <v>1.38862671036985E-2</v>
      </c>
      <c r="R657" s="17">
        <v>0</v>
      </c>
      <c r="S657" s="17">
        <v>7.6149559991210702E-2</v>
      </c>
      <c r="T657" s="17">
        <v>4.8068172002056E-2</v>
      </c>
      <c r="U657" s="17">
        <v>0</v>
      </c>
      <c r="V657" s="17">
        <v>6.4940158537562798E-2</v>
      </c>
      <c r="W657" s="17">
        <v>5.9579994165623297E-2</v>
      </c>
      <c r="X657" s="17">
        <v>4.8430898096623098E-2</v>
      </c>
      <c r="Y657" s="17">
        <v>4.4199269058180897E-2</v>
      </c>
      <c r="Z657" s="17"/>
      <c r="AA657" s="17">
        <v>5.0722522125214498E-2</v>
      </c>
      <c r="AB657" s="17">
        <v>7.6665044280383898E-2</v>
      </c>
      <c r="AC657" s="17">
        <v>5.6024175572523503E-2</v>
      </c>
      <c r="AD657" s="17">
        <v>3.84901263940058E-2</v>
      </c>
      <c r="AE657" s="17"/>
      <c r="AF657" s="17">
        <v>5.5312619837893102E-2</v>
      </c>
      <c r="AG657" s="17">
        <v>5.4100945445283703E-2</v>
      </c>
      <c r="AH657" s="17">
        <v>5.5134647738888799E-2</v>
      </c>
      <c r="AI657" s="17">
        <v>6.2782006961488293E-2</v>
      </c>
      <c r="AJ657" s="17">
        <v>7.7390974464696699E-2</v>
      </c>
    </row>
    <row r="658" spans="1:36" x14ac:dyDescent="0.35">
      <c r="B658" t="s">
        <v>195</v>
      </c>
      <c r="C658" s="17">
        <v>3.3213331575775801E-2</v>
      </c>
      <c r="D658" s="17">
        <v>3.6466939893916098E-2</v>
      </c>
      <c r="E658" s="17">
        <v>2.7855016452615601E-2</v>
      </c>
      <c r="F658" s="17"/>
      <c r="G658" s="17">
        <v>4.0270746773975602E-2</v>
      </c>
      <c r="H658" s="17">
        <v>2.9668568193597901E-2</v>
      </c>
      <c r="I658" s="17">
        <v>2.0392071981324499E-2</v>
      </c>
      <c r="J658" s="17">
        <v>4.1576353198859398E-2</v>
      </c>
      <c r="K658" s="17">
        <v>5.5704700118017002E-2</v>
      </c>
      <c r="L658" s="17">
        <v>2.2411392763314001E-2</v>
      </c>
      <c r="M658" s="17"/>
      <c r="N658" s="17">
        <v>1.94964648532235E-2</v>
      </c>
      <c r="O658" s="17">
        <v>5.4428385079734999E-2</v>
      </c>
      <c r="P658" s="17">
        <v>5.2285460394302999E-2</v>
      </c>
      <c r="Q658" s="17">
        <v>7.7014312387006706E-2</v>
      </c>
      <c r="R658" s="17">
        <v>1.2510532869261799E-2</v>
      </c>
      <c r="S658" s="17">
        <v>1.14263438193181E-2</v>
      </c>
      <c r="T658" s="17">
        <v>1.4389120018906999E-2</v>
      </c>
      <c r="U658" s="17">
        <v>2.3860713727504299E-2</v>
      </c>
      <c r="V658" s="17">
        <v>3.60652301401043E-2</v>
      </c>
      <c r="W658" s="17">
        <v>1.4560361340230799E-2</v>
      </c>
      <c r="X658" s="17">
        <v>5.3887940527681102E-2</v>
      </c>
      <c r="Y658" s="17">
        <v>4.1467832523192E-2</v>
      </c>
      <c r="Z658" s="17"/>
      <c r="AA658" s="17">
        <v>1.8472995060224699E-2</v>
      </c>
      <c r="AB658" s="17">
        <v>1.4767918131638601E-2</v>
      </c>
      <c r="AC658" s="17">
        <v>3.3309726496817703E-2</v>
      </c>
      <c r="AD658" s="17">
        <v>7.1112233677675898E-2</v>
      </c>
      <c r="AE658" s="17"/>
      <c r="AF658" s="17">
        <v>4.6551864675686699E-2</v>
      </c>
      <c r="AG658" s="17">
        <v>2.8965576860307402E-2</v>
      </c>
      <c r="AH658" s="17">
        <v>2.72379475447047E-2</v>
      </c>
      <c r="AI658" s="17">
        <v>0</v>
      </c>
      <c r="AJ658" s="17">
        <v>0</v>
      </c>
    </row>
    <row r="659" spans="1:36" x14ac:dyDescent="0.35">
      <c r="B659" t="s">
        <v>79</v>
      </c>
      <c r="C659" s="17">
        <v>0.12500014847256799</v>
      </c>
      <c r="D659" s="17">
        <v>9.8838330629406806E-2</v>
      </c>
      <c r="E659" s="17">
        <v>0.15331462004398899</v>
      </c>
      <c r="F659" s="17"/>
      <c r="G659" s="17">
        <v>4.89809991759486E-2</v>
      </c>
      <c r="H659" s="17">
        <v>4.34359371958567E-2</v>
      </c>
      <c r="I659" s="17">
        <v>9.0953784503245996E-2</v>
      </c>
      <c r="J659" s="17">
        <v>0.17206110151448301</v>
      </c>
      <c r="K659" s="17">
        <v>0.186402555010175</v>
      </c>
      <c r="L659" s="17">
        <v>0.25152162639289299</v>
      </c>
      <c r="M659" s="17"/>
      <c r="N659" s="17">
        <v>0.10023138154590799</v>
      </c>
      <c r="O659" s="17">
        <v>0.14032982514505701</v>
      </c>
      <c r="P659" s="17">
        <v>0.147706914019857</v>
      </c>
      <c r="Q659" s="17">
        <v>0.103506343414119</v>
      </c>
      <c r="R659" s="17">
        <v>0.18170328333072799</v>
      </c>
      <c r="S659" s="17">
        <v>5.1245613701569298E-2</v>
      </c>
      <c r="T659" s="17">
        <v>0.14116414906792099</v>
      </c>
      <c r="U659" s="17">
        <v>9.6821957498978206E-2</v>
      </c>
      <c r="V659" s="17">
        <v>9.5730521969603799E-2</v>
      </c>
      <c r="W659" s="17">
        <v>0.14230256205434699</v>
      </c>
      <c r="X659" s="17">
        <v>0.283969782442345</v>
      </c>
      <c r="Y659" s="17">
        <v>0.101605461853766</v>
      </c>
      <c r="Z659" s="17"/>
      <c r="AA659" s="17">
        <v>0.11731353227724001</v>
      </c>
      <c r="AB659" s="17">
        <v>0.13569521153412101</v>
      </c>
      <c r="AC659" s="17">
        <v>8.1188597056015499E-2</v>
      </c>
      <c r="AD659" s="17">
        <v>0.1618780651493</v>
      </c>
      <c r="AE659" s="17"/>
      <c r="AF659" s="17">
        <v>0.171778411320305</v>
      </c>
      <c r="AG659" s="17">
        <v>0.108440862194393</v>
      </c>
      <c r="AH659" s="17">
        <v>0.122523861423567</v>
      </c>
      <c r="AI659" s="17">
        <v>7.7702554809241806E-2</v>
      </c>
      <c r="AJ659" s="17">
        <v>7.6497938196519899E-2</v>
      </c>
    </row>
    <row r="660" spans="1:36" x14ac:dyDescent="0.3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1:36" x14ac:dyDescent="0.35">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1:36" x14ac:dyDescent="0.35">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1:36" x14ac:dyDescent="0.35">
      <c r="A663" s="23"/>
      <c r="B663" s="23"/>
      <c r="C663" s="23"/>
      <c r="D663" s="23"/>
      <c r="E663" s="23"/>
      <c r="F663" s="23"/>
      <c r="G663" s="23"/>
      <c r="H663" s="23"/>
      <c r="I663" s="23"/>
      <c r="J663" s="23"/>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56</v>
      </c>
      <c r="C9" s="17">
        <v>0.47814841437672401</v>
      </c>
      <c r="D9" s="17">
        <v>0.48215033844676097</v>
      </c>
      <c r="E9" s="17">
        <v>0.47454803773994902</v>
      </c>
      <c r="F9" s="17"/>
      <c r="G9" s="17">
        <v>0.446094562158246</v>
      </c>
      <c r="H9" s="17">
        <v>0.383475591643688</v>
      </c>
      <c r="I9" s="17">
        <v>0.48157256797126002</v>
      </c>
      <c r="J9" s="17">
        <v>0.54920590207126796</v>
      </c>
      <c r="K9" s="17">
        <v>0.50976706211837497</v>
      </c>
      <c r="L9" s="17">
        <v>0.49453706178360102</v>
      </c>
      <c r="M9" s="17"/>
      <c r="N9" s="17">
        <v>0.39241634701981998</v>
      </c>
      <c r="O9" s="17">
        <v>0.52609159937303696</v>
      </c>
      <c r="P9" s="17">
        <v>0.55130446408381595</v>
      </c>
      <c r="Q9" s="17">
        <v>0.45117792437542098</v>
      </c>
      <c r="R9" s="17">
        <v>0.54157259674264802</v>
      </c>
      <c r="S9" s="17">
        <v>0.36763700271420102</v>
      </c>
      <c r="T9" s="17">
        <v>0.52295986711134201</v>
      </c>
      <c r="U9" s="17">
        <v>0.407697399507918</v>
      </c>
      <c r="V9" s="17">
        <v>0.45958595398015201</v>
      </c>
      <c r="W9" s="17">
        <v>0.52155192165314501</v>
      </c>
      <c r="X9" s="17">
        <v>0.52776563659161302</v>
      </c>
      <c r="Y9" s="17">
        <v>0.56929175150302702</v>
      </c>
      <c r="Z9" s="17"/>
      <c r="AA9" s="17">
        <v>0.403931597711923</v>
      </c>
      <c r="AB9" s="17">
        <v>0.51005877731506999</v>
      </c>
      <c r="AC9" s="17">
        <v>0.51963717807965004</v>
      </c>
      <c r="AD9" s="17">
        <v>0.48820138696519999</v>
      </c>
      <c r="AE9" s="17"/>
      <c r="AF9" s="17">
        <v>0.50958757406557098</v>
      </c>
      <c r="AG9" s="17">
        <v>0.50613008613473998</v>
      </c>
      <c r="AH9" s="17">
        <v>0.452944265208365</v>
      </c>
      <c r="AI9" s="17">
        <v>0.42941218984644403</v>
      </c>
      <c r="AJ9" s="17">
        <v>0.27802757569014702</v>
      </c>
    </row>
    <row r="10" spans="2:36" ht="29" x14ac:dyDescent="0.35">
      <c r="B10" s="18" t="s">
        <v>57</v>
      </c>
      <c r="C10" s="17">
        <v>0.259806715244293</v>
      </c>
      <c r="D10" s="17">
        <v>0.27240803422856902</v>
      </c>
      <c r="E10" s="17">
        <v>0.24696170549245999</v>
      </c>
      <c r="F10" s="17"/>
      <c r="G10" s="17">
        <v>0.21574374335628399</v>
      </c>
      <c r="H10" s="17">
        <v>0.220188690949051</v>
      </c>
      <c r="I10" s="17">
        <v>0.27814789381894101</v>
      </c>
      <c r="J10" s="17">
        <v>0.28264014733971199</v>
      </c>
      <c r="K10" s="17">
        <v>0.28600225409706798</v>
      </c>
      <c r="L10" s="17">
        <v>0.27018547844690199</v>
      </c>
      <c r="M10" s="17"/>
      <c r="N10" s="17">
        <v>0.25835820562015999</v>
      </c>
      <c r="O10" s="17">
        <v>0.32943266495837098</v>
      </c>
      <c r="P10" s="17">
        <v>0.29052792567241098</v>
      </c>
      <c r="Q10" s="17">
        <v>0.28027593647919402</v>
      </c>
      <c r="R10" s="17">
        <v>0.28660484225041399</v>
      </c>
      <c r="S10" s="17">
        <v>0.22791474920887</v>
      </c>
      <c r="T10" s="17">
        <v>0.22712362092976399</v>
      </c>
      <c r="U10" s="17">
        <v>0.20435673074435301</v>
      </c>
      <c r="V10" s="17">
        <v>0.26214357098428998</v>
      </c>
      <c r="W10" s="17">
        <v>0.18257573413068201</v>
      </c>
      <c r="X10" s="17">
        <v>0.238200682633747</v>
      </c>
      <c r="Y10" s="17">
        <v>0.27487344877946002</v>
      </c>
      <c r="Z10" s="17"/>
      <c r="AA10" s="17">
        <v>0.29279661969731302</v>
      </c>
      <c r="AB10" s="17">
        <v>0.26524858290216702</v>
      </c>
      <c r="AC10" s="17">
        <v>0.24679170833252501</v>
      </c>
      <c r="AD10" s="17">
        <v>0.22992511498520601</v>
      </c>
      <c r="AE10" s="17"/>
      <c r="AF10" s="17">
        <v>0.28862817037687599</v>
      </c>
      <c r="AG10" s="17">
        <v>0.239957120225542</v>
      </c>
      <c r="AH10" s="17">
        <v>0.26388338383809601</v>
      </c>
      <c r="AI10" s="17">
        <v>0.25561447774686402</v>
      </c>
      <c r="AJ10" s="17">
        <v>0.32910201305629999</v>
      </c>
    </row>
    <row r="11" spans="2:36" ht="29" x14ac:dyDescent="0.35">
      <c r="B11" s="18" t="s">
        <v>58</v>
      </c>
      <c r="C11" s="17">
        <v>0.21405067383322901</v>
      </c>
      <c r="D11" s="17">
        <v>0.19900254875742501</v>
      </c>
      <c r="E11" s="17">
        <v>0.22887374351154599</v>
      </c>
      <c r="F11" s="17"/>
      <c r="G11" s="17">
        <v>0.32254046852254098</v>
      </c>
      <c r="H11" s="17">
        <v>0.273139825110715</v>
      </c>
      <c r="I11" s="17">
        <v>0.218933857571396</v>
      </c>
      <c r="J11" s="17">
        <v>0.18505495562299301</v>
      </c>
      <c r="K11" s="17">
        <v>0.14073085448706801</v>
      </c>
      <c r="L11" s="17">
        <v>0.162801283178927</v>
      </c>
      <c r="M11" s="17"/>
      <c r="N11" s="17">
        <v>0.247346325239201</v>
      </c>
      <c r="O11" s="17">
        <v>0.21025612941945601</v>
      </c>
      <c r="P11" s="17">
        <v>0.24475046384242499</v>
      </c>
      <c r="Q11" s="17">
        <v>0.189903532217853</v>
      </c>
      <c r="R11" s="17">
        <v>0.17582493418397399</v>
      </c>
      <c r="S11" s="17">
        <v>0.28986452339916802</v>
      </c>
      <c r="T11" s="17">
        <v>0.144350781637687</v>
      </c>
      <c r="U11" s="17">
        <v>0.192482392755668</v>
      </c>
      <c r="V11" s="17">
        <v>0.20217877652222399</v>
      </c>
      <c r="W11" s="17">
        <v>0.22256273068598201</v>
      </c>
      <c r="X11" s="17">
        <v>0.21117639301115801</v>
      </c>
      <c r="Y11" s="17">
        <v>0.16495119391688601</v>
      </c>
      <c r="Z11" s="17"/>
      <c r="AA11" s="17">
        <v>0.236046480617186</v>
      </c>
      <c r="AB11" s="17">
        <v>0.191683274267857</v>
      </c>
      <c r="AC11" s="17">
        <v>0.23753541313616799</v>
      </c>
      <c r="AD11" s="17">
        <v>0.19449918919852699</v>
      </c>
      <c r="AE11" s="17"/>
      <c r="AF11" s="17">
        <v>0.177865210821092</v>
      </c>
      <c r="AG11" s="17">
        <v>0.246879709131826</v>
      </c>
      <c r="AH11" s="17">
        <v>0.22241496178606701</v>
      </c>
      <c r="AI11" s="17">
        <v>0.23831942598304401</v>
      </c>
      <c r="AJ11" s="17">
        <v>0.36116284047537001</v>
      </c>
    </row>
    <row r="12" spans="2:36" x14ac:dyDescent="0.35">
      <c r="B12" s="18" t="s">
        <v>59</v>
      </c>
      <c r="C12" s="17">
        <v>0.20632998357066701</v>
      </c>
      <c r="D12" s="17">
        <v>0.22693846007404</v>
      </c>
      <c r="E12" s="17">
        <v>0.18540141567572799</v>
      </c>
      <c r="F12" s="17"/>
      <c r="G12" s="17">
        <v>0.271259124411738</v>
      </c>
      <c r="H12" s="17">
        <v>0.29726175462203203</v>
      </c>
      <c r="I12" s="17">
        <v>0.194810454531022</v>
      </c>
      <c r="J12" s="17">
        <v>0.216123405869658</v>
      </c>
      <c r="K12" s="17">
        <v>0.13231692556532301</v>
      </c>
      <c r="L12" s="17">
        <v>0.14027812291886599</v>
      </c>
      <c r="M12" s="17"/>
      <c r="N12" s="17">
        <v>0.31952406450437998</v>
      </c>
      <c r="O12" s="17">
        <v>0.16169311457938601</v>
      </c>
      <c r="P12" s="17">
        <v>0.18722047990656501</v>
      </c>
      <c r="Q12" s="17">
        <v>0.15827599466652301</v>
      </c>
      <c r="R12" s="17">
        <v>0.19421781836075699</v>
      </c>
      <c r="S12" s="17">
        <v>0.23692406137688499</v>
      </c>
      <c r="T12" s="17">
        <v>0.177260399575427</v>
      </c>
      <c r="U12" s="17">
        <v>0.20869386721851799</v>
      </c>
      <c r="V12" s="17">
        <v>0.200255887490182</v>
      </c>
      <c r="W12" s="17">
        <v>0.175360786850663</v>
      </c>
      <c r="X12" s="17">
        <v>0.19824421928409</v>
      </c>
      <c r="Y12" s="17">
        <v>0.20689545817837399</v>
      </c>
      <c r="Z12" s="17"/>
      <c r="AA12" s="17">
        <v>0.24467008681536401</v>
      </c>
      <c r="AB12" s="17">
        <v>0.184539462281296</v>
      </c>
      <c r="AC12" s="17">
        <v>0.208196080788879</v>
      </c>
      <c r="AD12" s="17">
        <v>0.18749471035057499</v>
      </c>
      <c r="AE12" s="17"/>
      <c r="AF12" s="17">
        <v>0.15014683350723601</v>
      </c>
      <c r="AG12" s="17">
        <v>0.20316485361331499</v>
      </c>
      <c r="AH12" s="17">
        <v>0.257632934424605</v>
      </c>
      <c r="AI12" s="17">
        <v>0.24558696566237401</v>
      </c>
      <c r="AJ12" s="17">
        <v>0.22139592411857301</v>
      </c>
    </row>
    <row r="13" spans="2:36" ht="29" x14ac:dyDescent="0.35">
      <c r="B13" s="18" t="s">
        <v>60</v>
      </c>
      <c r="C13" s="17">
        <v>0.18684825927420201</v>
      </c>
      <c r="D13" s="17">
        <v>0.171688956183737</v>
      </c>
      <c r="E13" s="17">
        <v>0.20163346482649799</v>
      </c>
      <c r="F13" s="17"/>
      <c r="G13" s="17">
        <v>0.19134561391631</v>
      </c>
      <c r="H13" s="17">
        <v>0.186934461081321</v>
      </c>
      <c r="I13" s="17">
        <v>0.21325780135794301</v>
      </c>
      <c r="J13" s="17">
        <v>0.205685595605895</v>
      </c>
      <c r="K13" s="17">
        <v>0.16780510314014699</v>
      </c>
      <c r="L13" s="17">
        <v>0.159728207611635</v>
      </c>
      <c r="M13" s="17"/>
      <c r="N13" s="17">
        <v>0.26002602976756001</v>
      </c>
      <c r="O13" s="17">
        <v>0.14276720273913401</v>
      </c>
      <c r="P13" s="17">
        <v>0.14350404311262699</v>
      </c>
      <c r="Q13" s="17">
        <v>0.18617752703681001</v>
      </c>
      <c r="R13" s="17">
        <v>0.209661890347664</v>
      </c>
      <c r="S13" s="17">
        <v>0.20599754523967201</v>
      </c>
      <c r="T13" s="17">
        <v>0.18138039115746299</v>
      </c>
      <c r="U13" s="17">
        <v>0.22738698205281199</v>
      </c>
      <c r="V13" s="17">
        <v>0.176695310404484</v>
      </c>
      <c r="W13" s="17">
        <v>0.18228217819606199</v>
      </c>
      <c r="X13" s="17">
        <v>0.112392415242313</v>
      </c>
      <c r="Y13" s="17">
        <v>0.179162810213054</v>
      </c>
      <c r="Z13" s="17"/>
      <c r="AA13" s="17">
        <v>0.21074846329281299</v>
      </c>
      <c r="AB13" s="17">
        <v>0.211297409576016</v>
      </c>
      <c r="AC13" s="17">
        <v>0.20140927174318601</v>
      </c>
      <c r="AD13" s="17">
        <v>0.124150430345862</v>
      </c>
      <c r="AE13" s="17"/>
      <c r="AF13" s="17">
        <v>0.15789048023258301</v>
      </c>
      <c r="AG13" s="17">
        <v>0.186624669321104</v>
      </c>
      <c r="AH13" s="17">
        <v>0.19080515579093199</v>
      </c>
      <c r="AI13" s="17">
        <v>0.23758289591327</v>
      </c>
      <c r="AJ13" s="17">
        <v>0.16357795102631301</v>
      </c>
    </row>
    <row r="14" spans="2:36" ht="29" x14ac:dyDescent="0.35">
      <c r="B14" s="18" t="s">
        <v>61</v>
      </c>
      <c r="C14" s="17">
        <v>0.164229542111339</v>
      </c>
      <c r="D14" s="17">
        <v>0.18085395234256599</v>
      </c>
      <c r="E14" s="17">
        <v>0.148756442168684</v>
      </c>
      <c r="F14" s="17"/>
      <c r="G14" s="17">
        <v>0.162861566099408</v>
      </c>
      <c r="H14" s="17">
        <v>0.22262827368295501</v>
      </c>
      <c r="I14" s="17">
        <v>0.16617433930960501</v>
      </c>
      <c r="J14" s="17">
        <v>0.14218841219700501</v>
      </c>
      <c r="K14" s="17">
        <v>0.15678249095332</v>
      </c>
      <c r="L14" s="17">
        <v>0.13898359738343999</v>
      </c>
      <c r="M14" s="17"/>
      <c r="N14" s="17">
        <v>0.26096317649902701</v>
      </c>
      <c r="O14" s="17">
        <v>0.14627971600976</v>
      </c>
      <c r="P14" s="17">
        <v>0.14533368310154801</v>
      </c>
      <c r="Q14" s="17">
        <v>0.14108192847325901</v>
      </c>
      <c r="R14" s="17">
        <v>0.12671377406012499</v>
      </c>
      <c r="S14" s="17">
        <v>0.16229840830408299</v>
      </c>
      <c r="T14" s="17">
        <v>0.165764385260184</v>
      </c>
      <c r="U14" s="17">
        <v>0.19375988836727401</v>
      </c>
      <c r="V14" s="17">
        <v>0.168699198503171</v>
      </c>
      <c r="W14" s="17">
        <v>0.11490263730078</v>
      </c>
      <c r="X14" s="17">
        <v>8.2744835478798004E-2</v>
      </c>
      <c r="Y14" s="17">
        <v>0.228013777838877</v>
      </c>
      <c r="Z14" s="17"/>
      <c r="AA14" s="17">
        <v>0.20840722183875701</v>
      </c>
      <c r="AB14" s="17">
        <v>0.135400869301361</v>
      </c>
      <c r="AC14" s="17">
        <v>0.16420147451959</v>
      </c>
      <c r="AD14" s="17">
        <v>0.14776787832978799</v>
      </c>
      <c r="AE14" s="17"/>
      <c r="AF14" s="17">
        <v>0.120122050440419</v>
      </c>
      <c r="AG14" s="17">
        <v>0.15028395477141401</v>
      </c>
      <c r="AH14" s="17">
        <v>0.17932178253775999</v>
      </c>
      <c r="AI14" s="17">
        <v>0.21485003157753199</v>
      </c>
      <c r="AJ14" s="17">
        <v>0.3326583930923</v>
      </c>
    </row>
    <row r="15" spans="2:36" x14ac:dyDescent="0.35">
      <c r="B15" s="18" t="s">
        <v>62</v>
      </c>
      <c r="C15" s="17">
        <v>0.141032820168281</v>
      </c>
      <c r="D15" s="17">
        <v>0.15758672463724799</v>
      </c>
      <c r="E15" s="17">
        <v>0.12462217084539801</v>
      </c>
      <c r="F15" s="17"/>
      <c r="G15" s="17">
        <v>0.21526082439113201</v>
      </c>
      <c r="H15" s="17">
        <v>0.18817290011428001</v>
      </c>
      <c r="I15" s="17">
        <v>0.14999271767616501</v>
      </c>
      <c r="J15" s="17">
        <v>0.115928537016792</v>
      </c>
      <c r="K15" s="17">
        <v>0.12134704687596901</v>
      </c>
      <c r="L15" s="17">
        <v>7.9722996294744497E-2</v>
      </c>
      <c r="M15" s="17"/>
      <c r="N15" s="17">
        <v>0.23126511209756601</v>
      </c>
      <c r="O15" s="17">
        <v>0.100371855603927</v>
      </c>
      <c r="P15" s="17">
        <v>0.102067126833312</v>
      </c>
      <c r="Q15" s="17">
        <v>0.14591859297198001</v>
      </c>
      <c r="R15" s="17">
        <v>0.123316141488234</v>
      </c>
      <c r="S15" s="17">
        <v>0.132534274759953</v>
      </c>
      <c r="T15" s="17">
        <v>0.13663884471905599</v>
      </c>
      <c r="U15" s="17">
        <v>8.4242698004939207E-2</v>
      </c>
      <c r="V15" s="17">
        <v>0.13601178045253001</v>
      </c>
      <c r="W15" s="17">
        <v>0.15531954119420999</v>
      </c>
      <c r="X15" s="17">
        <v>0.101024665819215</v>
      </c>
      <c r="Y15" s="17">
        <v>0.182848941856075</v>
      </c>
      <c r="Z15" s="17"/>
      <c r="AA15" s="17">
        <v>0.140278127721471</v>
      </c>
      <c r="AB15" s="17">
        <v>0.12104080315312001</v>
      </c>
      <c r="AC15" s="17">
        <v>0.15463787958178701</v>
      </c>
      <c r="AD15" s="17">
        <v>0.15173920149279099</v>
      </c>
      <c r="AE15" s="17"/>
      <c r="AF15" s="17">
        <v>0.11791183047494901</v>
      </c>
      <c r="AG15" s="17">
        <v>0.14176048757339399</v>
      </c>
      <c r="AH15" s="17">
        <v>0.143278146472787</v>
      </c>
      <c r="AI15" s="17">
        <v>0.19738497152956699</v>
      </c>
      <c r="AJ15" s="17">
        <v>9.0982794739353001E-2</v>
      </c>
    </row>
    <row r="16" spans="2:36" ht="29" x14ac:dyDescent="0.35">
      <c r="B16" s="18" t="s">
        <v>63</v>
      </c>
      <c r="C16" s="17">
        <v>0.14020053505386201</v>
      </c>
      <c r="D16" s="17">
        <v>0.14475124330139799</v>
      </c>
      <c r="E16" s="17">
        <v>0.134518412491162</v>
      </c>
      <c r="F16" s="17"/>
      <c r="G16" s="17">
        <v>0.15889742571461599</v>
      </c>
      <c r="H16" s="17">
        <v>0.16609858344828701</v>
      </c>
      <c r="I16" s="17">
        <v>0.16339578835919999</v>
      </c>
      <c r="J16" s="17">
        <v>0.13604274826712201</v>
      </c>
      <c r="K16" s="17">
        <v>0.119489327709181</v>
      </c>
      <c r="L16" s="17">
        <v>0.105117730903316</v>
      </c>
      <c r="M16" s="17"/>
      <c r="N16" s="17">
        <v>0.17574819788315901</v>
      </c>
      <c r="O16" s="17">
        <v>0.156190611534338</v>
      </c>
      <c r="P16" s="17">
        <v>0.15200936583479099</v>
      </c>
      <c r="Q16" s="17">
        <v>9.7883861058162297E-2</v>
      </c>
      <c r="R16" s="17">
        <v>0.123795217803107</v>
      </c>
      <c r="S16" s="17">
        <v>9.7223654587053399E-2</v>
      </c>
      <c r="T16" s="17">
        <v>0.13527961701042601</v>
      </c>
      <c r="U16" s="17">
        <v>0.115430668153644</v>
      </c>
      <c r="V16" s="17">
        <v>0.141928679870646</v>
      </c>
      <c r="W16" s="17">
        <v>0.16871326377666801</v>
      </c>
      <c r="X16" s="17">
        <v>0.129578131733667</v>
      </c>
      <c r="Y16" s="17">
        <v>0.13968570275171699</v>
      </c>
      <c r="Z16" s="17"/>
      <c r="AA16" s="17">
        <v>0.14970904158895701</v>
      </c>
      <c r="AB16" s="17">
        <v>0.14174688461628099</v>
      </c>
      <c r="AC16" s="17">
        <v>0.14315960594895899</v>
      </c>
      <c r="AD16" s="17">
        <v>0.125148042566918</v>
      </c>
      <c r="AE16" s="17"/>
      <c r="AF16" s="17">
        <v>0.12834349958970701</v>
      </c>
      <c r="AG16" s="17">
        <v>0.14388885718915301</v>
      </c>
      <c r="AH16" s="17">
        <v>0.16850235258580401</v>
      </c>
      <c r="AI16" s="17">
        <v>0.12567439813195799</v>
      </c>
      <c r="AJ16" s="17">
        <v>0.15806506088822</v>
      </c>
    </row>
    <row r="17" spans="2:36" x14ac:dyDescent="0.35">
      <c r="B17" s="18" t="s">
        <v>64</v>
      </c>
      <c r="C17" s="17">
        <v>0.109818250434983</v>
      </c>
      <c r="D17" s="17">
        <v>0.112888118263616</v>
      </c>
      <c r="E17" s="17">
        <v>0.106349601003157</v>
      </c>
      <c r="F17" s="17"/>
      <c r="G17" s="17">
        <v>4.3719638353973397E-2</v>
      </c>
      <c r="H17" s="17">
        <v>5.6872317210290201E-2</v>
      </c>
      <c r="I17" s="17">
        <v>0.10364999156848</v>
      </c>
      <c r="J17" s="17">
        <v>8.8171819444454305E-2</v>
      </c>
      <c r="K17" s="17">
        <v>0.15899794037671799</v>
      </c>
      <c r="L17" s="17">
        <v>0.18648305850889399</v>
      </c>
      <c r="M17" s="17"/>
      <c r="N17" s="17">
        <v>6.4126340844101098E-2</v>
      </c>
      <c r="O17" s="17">
        <v>0.10565576263861801</v>
      </c>
      <c r="P17" s="17">
        <v>9.8634653962901206E-2</v>
      </c>
      <c r="Q17" s="17">
        <v>0.14032554612164799</v>
      </c>
      <c r="R17" s="17">
        <v>8.7027884846599804E-2</v>
      </c>
      <c r="S17" s="17">
        <v>0.12535737662569801</v>
      </c>
      <c r="T17" s="17">
        <v>9.8611775499962098E-2</v>
      </c>
      <c r="U17" s="17">
        <v>0.15884157855528699</v>
      </c>
      <c r="V17" s="17">
        <v>0.121573919147583</v>
      </c>
      <c r="W17" s="17">
        <v>0.134547244501381</v>
      </c>
      <c r="X17" s="17">
        <v>0.14823481250533099</v>
      </c>
      <c r="Y17" s="17">
        <v>6.8881747209126695E-2</v>
      </c>
      <c r="Z17" s="17"/>
      <c r="AA17" s="17">
        <v>0.106628072317713</v>
      </c>
      <c r="AB17" s="17">
        <v>9.8282699341338597E-2</v>
      </c>
      <c r="AC17" s="17">
        <v>8.5245373587864604E-2</v>
      </c>
      <c r="AD17" s="17">
        <v>0.14582114043021899</v>
      </c>
      <c r="AE17" s="17"/>
      <c r="AF17" s="17">
        <v>0.144026969179471</v>
      </c>
      <c r="AG17" s="17">
        <v>9.8157927654930394E-2</v>
      </c>
      <c r="AH17" s="17">
        <v>8.52318806571052E-2</v>
      </c>
      <c r="AI17" s="17">
        <v>8.5835737797749695E-2</v>
      </c>
      <c r="AJ17" s="17">
        <v>9.5091537250884497E-2</v>
      </c>
    </row>
    <row r="18" spans="2:36" ht="29" x14ac:dyDescent="0.35">
      <c r="B18" s="18" t="s">
        <v>65</v>
      </c>
      <c r="C18" s="17">
        <v>0.108294482386687</v>
      </c>
      <c r="D18" s="17">
        <v>0.1086988465315</v>
      </c>
      <c r="E18" s="17">
        <v>0.108400649495908</v>
      </c>
      <c r="F18" s="17"/>
      <c r="G18" s="17">
        <v>0.125089643801712</v>
      </c>
      <c r="H18" s="17">
        <v>0.15398421353584099</v>
      </c>
      <c r="I18" s="17">
        <v>0.146605144231234</v>
      </c>
      <c r="J18" s="17">
        <v>7.3861471890369998E-2</v>
      </c>
      <c r="K18" s="17">
        <v>8.7857884306941594E-2</v>
      </c>
      <c r="L18" s="17">
        <v>7.0565736916350305E-2</v>
      </c>
      <c r="M18" s="17"/>
      <c r="N18" s="17">
        <v>0.13625501827293299</v>
      </c>
      <c r="O18" s="17">
        <v>9.7725730313432499E-2</v>
      </c>
      <c r="P18" s="17">
        <v>8.0045632353430304E-2</v>
      </c>
      <c r="Q18" s="17">
        <v>0.12890938591339199</v>
      </c>
      <c r="R18" s="17">
        <v>0.12065864315892599</v>
      </c>
      <c r="S18" s="17">
        <v>0.13856077718212501</v>
      </c>
      <c r="T18" s="17">
        <v>9.6094777258507499E-2</v>
      </c>
      <c r="U18" s="17">
        <v>5.7883676619105699E-2</v>
      </c>
      <c r="V18" s="17">
        <v>8.9957491894308905E-2</v>
      </c>
      <c r="W18" s="17">
        <v>0.114238262962694</v>
      </c>
      <c r="X18" s="17">
        <v>8.3330838592533693E-2</v>
      </c>
      <c r="Y18" s="17">
        <v>0.108724719673552</v>
      </c>
      <c r="Z18" s="17"/>
      <c r="AA18" s="17">
        <v>0.12960303019903499</v>
      </c>
      <c r="AB18" s="17">
        <v>0.10857511713788701</v>
      </c>
      <c r="AC18" s="17">
        <v>0.100206000288471</v>
      </c>
      <c r="AD18" s="17">
        <v>9.2911676416316494E-2</v>
      </c>
      <c r="AE18" s="17"/>
      <c r="AF18" s="17">
        <v>8.78224869371E-2</v>
      </c>
      <c r="AG18" s="17">
        <v>8.3246927581835398E-2</v>
      </c>
      <c r="AH18" s="17">
        <v>0.12830247151764201</v>
      </c>
      <c r="AI18" s="17">
        <v>0.14991414064817199</v>
      </c>
      <c r="AJ18" s="17">
        <v>0.21082341364405999</v>
      </c>
    </row>
    <row r="19" spans="2:36" x14ac:dyDescent="0.35">
      <c r="B19" s="18" t="s">
        <v>66</v>
      </c>
      <c r="C19" s="19">
        <v>6.8300326971678796E-3</v>
      </c>
      <c r="D19" s="19">
        <v>6.6900300681493798E-3</v>
      </c>
      <c r="E19" s="19">
        <v>6.9983361813572504E-3</v>
      </c>
      <c r="F19" s="19"/>
      <c r="G19" s="19">
        <v>6.44250614637552E-3</v>
      </c>
      <c r="H19" s="19">
        <v>0</v>
      </c>
      <c r="I19" s="19">
        <v>5.8775862159087004E-3</v>
      </c>
      <c r="J19" s="19">
        <v>0</v>
      </c>
      <c r="K19" s="19">
        <v>6.37391666334685E-3</v>
      </c>
      <c r="L19" s="19">
        <v>1.9304766160115401E-2</v>
      </c>
      <c r="M19" s="19"/>
      <c r="N19" s="19">
        <v>0</v>
      </c>
      <c r="O19" s="19">
        <v>7.27635440548217E-3</v>
      </c>
      <c r="P19" s="19">
        <v>1.11973574573925E-2</v>
      </c>
      <c r="Q19" s="19">
        <v>1.5748325190854399E-2</v>
      </c>
      <c r="R19" s="19">
        <v>1.7853438575700702E-2</v>
      </c>
      <c r="S19" s="19">
        <v>4.83359460934511E-3</v>
      </c>
      <c r="T19" s="19">
        <v>0</v>
      </c>
      <c r="U19" s="19">
        <v>0</v>
      </c>
      <c r="V19" s="19">
        <v>8.0052321006049108E-3</v>
      </c>
      <c r="W19" s="19">
        <v>5.8313503419609404E-3</v>
      </c>
      <c r="X19" s="19">
        <v>9.6230645137129703E-3</v>
      </c>
      <c r="Y19" s="19">
        <v>0</v>
      </c>
      <c r="Z19" s="19"/>
      <c r="AA19" s="19">
        <v>3.3626731602979798E-3</v>
      </c>
      <c r="AB19" s="19">
        <v>9.1244395546976904E-3</v>
      </c>
      <c r="AC19" s="19">
        <v>6.5381026670390096E-3</v>
      </c>
      <c r="AD19" s="19">
        <v>8.4953941320203199E-3</v>
      </c>
      <c r="AE19" s="19"/>
      <c r="AF19" s="19">
        <v>2.0071249293541001E-3</v>
      </c>
      <c r="AG19" s="19">
        <v>9.1984854322031007E-3</v>
      </c>
      <c r="AH19" s="19">
        <v>3.3816978039492799E-3</v>
      </c>
      <c r="AI19" s="19">
        <v>5.3841470599270396E-3</v>
      </c>
      <c r="AJ19" s="19">
        <v>0</v>
      </c>
    </row>
    <row r="20" spans="2:36" x14ac:dyDescent="0.35">
      <c r="B20" s="16"/>
    </row>
    <row r="21" spans="2:36" x14ac:dyDescent="0.35">
      <c r="B21" t="s">
        <v>196</v>
      </c>
    </row>
    <row r="22" spans="2:36" x14ac:dyDescent="0.35">
      <c r="B22" t="s">
        <v>197</v>
      </c>
    </row>
    <row r="24" spans="2:36" x14ac:dyDescent="0.35">
      <c r="B2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56</v>
      </c>
      <c r="C9" s="17">
        <v>0.437939688865146</v>
      </c>
      <c r="D9" s="17">
        <v>0.466167044469183</v>
      </c>
      <c r="E9" s="17">
        <v>0.40867591771362299</v>
      </c>
      <c r="F9" s="17"/>
      <c r="G9" s="17">
        <v>0.47873901936465402</v>
      </c>
      <c r="H9" s="17">
        <v>0.48761745089800401</v>
      </c>
      <c r="I9" s="17">
        <v>0.42944351833871303</v>
      </c>
      <c r="J9" s="17">
        <v>0.45414252008506101</v>
      </c>
      <c r="K9" s="17">
        <v>0.412718201317745</v>
      </c>
      <c r="L9" s="17">
        <v>0.38101987948308302</v>
      </c>
      <c r="M9" s="17"/>
      <c r="N9" s="17">
        <v>0.43384288323220199</v>
      </c>
      <c r="O9" s="17">
        <v>0.42691985006683902</v>
      </c>
      <c r="P9" s="17">
        <v>0.46701583333490998</v>
      </c>
      <c r="Q9" s="17">
        <v>0.423882374813633</v>
      </c>
      <c r="R9" s="17">
        <v>0.40632768064708602</v>
      </c>
      <c r="S9" s="17">
        <v>0.45097065211354598</v>
      </c>
      <c r="T9" s="17">
        <v>0.460411677983256</v>
      </c>
      <c r="U9" s="17">
        <v>0.45594732408488398</v>
      </c>
      <c r="V9" s="17">
        <v>0.44097166979344998</v>
      </c>
      <c r="W9" s="17">
        <v>0.438398509755827</v>
      </c>
      <c r="X9" s="17">
        <v>0.40543104052127799</v>
      </c>
      <c r="Y9" s="17">
        <v>0.46142595649217899</v>
      </c>
      <c r="Z9" s="17"/>
      <c r="AA9" s="17">
        <v>0.41296813285404999</v>
      </c>
      <c r="AB9" s="17">
        <v>0.39013540375091699</v>
      </c>
      <c r="AC9" s="17">
        <v>0.46963746406436502</v>
      </c>
      <c r="AD9" s="17">
        <v>0.48808171993788702</v>
      </c>
      <c r="AE9" s="17"/>
      <c r="AF9" s="17">
        <v>0.48312026809492298</v>
      </c>
      <c r="AG9" s="17">
        <v>0.42948797682541401</v>
      </c>
      <c r="AH9" s="17">
        <v>0.44632038850306499</v>
      </c>
      <c r="AI9" s="17">
        <v>0.36605600248897802</v>
      </c>
      <c r="AJ9" s="17">
        <v>0.38894663347678998</v>
      </c>
    </row>
    <row r="10" spans="2:36" ht="29" x14ac:dyDescent="0.35">
      <c r="B10" s="18" t="s">
        <v>61</v>
      </c>
      <c r="C10" s="17">
        <v>0.29748058534494198</v>
      </c>
      <c r="D10" s="17">
        <v>0.30933114193577799</v>
      </c>
      <c r="E10" s="17">
        <v>0.286403873511128</v>
      </c>
      <c r="F10" s="17"/>
      <c r="G10" s="17">
        <v>0.28814021614221402</v>
      </c>
      <c r="H10" s="17">
        <v>0.29674081768886501</v>
      </c>
      <c r="I10" s="17">
        <v>0.28561925726540299</v>
      </c>
      <c r="J10" s="17">
        <v>0.25793661423133302</v>
      </c>
      <c r="K10" s="17">
        <v>0.34186643346387602</v>
      </c>
      <c r="L10" s="17">
        <v>0.31635602549699998</v>
      </c>
      <c r="M10" s="17"/>
      <c r="N10" s="17">
        <v>0.31359117733818098</v>
      </c>
      <c r="O10" s="17">
        <v>0.33754282742611602</v>
      </c>
      <c r="P10" s="17">
        <v>0.32792556195674599</v>
      </c>
      <c r="Q10" s="17">
        <v>0.25025925763955198</v>
      </c>
      <c r="R10" s="17">
        <v>0.36024302407789899</v>
      </c>
      <c r="S10" s="17">
        <v>0.33254879207490601</v>
      </c>
      <c r="T10" s="17">
        <v>0.229284658765949</v>
      </c>
      <c r="U10" s="17">
        <v>0.284748975835101</v>
      </c>
      <c r="V10" s="17">
        <v>0.28473245776253298</v>
      </c>
      <c r="W10" s="17">
        <v>0.30593710272316799</v>
      </c>
      <c r="X10" s="17">
        <v>0.22751819011623001</v>
      </c>
      <c r="Y10" s="17">
        <v>0.19386480640922499</v>
      </c>
      <c r="Z10" s="17"/>
      <c r="AA10" s="17">
        <v>0.35853683600110098</v>
      </c>
      <c r="AB10" s="17">
        <v>0.27963133419800601</v>
      </c>
      <c r="AC10" s="17">
        <v>0.30407316117088401</v>
      </c>
      <c r="AD10" s="17">
        <v>0.24652047158222201</v>
      </c>
      <c r="AE10" s="17"/>
      <c r="AF10" s="17">
        <v>0.25692834935780201</v>
      </c>
      <c r="AG10" s="17">
        <v>0.29936701042527197</v>
      </c>
      <c r="AH10" s="17">
        <v>0.28609174790202302</v>
      </c>
      <c r="AI10" s="17">
        <v>0.33235449427289199</v>
      </c>
      <c r="AJ10" s="17">
        <v>0.48847960237083698</v>
      </c>
    </row>
    <row r="11" spans="2:36" x14ac:dyDescent="0.35">
      <c r="B11" s="18" t="s">
        <v>59</v>
      </c>
      <c r="C11" s="17">
        <v>0.26336374554223402</v>
      </c>
      <c r="D11" s="17">
        <v>0.27076934239330402</v>
      </c>
      <c r="E11" s="17">
        <v>0.25646947227708899</v>
      </c>
      <c r="F11" s="17"/>
      <c r="G11" s="17">
        <v>0.28707153555842901</v>
      </c>
      <c r="H11" s="17">
        <v>0.29125437380704999</v>
      </c>
      <c r="I11" s="17">
        <v>0.28961518017538501</v>
      </c>
      <c r="J11" s="17">
        <v>0.28495196090823499</v>
      </c>
      <c r="K11" s="17">
        <v>0.24729944490615699</v>
      </c>
      <c r="L11" s="17">
        <v>0.19670883905894801</v>
      </c>
      <c r="M11" s="17"/>
      <c r="N11" s="17">
        <v>0.34424668420224402</v>
      </c>
      <c r="O11" s="17">
        <v>0.20970485268828401</v>
      </c>
      <c r="P11" s="17">
        <v>0.288687518388341</v>
      </c>
      <c r="Q11" s="17">
        <v>0.27542215538165699</v>
      </c>
      <c r="R11" s="17">
        <v>0.19799953217389199</v>
      </c>
      <c r="S11" s="17">
        <v>0.267694602121681</v>
      </c>
      <c r="T11" s="17">
        <v>0.33269886576928198</v>
      </c>
      <c r="U11" s="17">
        <v>0.18103290124743601</v>
      </c>
      <c r="V11" s="17">
        <v>0.221869021864117</v>
      </c>
      <c r="W11" s="17">
        <v>0.226477836032658</v>
      </c>
      <c r="X11" s="17">
        <v>0.30382402308414702</v>
      </c>
      <c r="Y11" s="17">
        <v>0.27469433265786097</v>
      </c>
      <c r="Z11" s="17"/>
      <c r="AA11" s="17">
        <v>0.30320606395354499</v>
      </c>
      <c r="AB11" s="17">
        <v>0.28536953378872798</v>
      </c>
      <c r="AC11" s="17">
        <v>0.24175002994976799</v>
      </c>
      <c r="AD11" s="17">
        <v>0.21840567251641199</v>
      </c>
      <c r="AE11" s="17"/>
      <c r="AF11" s="17">
        <v>0.22038855829226101</v>
      </c>
      <c r="AG11" s="17">
        <v>0.263095102585229</v>
      </c>
      <c r="AH11" s="17">
        <v>0.30046194949466298</v>
      </c>
      <c r="AI11" s="17">
        <v>0.31785989268817499</v>
      </c>
      <c r="AJ11" s="17">
        <v>0.212718263180699</v>
      </c>
    </row>
    <row r="12" spans="2:36" x14ac:dyDescent="0.35">
      <c r="B12" s="18" t="s">
        <v>62</v>
      </c>
      <c r="C12" s="17">
        <v>0.25549977444418498</v>
      </c>
      <c r="D12" s="17">
        <v>0.27450608321733999</v>
      </c>
      <c r="E12" s="17">
        <v>0.23812312071980199</v>
      </c>
      <c r="F12" s="17"/>
      <c r="G12" s="17">
        <v>0.290327623981955</v>
      </c>
      <c r="H12" s="17">
        <v>0.26999835244152798</v>
      </c>
      <c r="I12" s="17">
        <v>0.27254094798040801</v>
      </c>
      <c r="J12" s="17">
        <v>0.27301742219321801</v>
      </c>
      <c r="K12" s="17">
        <v>0.24188565697373199</v>
      </c>
      <c r="L12" s="17">
        <v>0.20153102613985199</v>
      </c>
      <c r="M12" s="17"/>
      <c r="N12" s="17">
        <v>0.264677915036236</v>
      </c>
      <c r="O12" s="17">
        <v>0.19275808187552501</v>
      </c>
      <c r="P12" s="17">
        <v>0.25591754719311699</v>
      </c>
      <c r="Q12" s="17">
        <v>0.27436454843263702</v>
      </c>
      <c r="R12" s="17">
        <v>0.27106268210004503</v>
      </c>
      <c r="S12" s="17">
        <v>0.27290297266889701</v>
      </c>
      <c r="T12" s="17">
        <v>0.22048697160710901</v>
      </c>
      <c r="U12" s="17">
        <v>0.31592063274619703</v>
      </c>
      <c r="V12" s="17">
        <v>0.255436469208214</v>
      </c>
      <c r="W12" s="17">
        <v>0.28574649860096801</v>
      </c>
      <c r="X12" s="17">
        <v>0.256912108727264</v>
      </c>
      <c r="Y12" s="17">
        <v>0.258615013422278</v>
      </c>
      <c r="Z12" s="17"/>
      <c r="AA12" s="17">
        <v>0.26372944680270199</v>
      </c>
      <c r="AB12" s="17">
        <v>0.23680298317618201</v>
      </c>
      <c r="AC12" s="17">
        <v>0.27489394088900998</v>
      </c>
      <c r="AD12" s="17">
        <v>0.248935368125621</v>
      </c>
      <c r="AE12" s="17"/>
      <c r="AF12" s="17">
        <v>0.23578022672623</v>
      </c>
      <c r="AG12" s="17">
        <v>0.24197864471011801</v>
      </c>
      <c r="AH12" s="17">
        <v>0.28728781793430602</v>
      </c>
      <c r="AI12" s="17">
        <v>0.27042837107817802</v>
      </c>
      <c r="AJ12" s="17">
        <v>0.288888383529538</v>
      </c>
    </row>
    <row r="13" spans="2:36" ht="29" x14ac:dyDescent="0.35">
      <c r="B13" s="18" t="s">
        <v>60</v>
      </c>
      <c r="C13" s="17">
        <v>0.18693061458315799</v>
      </c>
      <c r="D13" s="17">
        <v>0.16732536371839499</v>
      </c>
      <c r="E13" s="17">
        <v>0.206938941327137</v>
      </c>
      <c r="F13" s="17"/>
      <c r="G13" s="17">
        <v>0.158245977364947</v>
      </c>
      <c r="H13" s="17">
        <v>0.18053369583974099</v>
      </c>
      <c r="I13" s="17">
        <v>0.171553990892165</v>
      </c>
      <c r="J13" s="17">
        <v>0.19905994819321701</v>
      </c>
      <c r="K13" s="17">
        <v>0.19783729861757199</v>
      </c>
      <c r="L13" s="17">
        <v>0.20649595129807999</v>
      </c>
      <c r="M13" s="17"/>
      <c r="N13" s="17">
        <v>0.23731008710141099</v>
      </c>
      <c r="O13" s="17">
        <v>0.20087980851731199</v>
      </c>
      <c r="P13" s="17">
        <v>0.12136037904903101</v>
      </c>
      <c r="Q13" s="17">
        <v>0.18770591215202101</v>
      </c>
      <c r="R13" s="17">
        <v>0.16685438068803701</v>
      </c>
      <c r="S13" s="17">
        <v>0.196863841714771</v>
      </c>
      <c r="T13" s="17">
        <v>0.170981954265294</v>
      </c>
      <c r="U13" s="17">
        <v>0.23559803726675499</v>
      </c>
      <c r="V13" s="17">
        <v>0.17003457243662101</v>
      </c>
      <c r="W13" s="17">
        <v>0.13517843213111899</v>
      </c>
      <c r="X13" s="17">
        <v>0.212842477308371</v>
      </c>
      <c r="Y13" s="17">
        <v>0.233421970315498</v>
      </c>
      <c r="Z13" s="17"/>
      <c r="AA13" s="17">
        <v>0.18366341044741699</v>
      </c>
      <c r="AB13" s="17">
        <v>0.19503469794806899</v>
      </c>
      <c r="AC13" s="17">
        <v>0.18257399184880899</v>
      </c>
      <c r="AD13" s="17">
        <v>0.185348155820899</v>
      </c>
      <c r="AE13" s="17"/>
      <c r="AF13" s="17">
        <v>0.19796721916559901</v>
      </c>
      <c r="AG13" s="17">
        <v>0.16213672486601699</v>
      </c>
      <c r="AH13" s="17">
        <v>0.20778782310999799</v>
      </c>
      <c r="AI13" s="17">
        <v>0.17441396771022299</v>
      </c>
      <c r="AJ13" s="17">
        <v>0.16760023580831901</v>
      </c>
    </row>
    <row r="14" spans="2:36" ht="29" x14ac:dyDescent="0.35">
      <c r="B14" s="18" t="s">
        <v>58</v>
      </c>
      <c r="C14" s="17">
        <v>0.16144245540709201</v>
      </c>
      <c r="D14" s="17">
        <v>0.17001459779674899</v>
      </c>
      <c r="E14" s="17">
        <v>0.15381908748765999</v>
      </c>
      <c r="F14" s="17"/>
      <c r="G14" s="17">
        <v>0.20732388635948801</v>
      </c>
      <c r="H14" s="17">
        <v>0.19071799258188399</v>
      </c>
      <c r="I14" s="17">
        <v>0.17899184502900201</v>
      </c>
      <c r="J14" s="17">
        <v>0.13720078855307499</v>
      </c>
      <c r="K14" s="17">
        <v>0.115244902059305</v>
      </c>
      <c r="L14" s="17">
        <v>0.143661483578962</v>
      </c>
      <c r="M14" s="17"/>
      <c r="N14" s="17">
        <v>0.194369081414213</v>
      </c>
      <c r="O14" s="17">
        <v>0.16517447224906501</v>
      </c>
      <c r="P14" s="17">
        <v>0.166787334030885</v>
      </c>
      <c r="Q14" s="17">
        <v>0.109961106401348</v>
      </c>
      <c r="R14" s="17">
        <v>0.148059894060105</v>
      </c>
      <c r="S14" s="17">
        <v>0.15472665468570601</v>
      </c>
      <c r="T14" s="17">
        <v>0.150738954984034</v>
      </c>
      <c r="U14" s="17">
        <v>0.13500572256542701</v>
      </c>
      <c r="V14" s="17">
        <v>0.16880747274345001</v>
      </c>
      <c r="W14" s="17">
        <v>0.16686788280147399</v>
      </c>
      <c r="X14" s="17">
        <v>0.190794321728285</v>
      </c>
      <c r="Y14" s="17">
        <v>0.15500030567050799</v>
      </c>
      <c r="Z14" s="17"/>
      <c r="AA14" s="17">
        <v>0.14220922733140601</v>
      </c>
      <c r="AB14" s="17">
        <v>0.14512974310736201</v>
      </c>
      <c r="AC14" s="17">
        <v>0.20403953408973399</v>
      </c>
      <c r="AD14" s="17">
        <v>0.16291074015624901</v>
      </c>
      <c r="AE14" s="17"/>
      <c r="AF14" s="17">
        <v>0.15880712389697199</v>
      </c>
      <c r="AG14" s="17">
        <v>0.16715330583614699</v>
      </c>
      <c r="AH14" s="17">
        <v>0.13832611280162799</v>
      </c>
      <c r="AI14" s="17">
        <v>0.174560194801505</v>
      </c>
      <c r="AJ14" s="17">
        <v>0.25687477673337</v>
      </c>
    </row>
    <row r="15" spans="2:36" x14ac:dyDescent="0.35">
      <c r="B15" s="18" t="s">
        <v>64</v>
      </c>
      <c r="C15" s="17">
        <v>0.13324885235562001</v>
      </c>
      <c r="D15" s="17">
        <v>0.123032788701692</v>
      </c>
      <c r="E15" s="17">
        <v>0.14384076943366</v>
      </c>
      <c r="F15" s="17"/>
      <c r="G15" s="17">
        <v>4.4048086407873402E-2</v>
      </c>
      <c r="H15" s="17">
        <v>5.4337728212003299E-2</v>
      </c>
      <c r="I15" s="17">
        <v>0.138469375684042</v>
      </c>
      <c r="J15" s="17">
        <v>0.136800084301516</v>
      </c>
      <c r="K15" s="17">
        <v>0.182459052924617</v>
      </c>
      <c r="L15" s="17">
        <v>0.216568912474283</v>
      </c>
      <c r="M15" s="17"/>
      <c r="N15" s="17">
        <v>9.5269621502586305E-2</v>
      </c>
      <c r="O15" s="17">
        <v>0.136852956996598</v>
      </c>
      <c r="P15" s="17">
        <v>0.114647588270926</v>
      </c>
      <c r="Q15" s="17">
        <v>0.15866456859289799</v>
      </c>
      <c r="R15" s="17">
        <v>0.13887017004252999</v>
      </c>
      <c r="S15" s="17">
        <v>0.13403873128916099</v>
      </c>
      <c r="T15" s="17">
        <v>0.127711336530278</v>
      </c>
      <c r="U15" s="17">
        <v>0.15131237736813</v>
      </c>
      <c r="V15" s="17">
        <v>0.14987106243791701</v>
      </c>
      <c r="W15" s="17">
        <v>0.141283771234438</v>
      </c>
      <c r="X15" s="17">
        <v>0.17180560041519899</v>
      </c>
      <c r="Y15" s="17">
        <v>9.4002061722280594E-2</v>
      </c>
      <c r="Z15" s="17"/>
      <c r="AA15" s="17">
        <v>0.11646399481851399</v>
      </c>
      <c r="AB15" s="17">
        <v>0.150938661060322</v>
      </c>
      <c r="AC15" s="17">
        <v>0.116586939022316</v>
      </c>
      <c r="AD15" s="17">
        <v>0.14503693413751001</v>
      </c>
      <c r="AE15" s="17"/>
      <c r="AF15" s="17">
        <v>0.16730363772217199</v>
      </c>
      <c r="AG15" s="17">
        <v>0.117980305057932</v>
      </c>
      <c r="AH15" s="17">
        <v>0.117868949391122</v>
      </c>
      <c r="AI15" s="17">
        <v>9.7584166683616594E-2</v>
      </c>
      <c r="AJ15" s="17">
        <v>9.5091537250884497E-2</v>
      </c>
    </row>
    <row r="16" spans="2:36" ht="29" x14ac:dyDescent="0.35">
      <c r="B16" s="18" t="s">
        <v>57</v>
      </c>
      <c r="C16" s="17">
        <v>9.6186464016996903E-2</v>
      </c>
      <c r="D16" s="17">
        <v>0.100989146218497</v>
      </c>
      <c r="E16" s="17">
        <v>9.1941883498570506E-2</v>
      </c>
      <c r="F16" s="17"/>
      <c r="G16" s="17">
        <v>0.15901399458259699</v>
      </c>
      <c r="H16" s="17">
        <v>0.102459686831086</v>
      </c>
      <c r="I16" s="17">
        <v>8.9889382925239E-2</v>
      </c>
      <c r="J16" s="17">
        <v>8.9553378995963495E-2</v>
      </c>
      <c r="K16" s="17">
        <v>8.8163529549494898E-2</v>
      </c>
      <c r="L16" s="17">
        <v>6.5246305954766701E-2</v>
      </c>
      <c r="M16" s="17"/>
      <c r="N16" s="17">
        <v>0.119907136063715</v>
      </c>
      <c r="O16" s="17">
        <v>9.2757469175764606E-2</v>
      </c>
      <c r="P16" s="17">
        <v>0.118889604976081</v>
      </c>
      <c r="Q16" s="17">
        <v>0.12005852585773499</v>
      </c>
      <c r="R16" s="17">
        <v>0.10213945039233401</v>
      </c>
      <c r="S16" s="17">
        <v>8.9487572636157406E-2</v>
      </c>
      <c r="T16" s="17">
        <v>7.2633269768946698E-2</v>
      </c>
      <c r="U16" s="17">
        <v>6.7768923977497106E-2</v>
      </c>
      <c r="V16" s="17">
        <v>8.9133936337083497E-2</v>
      </c>
      <c r="W16" s="17">
        <v>8.2100644685182897E-2</v>
      </c>
      <c r="X16" s="17">
        <v>6.5487290967477005E-2</v>
      </c>
      <c r="Y16" s="17">
        <v>9.4465426542348505E-2</v>
      </c>
      <c r="Z16" s="17"/>
      <c r="AA16" s="17">
        <v>0.102994237703276</v>
      </c>
      <c r="AB16" s="17">
        <v>9.9360185786678198E-2</v>
      </c>
      <c r="AC16" s="17">
        <v>8.7810593098050102E-2</v>
      </c>
      <c r="AD16" s="17">
        <v>9.3620342227296399E-2</v>
      </c>
      <c r="AE16" s="17"/>
      <c r="AF16" s="17">
        <v>9.5859004858422997E-2</v>
      </c>
      <c r="AG16" s="17">
        <v>9.5989765125852305E-2</v>
      </c>
      <c r="AH16" s="17">
        <v>9.3306483403192503E-2</v>
      </c>
      <c r="AI16" s="17">
        <v>0.124216492890822</v>
      </c>
      <c r="AJ16" s="17">
        <v>0.14447990921683901</v>
      </c>
    </row>
    <row r="17" spans="2:36" ht="29" x14ac:dyDescent="0.35">
      <c r="B17" s="18" t="s">
        <v>65</v>
      </c>
      <c r="C17" s="17">
        <v>9.0745779633023896E-2</v>
      </c>
      <c r="D17" s="17">
        <v>8.1296061944273801E-2</v>
      </c>
      <c r="E17" s="17">
        <v>0.10039276523492099</v>
      </c>
      <c r="F17" s="17"/>
      <c r="G17" s="17">
        <v>9.4812710882152804E-2</v>
      </c>
      <c r="H17" s="17">
        <v>0.15404752538573399</v>
      </c>
      <c r="I17" s="17">
        <v>0.103222611921199</v>
      </c>
      <c r="J17" s="17">
        <v>8.0061180181313599E-2</v>
      </c>
      <c r="K17" s="17">
        <v>5.44894724231519E-2</v>
      </c>
      <c r="L17" s="17">
        <v>5.9431508373526502E-2</v>
      </c>
      <c r="M17" s="17"/>
      <c r="N17" s="17">
        <v>0.118355448752369</v>
      </c>
      <c r="O17" s="17">
        <v>8.2081674575569405E-2</v>
      </c>
      <c r="P17" s="17">
        <v>6.2895574451412903E-2</v>
      </c>
      <c r="Q17" s="17">
        <v>9.3615339549078705E-2</v>
      </c>
      <c r="R17" s="17">
        <v>9.8551779199014006E-2</v>
      </c>
      <c r="S17" s="17">
        <v>0.12555071209677099</v>
      </c>
      <c r="T17" s="17">
        <v>0.12244375664304601</v>
      </c>
      <c r="U17" s="17">
        <v>5.0937910983548697E-2</v>
      </c>
      <c r="V17" s="17">
        <v>8.5671634209182598E-2</v>
      </c>
      <c r="W17" s="17">
        <v>4.9926232907145901E-2</v>
      </c>
      <c r="X17" s="17">
        <v>4.75683126869079E-2</v>
      </c>
      <c r="Y17" s="17">
        <v>0.124294748899183</v>
      </c>
      <c r="Z17" s="17"/>
      <c r="AA17" s="17">
        <v>9.4090603127873901E-2</v>
      </c>
      <c r="AB17" s="17">
        <v>9.0692545162433594E-2</v>
      </c>
      <c r="AC17" s="17">
        <v>9.3413754786898506E-2</v>
      </c>
      <c r="AD17" s="17">
        <v>8.5517201018356095E-2</v>
      </c>
      <c r="AE17" s="17"/>
      <c r="AF17" s="17">
        <v>6.9467038482933896E-2</v>
      </c>
      <c r="AG17" s="17">
        <v>0.10287667980130299</v>
      </c>
      <c r="AH17" s="17">
        <v>8.1980606945621398E-2</v>
      </c>
      <c r="AI17" s="17">
        <v>0.141482559963066</v>
      </c>
      <c r="AJ17" s="17">
        <v>0.14874579301216501</v>
      </c>
    </row>
    <row r="18" spans="2:36" ht="29" x14ac:dyDescent="0.35">
      <c r="B18" s="18" t="s">
        <v>63</v>
      </c>
      <c r="C18" s="17">
        <v>6.2048258913292201E-2</v>
      </c>
      <c r="D18" s="17">
        <v>5.4861558379231803E-2</v>
      </c>
      <c r="E18" s="17">
        <v>6.9352759762108807E-2</v>
      </c>
      <c r="F18" s="17"/>
      <c r="G18" s="17">
        <v>0.11729778308005</v>
      </c>
      <c r="H18" s="17">
        <v>8.4492652550959599E-2</v>
      </c>
      <c r="I18" s="17">
        <v>5.6561209475818303E-2</v>
      </c>
      <c r="J18" s="17">
        <v>5.5203752891913802E-2</v>
      </c>
      <c r="K18" s="17">
        <v>4.2380192801712499E-2</v>
      </c>
      <c r="L18" s="17">
        <v>3.0320631745171099E-2</v>
      </c>
      <c r="M18" s="17"/>
      <c r="N18" s="17">
        <v>9.5434325181895693E-2</v>
      </c>
      <c r="O18" s="17">
        <v>5.3418884269528399E-2</v>
      </c>
      <c r="P18" s="17">
        <v>6.2262374313071002E-2</v>
      </c>
      <c r="Q18" s="17">
        <v>7.3029545939562998E-2</v>
      </c>
      <c r="R18" s="17">
        <v>5.0763510600023903E-2</v>
      </c>
      <c r="S18" s="17">
        <v>5.0050529379169602E-2</v>
      </c>
      <c r="T18" s="17">
        <v>6.2222652825227598E-2</v>
      </c>
      <c r="U18" s="17">
        <v>5.67335489861749E-2</v>
      </c>
      <c r="V18" s="17">
        <v>5.5836059012438301E-2</v>
      </c>
      <c r="W18" s="17">
        <v>4.3377089704898099E-2</v>
      </c>
      <c r="X18" s="17">
        <v>6.2854665075800994E-2</v>
      </c>
      <c r="Y18" s="17">
        <v>5.6625888276829801E-2</v>
      </c>
      <c r="Z18" s="17"/>
      <c r="AA18" s="17">
        <v>7.7214242946379102E-2</v>
      </c>
      <c r="AB18" s="17">
        <v>5.4946627215408501E-2</v>
      </c>
      <c r="AC18" s="17">
        <v>6.5379698629872501E-2</v>
      </c>
      <c r="AD18" s="17">
        <v>5.0587987910938499E-2</v>
      </c>
      <c r="AE18" s="17"/>
      <c r="AF18" s="17">
        <v>5.1312620091206199E-2</v>
      </c>
      <c r="AG18" s="17">
        <v>5.85021376997584E-2</v>
      </c>
      <c r="AH18" s="17">
        <v>6.7294218638727005E-2</v>
      </c>
      <c r="AI18" s="17">
        <v>0.104017336682662</v>
      </c>
      <c r="AJ18" s="17">
        <v>0.128159342339423</v>
      </c>
    </row>
    <row r="19" spans="2:36" x14ac:dyDescent="0.35">
      <c r="B19" s="18" t="s">
        <v>66</v>
      </c>
      <c r="C19" s="19">
        <v>1.25748455436781E-2</v>
      </c>
      <c r="D19" s="19">
        <v>9.8246119455431893E-3</v>
      </c>
      <c r="E19" s="19">
        <v>1.4419404498368101E-2</v>
      </c>
      <c r="F19" s="19"/>
      <c r="G19" s="19">
        <v>3.2645276909803798E-3</v>
      </c>
      <c r="H19" s="19">
        <v>6.1081003748360597E-3</v>
      </c>
      <c r="I19" s="19">
        <v>1.24810686918468E-2</v>
      </c>
      <c r="J19" s="19">
        <v>8.5659410422385292E-3</v>
      </c>
      <c r="K19" s="19">
        <v>1.478795786119E-2</v>
      </c>
      <c r="L19" s="19">
        <v>2.58892414682463E-2</v>
      </c>
      <c r="M19" s="19"/>
      <c r="N19" s="19">
        <v>3.4415817722119402E-3</v>
      </c>
      <c r="O19" s="19">
        <v>2.0809312308036398E-2</v>
      </c>
      <c r="P19" s="19">
        <v>0</v>
      </c>
      <c r="Q19" s="19">
        <v>2.1288975780342698E-2</v>
      </c>
      <c r="R19" s="19">
        <v>2.3897825076150899E-2</v>
      </c>
      <c r="S19" s="19">
        <v>0</v>
      </c>
      <c r="T19" s="19">
        <v>1.9751052595385701E-2</v>
      </c>
      <c r="U19" s="19">
        <v>1.7575450166335101E-2</v>
      </c>
      <c r="V19" s="19">
        <v>8.4408560079631996E-3</v>
      </c>
      <c r="W19" s="19">
        <v>2.39774017057756E-2</v>
      </c>
      <c r="X19" s="19">
        <v>0</v>
      </c>
      <c r="Y19" s="19">
        <v>1.42768723517427E-2</v>
      </c>
      <c r="Z19" s="19"/>
      <c r="AA19" s="19">
        <v>1.08589939164195E-2</v>
      </c>
      <c r="AB19" s="19">
        <v>1.2981904402729399E-2</v>
      </c>
      <c r="AC19" s="19">
        <v>1.3386671468086199E-2</v>
      </c>
      <c r="AD19" s="19">
        <v>1.33841162499257E-2</v>
      </c>
      <c r="AE19" s="19"/>
      <c r="AF19" s="19">
        <v>1.4990944559490299E-3</v>
      </c>
      <c r="AG19" s="19">
        <v>1.65586993095483E-2</v>
      </c>
      <c r="AH19" s="19">
        <v>1.07622559049394E-2</v>
      </c>
      <c r="AI19" s="19">
        <v>2.1384816283397799E-2</v>
      </c>
      <c r="AJ19" s="19">
        <v>0</v>
      </c>
    </row>
    <row r="20" spans="2:36" x14ac:dyDescent="0.35">
      <c r="B20" s="16"/>
    </row>
    <row r="21" spans="2:36" x14ac:dyDescent="0.35">
      <c r="B21" t="s">
        <v>196</v>
      </c>
    </row>
    <row r="22" spans="2:36" x14ac:dyDescent="0.35">
      <c r="B22" t="s">
        <v>197</v>
      </c>
    </row>
    <row r="24" spans="2:36" x14ac:dyDescent="0.35">
      <c r="B2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ht="29" x14ac:dyDescent="0.35">
      <c r="B9" s="18" t="s">
        <v>69</v>
      </c>
      <c r="C9" s="17">
        <v>0.80564222543674002</v>
      </c>
      <c r="D9" s="17">
        <v>0.79489006775691795</v>
      </c>
      <c r="E9" s="17">
        <v>0.81524198862922703</v>
      </c>
      <c r="F9" s="17"/>
      <c r="G9" s="17">
        <v>0.66138829700201596</v>
      </c>
      <c r="H9" s="17">
        <v>0.72016814285256103</v>
      </c>
      <c r="I9" s="17">
        <v>0.79479133512549704</v>
      </c>
      <c r="J9" s="17">
        <v>0.82127529815631795</v>
      </c>
      <c r="K9" s="17">
        <v>0.88675153124637596</v>
      </c>
      <c r="L9" s="17">
        <v>0.91267638455605804</v>
      </c>
      <c r="M9" s="17"/>
      <c r="N9" s="17">
        <v>0.69693437101033395</v>
      </c>
      <c r="O9" s="17">
        <v>0.868229676242944</v>
      </c>
      <c r="P9" s="17">
        <v>0.81470759701534501</v>
      </c>
      <c r="Q9" s="17">
        <v>0.84672142720298005</v>
      </c>
      <c r="R9" s="17">
        <v>0.82308503489042995</v>
      </c>
      <c r="S9" s="17">
        <v>0.82978011493828896</v>
      </c>
      <c r="T9" s="17">
        <v>0.81567964085983602</v>
      </c>
      <c r="U9" s="17">
        <v>0.77558270238846005</v>
      </c>
      <c r="V9" s="17">
        <v>0.79087256117062299</v>
      </c>
      <c r="W9" s="17">
        <v>0.80911192623509698</v>
      </c>
      <c r="X9" s="17">
        <v>0.83329133848714698</v>
      </c>
      <c r="Y9" s="17">
        <v>0.79168570272713101</v>
      </c>
      <c r="Z9" s="17"/>
      <c r="AA9" s="17">
        <v>0.81653873721724701</v>
      </c>
      <c r="AB9" s="17">
        <v>0.83301353559692504</v>
      </c>
      <c r="AC9" s="17">
        <v>0.79202001511894804</v>
      </c>
      <c r="AD9" s="17">
        <v>0.77789316691620103</v>
      </c>
      <c r="AE9" s="17"/>
      <c r="AF9" s="17">
        <v>0.82038003911273205</v>
      </c>
      <c r="AG9" s="17">
        <v>0.78581710578682695</v>
      </c>
      <c r="AH9" s="17">
        <v>0.82413210551226501</v>
      </c>
      <c r="AI9" s="17">
        <v>0.77914597473152603</v>
      </c>
      <c r="AJ9" s="17">
        <v>0.61331922128050398</v>
      </c>
    </row>
    <row r="10" spans="2:36" x14ac:dyDescent="0.35">
      <c r="B10" s="18" t="s">
        <v>70</v>
      </c>
      <c r="C10" s="17">
        <v>0.72289696777006396</v>
      </c>
      <c r="D10" s="17">
        <v>0.72321407308829899</v>
      </c>
      <c r="E10" s="17">
        <v>0.72329019985783705</v>
      </c>
      <c r="F10" s="17"/>
      <c r="G10" s="17">
        <v>0.63213877404522401</v>
      </c>
      <c r="H10" s="17">
        <v>0.65523094167803997</v>
      </c>
      <c r="I10" s="17">
        <v>0.74890078991918796</v>
      </c>
      <c r="J10" s="17">
        <v>0.71078670283513401</v>
      </c>
      <c r="K10" s="17">
        <v>0.76229387130676995</v>
      </c>
      <c r="L10" s="17">
        <v>0.80055140472771602</v>
      </c>
      <c r="M10" s="17"/>
      <c r="N10" s="17">
        <v>0.69363498642065302</v>
      </c>
      <c r="O10" s="17">
        <v>0.70499155344377495</v>
      </c>
      <c r="P10" s="17">
        <v>0.77266637266313398</v>
      </c>
      <c r="Q10" s="17">
        <v>0.71049302490814303</v>
      </c>
      <c r="R10" s="17">
        <v>0.76893347168099702</v>
      </c>
      <c r="S10" s="17">
        <v>0.72250399289821798</v>
      </c>
      <c r="T10" s="17">
        <v>0.72145007110472703</v>
      </c>
      <c r="U10" s="17">
        <v>0.78597531897884798</v>
      </c>
      <c r="V10" s="17">
        <v>0.71647244885620898</v>
      </c>
      <c r="W10" s="17">
        <v>0.73157290343940296</v>
      </c>
      <c r="X10" s="17">
        <v>0.66556132888123498</v>
      </c>
      <c r="Y10" s="17">
        <v>0.74761850405600805</v>
      </c>
      <c r="Z10" s="17"/>
      <c r="AA10" s="17">
        <v>0.71089685603118902</v>
      </c>
      <c r="AB10" s="17">
        <v>0.72963262071242596</v>
      </c>
      <c r="AC10" s="17">
        <v>0.76774805888206799</v>
      </c>
      <c r="AD10" s="17">
        <v>0.68729141609436395</v>
      </c>
      <c r="AE10" s="17"/>
      <c r="AF10" s="17">
        <v>0.71512067324331197</v>
      </c>
      <c r="AG10" s="17">
        <v>0.71472668911411996</v>
      </c>
      <c r="AH10" s="17">
        <v>0.73207206150315396</v>
      </c>
      <c r="AI10" s="17">
        <v>0.69544324431885596</v>
      </c>
      <c r="AJ10" s="17">
        <v>0.73731525923740504</v>
      </c>
    </row>
    <row r="11" spans="2:36" ht="29" x14ac:dyDescent="0.35">
      <c r="B11" s="18" t="s">
        <v>71</v>
      </c>
      <c r="C11" s="17">
        <v>0.68462797903328998</v>
      </c>
      <c r="D11" s="17">
        <v>0.67025111334571097</v>
      </c>
      <c r="E11" s="17">
        <v>0.69818636803046397</v>
      </c>
      <c r="F11" s="17"/>
      <c r="G11" s="17">
        <v>0.54019716680648</v>
      </c>
      <c r="H11" s="17">
        <v>0.59117608286582402</v>
      </c>
      <c r="I11" s="17">
        <v>0.70771596264978498</v>
      </c>
      <c r="J11" s="17">
        <v>0.76875965894394505</v>
      </c>
      <c r="K11" s="17">
        <v>0.71251032640319201</v>
      </c>
      <c r="L11" s="17">
        <v>0.75056399457046796</v>
      </c>
      <c r="M11" s="17"/>
      <c r="N11" s="17">
        <v>0.65133306836663896</v>
      </c>
      <c r="O11" s="17">
        <v>0.70419915621338702</v>
      </c>
      <c r="P11" s="17">
        <v>0.66519223181026799</v>
      </c>
      <c r="Q11" s="17">
        <v>0.70251133496199103</v>
      </c>
      <c r="R11" s="17">
        <v>0.65570277468634597</v>
      </c>
      <c r="S11" s="17">
        <v>0.67088533670191897</v>
      </c>
      <c r="T11" s="17">
        <v>0.653983143149517</v>
      </c>
      <c r="U11" s="17">
        <v>0.69270160874401598</v>
      </c>
      <c r="V11" s="17">
        <v>0.723887971741628</v>
      </c>
      <c r="W11" s="17">
        <v>0.73076102659195696</v>
      </c>
      <c r="X11" s="17">
        <v>0.67326817843188302</v>
      </c>
      <c r="Y11" s="17">
        <v>0.66954855255300405</v>
      </c>
      <c r="Z11" s="17"/>
      <c r="AA11" s="17">
        <v>0.71844672744671101</v>
      </c>
      <c r="AB11" s="17">
        <v>0.71530400475262901</v>
      </c>
      <c r="AC11" s="17">
        <v>0.67823307633565699</v>
      </c>
      <c r="AD11" s="17">
        <v>0.61942560179607498</v>
      </c>
      <c r="AE11" s="17"/>
      <c r="AF11" s="17">
        <v>0.66139034160837695</v>
      </c>
      <c r="AG11" s="17">
        <v>0.63909163861943297</v>
      </c>
      <c r="AH11" s="17">
        <v>0.71057013652515399</v>
      </c>
      <c r="AI11" s="17">
        <v>0.75752035469979295</v>
      </c>
      <c r="AJ11" s="17">
        <v>0.76365393866525699</v>
      </c>
    </row>
    <row r="12" spans="2:36" ht="43.5" x14ac:dyDescent="0.35">
      <c r="B12" s="18" t="s">
        <v>72</v>
      </c>
      <c r="C12" s="17">
        <v>0.53644534596094295</v>
      </c>
      <c r="D12" s="17">
        <v>0.54587698698436904</v>
      </c>
      <c r="E12" s="17">
        <v>0.526070406357665</v>
      </c>
      <c r="F12" s="17"/>
      <c r="G12" s="17">
        <v>0.394147367719554</v>
      </c>
      <c r="H12" s="17">
        <v>0.58125763213443804</v>
      </c>
      <c r="I12" s="17">
        <v>0.62133544453101497</v>
      </c>
      <c r="J12" s="17">
        <v>0.59469584350603899</v>
      </c>
      <c r="K12" s="17">
        <v>0.53562051156378199</v>
      </c>
      <c r="L12" s="17">
        <v>0.47846325054567002</v>
      </c>
      <c r="M12" s="17"/>
      <c r="N12" s="17">
        <v>0.54537488190889005</v>
      </c>
      <c r="O12" s="17">
        <v>0.48303298577277998</v>
      </c>
      <c r="P12" s="17">
        <v>0.48805370284024802</v>
      </c>
      <c r="Q12" s="17">
        <v>0.51152832419993299</v>
      </c>
      <c r="R12" s="17">
        <v>0.50797499377657396</v>
      </c>
      <c r="S12" s="17">
        <v>0.54970787359057005</v>
      </c>
      <c r="T12" s="17">
        <v>0.57423096663124895</v>
      </c>
      <c r="U12" s="17">
        <v>0.55252062651559397</v>
      </c>
      <c r="V12" s="17">
        <v>0.52393528454849503</v>
      </c>
      <c r="W12" s="17">
        <v>0.63152334083598205</v>
      </c>
      <c r="X12" s="17">
        <v>0.544920617229388</v>
      </c>
      <c r="Y12" s="17">
        <v>0.58146916027106199</v>
      </c>
      <c r="Z12" s="17"/>
      <c r="AA12" s="17">
        <v>0.61229876916539405</v>
      </c>
      <c r="AB12" s="17">
        <v>0.52040719814651704</v>
      </c>
      <c r="AC12" s="17">
        <v>0.52429849883665103</v>
      </c>
      <c r="AD12" s="17">
        <v>0.48230949578993398</v>
      </c>
      <c r="AE12" s="17"/>
      <c r="AF12" s="17">
        <v>0.48869729027497599</v>
      </c>
      <c r="AG12" s="17">
        <v>0.45379074492191102</v>
      </c>
      <c r="AH12" s="17">
        <v>0.59166937156963595</v>
      </c>
      <c r="AI12" s="17">
        <v>0.62095248601141695</v>
      </c>
      <c r="AJ12" s="17">
        <v>0.66660676990906997</v>
      </c>
    </row>
    <row r="13" spans="2:36" ht="29" x14ac:dyDescent="0.35">
      <c r="B13" s="18" t="s">
        <v>73</v>
      </c>
      <c r="C13" s="17">
        <v>0.451595502303063</v>
      </c>
      <c r="D13" s="17">
        <v>0.45847670311350602</v>
      </c>
      <c r="E13" s="17">
        <v>0.44331839171905402</v>
      </c>
      <c r="F13" s="17"/>
      <c r="G13" s="17">
        <v>0.62767532074944499</v>
      </c>
      <c r="H13" s="17">
        <v>0.58962381857687995</v>
      </c>
      <c r="I13" s="17">
        <v>0.52611305045763201</v>
      </c>
      <c r="J13" s="17">
        <v>0.50084871207870596</v>
      </c>
      <c r="K13" s="17">
        <v>0.32085024016916602</v>
      </c>
      <c r="L13" s="17">
        <v>0.20921837972026799</v>
      </c>
      <c r="M13" s="17"/>
      <c r="N13" s="17">
        <v>0.53552979036466297</v>
      </c>
      <c r="O13" s="17">
        <v>0.47258369930473099</v>
      </c>
      <c r="P13" s="17">
        <v>0.465214330072657</v>
      </c>
      <c r="Q13" s="17">
        <v>0.47847455307572501</v>
      </c>
      <c r="R13" s="17">
        <v>0.412778347954049</v>
      </c>
      <c r="S13" s="17">
        <v>0.472342429053562</v>
      </c>
      <c r="T13" s="17">
        <v>0.401258088542636</v>
      </c>
      <c r="U13" s="17">
        <v>0.32629829632414997</v>
      </c>
      <c r="V13" s="17">
        <v>0.45678476347282398</v>
      </c>
      <c r="W13" s="17">
        <v>0.43826519686072002</v>
      </c>
      <c r="X13" s="17">
        <v>0.33956221920183</v>
      </c>
      <c r="Y13" s="17">
        <v>0.389321138874484</v>
      </c>
      <c r="Z13" s="17"/>
      <c r="AA13" s="17">
        <v>0.528926037259148</v>
      </c>
      <c r="AB13" s="17">
        <v>0.42812571992557602</v>
      </c>
      <c r="AC13" s="17">
        <v>0.44842041296191998</v>
      </c>
      <c r="AD13" s="17">
        <v>0.396675579630339</v>
      </c>
      <c r="AE13" s="17"/>
      <c r="AF13" s="17">
        <v>0.368891781354106</v>
      </c>
      <c r="AG13" s="17">
        <v>0.44125344797177302</v>
      </c>
      <c r="AH13" s="17">
        <v>0.51474388670279803</v>
      </c>
      <c r="AI13" s="17">
        <v>0.57079261170768203</v>
      </c>
      <c r="AJ13" s="17">
        <v>0.52582333170974305</v>
      </c>
    </row>
    <row r="14" spans="2:36" ht="43.5" x14ac:dyDescent="0.35">
      <c r="B14" s="18" t="s">
        <v>74</v>
      </c>
      <c r="C14" s="17">
        <v>0.41887125582733598</v>
      </c>
      <c r="D14" s="17">
        <v>0.44162676579620902</v>
      </c>
      <c r="E14" s="17">
        <v>0.39585037128595202</v>
      </c>
      <c r="F14" s="17"/>
      <c r="G14" s="17">
        <v>0.37087529543282199</v>
      </c>
      <c r="H14" s="17">
        <v>0.48259436496313601</v>
      </c>
      <c r="I14" s="17">
        <v>0.43706821549386998</v>
      </c>
      <c r="J14" s="17">
        <v>0.41942026000454302</v>
      </c>
      <c r="K14" s="17">
        <v>0.37849783546813698</v>
      </c>
      <c r="L14" s="17">
        <v>0.41077071158225598</v>
      </c>
      <c r="M14" s="17"/>
      <c r="N14" s="17">
        <v>0.456358576949844</v>
      </c>
      <c r="O14" s="17">
        <v>0.42492153137732003</v>
      </c>
      <c r="P14" s="17">
        <v>0.36996472565699801</v>
      </c>
      <c r="Q14" s="17">
        <v>0.41809732837695601</v>
      </c>
      <c r="R14" s="17">
        <v>0.369286176720929</v>
      </c>
      <c r="S14" s="17">
        <v>0.45919284888781298</v>
      </c>
      <c r="T14" s="17">
        <v>0.408976618925733</v>
      </c>
      <c r="U14" s="17">
        <v>0.39993170144531498</v>
      </c>
      <c r="V14" s="17">
        <v>0.41655387232282098</v>
      </c>
      <c r="W14" s="17">
        <v>0.43286951503240501</v>
      </c>
      <c r="X14" s="17">
        <v>0.427555182380083</v>
      </c>
      <c r="Y14" s="17">
        <v>0.34895989717787501</v>
      </c>
      <c r="Z14" s="17"/>
      <c r="AA14" s="17">
        <v>0.52024996345222296</v>
      </c>
      <c r="AB14" s="17">
        <v>0.396615425994366</v>
      </c>
      <c r="AC14" s="17">
        <v>0.39858202163761502</v>
      </c>
      <c r="AD14" s="17">
        <v>0.348013210658903</v>
      </c>
      <c r="AE14" s="17"/>
      <c r="AF14" s="17">
        <v>0.34155121717384701</v>
      </c>
      <c r="AG14" s="17">
        <v>0.38142185760480002</v>
      </c>
      <c r="AH14" s="17">
        <v>0.48449813126897201</v>
      </c>
      <c r="AI14" s="17">
        <v>0.49422924622817799</v>
      </c>
      <c r="AJ14" s="17">
        <v>0.570248803126713</v>
      </c>
    </row>
    <row r="15" spans="2:36" x14ac:dyDescent="0.35">
      <c r="B15" s="18" t="s">
        <v>75</v>
      </c>
      <c r="C15" s="17">
        <v>0.250439150376915</v>
      </c>
      <c r="D15" s="17">
        <v>0.231835091782747</v>
      </c>
      <c r="E15" s="17">
        <v>0.268902752280892</v>
      </c>
      <c r="F15" s="17"/>
      <c r="G15" s="17">
        <v>0.18224224625021401</v>
      </c>
      <c r="H15" s="17">
        <v>0.23819221399502299</v>
      </c>
      <c r="I15" s="17">
        <v>0.28219350143072802</v>
      </c>
      <c r="J15" s="17">
        <v>0.28803662220873499</v>
      </c>
      <c r="K15" s="17">
        <v>0.244106223440959</v>
      </c>
      <c r="L15" s="17">
        <v>0.25348263500645601</v>
      </c>
      <c r="M15" s="17"/>
      <c r="N15" s="17">
        <v>0.27302314880677903</v>
      </c>
      <c r="O15" s="17">
        <v>0.30359903642696701</v>
      </c>
      <c r="P15" s="17">
        <v>0.241320287561099</v>
      </c>
      <c r="Q15" s="17">
        <v>0.23164778478803999</v>
      </c>
      <c r="R15" s="17">
        <v>0.25218460305632001</v>
      </c>
      <c r="S15" s="17">
        <v>0.244275385877672</v>
      </c>
      <c r="T15" s="17">
        <v>0.26404803421803702</v>
      </c>
      <c r="U15" s="17">
        <v>0.16824186552324</v>
      </c>
      <c r="V15" s="17">
        <v>0.24312416394976799</v>
      </c>
      <c r="W15" s="17">
        <v>0.26675485833059898</v>
      </c>
      <c r="X15" s="17">
        <v>0.117225314458252</v>
      </c>
      <c r="Y15" s="17">
        <v>0.28282620554017701</v>
      </c>
      <c r="Z15" s="17"/>
      <c r="AA15" s="17">
        <v>0.28379321925211298</v>
      </c>
      <c r="AB15" s="17">
        <v>0.28357832909555197</v>
      </c>
      <c r="AC15" s="17">
        <v>0.23158489410101199</v>
      </c>
      <c r="AD15" s="17">
        <v>0.19485266522832601</v>
      </c>
      <c r="AE15" s="17"/>
      <c r="AF15" s="17">
        <v>0.21973305643715299</v>
      </c>
      <c r="AG15" s="17">
        <v>0.23171990590852401</v>
      </c>
      <c r="AH15" s="17">
        <v>0.28457337112836101</v>
      </c>
      <c r="AI15" s="17">
        <v>0.30989756294722298</v>
      </c>
      <c r="AJ15" s="17">
        <v>0.30110224753563802</v>
      </c>
    </row>
    <row r="16" spans="2:36" ht="29" x14ac:dyDescent="0.35">
      <c r="B16" s="18" t="s">
        <v>76</v>
      </c>
      <c r="C16" s="17">
        <v>0.233451345485997</v>
      </c>
      <c r="D16" s="17">
        <v>0.21285165407133999</v>
      </c>
      <c r="E16" s="17">
        <v>0.25277928328995503</v>
      </c>
      <c r="F16" s="17"/>
      <c r="G16" s="17">
        <v>0.22012802617140201</v>
      </c>
      <c r="H16" s="17">
        <v>0.38257526489912302</v>
      </c>
      <c r="I16" s="17">
        <v>0.35374067200826498</v>
      </c>
      <c r="J16" s="17">
        <v>0.242667480886927</v>
      </c>
      <c r="K16" s="17">
        <v>0.142456159911931</v>
      </c>
      <c r="L16" s="17">
        <v>7.6609162612538098E-2</v>
      </c>
      <c r="M16" s="17"/>
      <c r="N16" s="17">
        <v>0.26668423489999199</v>
      </c>
      <c r="O16" s="17">
        <v>0.206795197616126</v>
      </c>
      <c r="P16" s="17">
        <v>0.20319171253445201</v>
      </c>
      <c r="Q16" s="17">
        <v>0.231703937402539</v>
      </c>
      <c r="R16" s="17">
        <v>0.22264337375103499</v>
      </c>
      <c r="S16" s="17">
        <v>0.241643902906888</v>
      </c>
      <c r="T16" s="17">
        <v>0.23383663643804101</v>
      </c>
      <c r="U16" s="17">
        <v>0.23355095679766799</v>
      </c>
      <c r="V16" s="17">
        <v>0.23757379873516801</v>
      </c>
      <c r="W16" s="17">
        <v>0.23491770303559401</v>
      </c>
      <c r="X16" s="17">
        <v>0.184050394867662</v>
      </c>
      <c r="Y16" s="17">
        <v>0.34288210026244398</v>
      </c>
      <c r="Z16" s="17"/>
      <c r="AA16" s="17">
        <v>0.25996071787671299</v>
      </c>
      <c r="AB16" s="17">
        <v>0.21881672866468799</v>
      </c>
      <c r="AC16" s="17">
        <v>0.23964565091801901</v>
      </c>
      <c r="AD16" s="17">
        <v>0.21633985361888899</v>
      </c>
      <c r="AE16" s="17"/>
      <c r="AF16" s="17">
        <v>0.190117154311119</v>
      </c>
      <c r="AG16" s="17">
        <v>0.23118736904971801</v>
      </c>
      <c r="AH16" s="17">
        <v>0.27208660739852403</v>
      </c>
      <c r="AI16" s="17">
        <v>0.27889241960449201</v>
      </c>
      <c r="AJ16" s="17">
        <v>0.26915499117846797</v>
      </c>
    </row>
    <row r="17" spans="2:36" ht="43.5" x14ac:dyDescent="0.35">
      <c r="B17" s="18" t="s">
        <v>77</v>
      </c>
      <c r="C17" s="17">
        <v>0.104481235121357</v>
      </c>
      <c r="D17" s="17">
        <v>9.7450482257540605E-2</v>
      </c>
      <c r="E17" s="17">
        <v>0.11096884621115199</v>
      </c>
      <c r="F17" s="17"/>
      <c r="G17" s="17">
        <v>0.135441924993525</v>
      </c>
      <c r="H17" s="17">
        <v>0.17616817614362501</v>
      </c>
      <c r="I17" s="17">
        <v>0.15191842578561601</v>
      </c>
      <c r="J17" s="17">
        <v>8.5092518985532994E-2</v>
      </c>
      <c r="K17" s="17">
        <v>6.0663540892544103E-2</v>
      </c>
      <c r="L17" s="17">
        <v>3.21848059937744E-2</v>
      </c>
      <c r="M17" s="17"/>
      <c r="N17" s="17">
        <v>0.192765901247371</v>
      </c>
      <c r="O17" s="17">
        <v>8.4688886377568995E-2</v>
      </c>
      <c r="P17" s="17">
        <v>6.2040667222767201E-2</v>
      </c>
      <c r="Q17" s="17">
        <v>9.9295171349445405E-2</v>
      </c>
      <c r="R17" s="17">
        <v>8.8535058042754994E-2</v>
      </c>
      <c r="S17" s="17">
        <v>0.104172415381488</v>
      </c>
      <c r="T17" s="17">
        <v>7.0327854532915707E-2</v>
      </c>
      <c r="U17" s="17">
        <v>7.8216990721296994E-2</v>
      </c>
      <c r="V17" s="17">
        <v>0.12776999973095601</v>
      </c>
      <c r="W17" s="17">
        <v>0.107196472762829</v>
      </c>
      <c r="X17" s="17">
        <v>7.2334156211476305E-2</v>
      </c>
      <c r="Y17" s="17">
        <v>3.16211637928107E-2</v>
      </c>
      <c r="Z17" s="17"/>
      <c r="AA17" s="17">
        <v>0.161574864629625</v>
      </c>
      <c r="AB17" s="17">
        <v>0.105941536863224</v>
      </c>
      <c r="AC17" s="17">
        <v>8.8770592036340495E-2</v>
      </c>
      <c r="AD17" s="17">
        <v>5.5890827471880997E-2</v>
      </c>
      <c r="AE17" s="17"/>
      <c r="AF17" s="17">
        <v>4.5616562998011499E-2</v>
      </c>
      <c r="AG17" s="17">
        <v>7.8602775596429406E-2</v>
      </c>
      <c r="AH17" s="17">
        <v>0.142732440293215</v>
      </c>
      <c r="AI17" s="17">
        <v>0.20511433111469199</v>
      </c>
      <c r="AJ17" s="17">
        <v>0.264494022954819</v>
      </c>
    </row>
    <row r="18" spans="2:36" x14ac:dyDescent="0.35">
      <c r="B18" s="18" t="s">
        <v>78</v>
      </c>
      <c r="C18" s="17">
        <v>8.9727131776604602E-2</v>
      </c>
      <c r="D18" s="17">
        <v>9.6958309887128405E-2</v>
      </c>
      <c r="E18" s="17">
        <v>8.3081366591649206E-2</v>
      </c>
      <c r="F18" s="17"/>
      <c r="G18" s="17">
        <v>3.40573853851543E-2</v>
      </c>
      <c r="H18" s="17">
        <v>7.2985725833433504E-2</v>
      </c>
      <c r="I18" s="17">
        <v>4.5131986882836102E-2</v>
      </c>
      <c r="J18" s="17">
        <v>5.8202165144519799E-2</v>
      </c>
      <c r="K18" s="17">
        <v>0.11275177331681099</v>
      </c>
      <c r="L18" s="17">
        <v>0.18690776544071</v>
      </c>
      <c r="M18" s="17"/>
      <c r="N18" s="17">
        <v>7.2560238547331998E-2</v>
      </c>
      <c r="O18" s="17">
        <v>0.113189292409775</v>
      </c>
      <c r="P18" s="17">
        <v>6.8469366525137396E-2</v>
      </c>
      <c r="Q18" s="17">
        <v>6.3522864530103307E-2</v>
      </c>
      <c r="R18" s="17">
        <v>8.5256009758650206E-2</v>
      </c>
      <c r="S18" s="17">
        <v>0.10637712588069199</v>
      </c>
      <c r="T18" s="17">
        <v>0.107461856956188</v>
      </c>
      <c r="U18" s="17">
        <v>0.114102387019518</v>
      </c>
      <c r="V18" s="17">
        <v>0.101820615494208</v>
      </c>
      <c r="W18" s="17">
        <v>8.6260937047235503E-2</v>
      </c>
      <c r="X18" s="17">
        <v>6.3197645409535694E-2</v>
      </c>
      <c r="Y18" s="17">
        <v>9.4133256584854497E-2</v>
      </c>
      <c r="Z18" s="17"/>
      <c r="AA18" s="17">
        <v>0.104006608930371</v>
      </c>
      <c r="AB18" s="17">
        <v>0.10822468962719101</v>
      </c>
      <c r="AC18" s="17">
        <v>8.51669442692565E-2</v>
      </c>
      <c r="AD18" s="17">
        <v>5.7819286104063797E-2</v>
      </c>
      <c r="AE18" s="17"/>
      <c r="AF18" s="17">
        <v>6.7941849222870096E-2</v>
      </c>
      <c r="AG18" s="17">
        <v>7.2965192121951905E-2</v>
      </c>
      <c r="AH18" s="17">
        <v>9.90384992363635E-2</v>
      </c>
      <c r="AI18" s="17">
        <v>0.118761906296321</v>
      </c>
      <c r="AJ18" s="17">
        <v>0.13963476825085999</v>
      </c>
    </row>
    <row r="19" spans="2:36" x14ac:dyDescent="0.35">
      <c r="B19" s="18" t="s">
        <v>79</v>
      </c>
      <c r="C19" s="19">
        <v>5.4434055831144197E-3</v>
      </c>
      <c r="D19" s="19">
        <v>4.1171565384726097E-3</v>
      </c>
      <c r="E19" s="19">
        <v>6.7636027580516801E-3</v>
      </c>
      <c r="F19" s="19"/>
      <c r="G19" s="19">
        <v>9.4502616364764702E-3</v>
      </c>
      <c r="H19" s="19">
        <v>5.9263748996692903E-3</v>
      </c>
      <c r="I19" s="19">
        <v>2.6786102239189599E-3</v>
      </c>
      <c r="J19" s="19">
        <v>1.32984061229085E-2</v>
      </c>
      <c r="K19" s="19">
        <v>2.8102347278688299E-3</v>
      </c>
      <c r="L19" s="19">
        <v>0</v>
      </c>
      <c r="M19" s="19"/>
      <c r="N19" s="19">
        <v>1.79917867123408E-2</v>
      </c>
      <c r="O19" s="19">
        <v>3.0388849817645398E-3</v>
      </c>
      <c r="P19" s="19">
        <v>5.14743623191406E-3</v>
      </c>
      <c r="Q19" s="19">
        <v>0</v>
      </c>
      <c r="R19" s="19">
        <v>6.11271869516923E-3</v>
      </c>
      <c r="S19" s="19">
        <v>4.7912816684416697E-3</v>
      </c>
      <c r="T19" s="19">
        <v>0</v>
      </c>
      <c r="U19" s="19">
        <v>8.7811070298827697E-3</v>
      </c>
      <c r="V19" s="19">
        <v>4.1093750701163599E-3</v>
      </c>
      <c r="W19" s="19">
        <v>0</v>
      </c>
      <c r="X19" s="19">
        <v>9.1425371684135705E-3</v>
      </c>
      <c r="Y19" s="19">
        <v>0</v>
      </c>
      <c r="Z19" s="19"/>
      <c r="AA19" s="19">
        <v>1.7346121936784101E-3</v>
      </c>
      <c r="AB19" s="19">
        <v>4.1464725292445501E-3</v>
      </c>
      <c r="AC19" s="19">
        <v>1.9465685917900901E-3</v>
      </c>
      <c r="AD19" s="19">
        <v>1.39197759295551E-2</v>
      </c>
      <c r="AE19" s="19"/>
      <c r="AF19" s="19">
        <v>1.79823447637171E-3</v>
      </c>
      <c r="AG19" s="19">
        <v>1.1080564244639299E-2</v>
      </c>
      <c r="AH19" s="19">
        <v>2.8131438877751699E-3</v>
      </c>
      <c r="AI19" s="19">
        <v>0</v>
      </c>
      <c r="AJ19" s="19">
        <v>0</v>
      </c>
    </row>
    <row r="20" spans="2:36" x14ac:dyDescent="0.35">
      <c r="B20" s="16"/>
    </row>
    <row r="21" spans="2:36" x14ac:dyDescent="0.35">
      <c r="B21" t="s">
        <v>196</v>
      </c>
    </row>
    <row r="22" spans="2:36" x14ac:dyDescent="0.35">
      <c r="B22" t="s">
        <v>197</v>
      </c>
    </row>
    <row r="24" spans="2:36" x14ac:dyDescent="0.35">
      <c r="B2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M26"/>
  <sheetViews>
    <sheetView showGridLines="0" workbookViewId="0">
      <pane xSplit="2" topLeftCell="C1" activePane="topRight" state="frozen"/>
      <selection pane="topRight" activeCell="I1" sqref="I1:I1048576"/>
    </sheetView>
  </sheetViews>
  <sheetFormatPr defaultColWidth="11.453125" defaultRowHeight="14.5" x14ac:dyDescent="0.35"/>
  <cols>
    <col min="2" max="2" width="25.7265625" customWidth="1"/>
    <col min="3" max="13" width="20.7265625" customWidth="1"/>
  </cols>
  <sheetData>
    <row r="2" spans="2:13" ht="40" customHeight="1" x14ac:dyDescent="0.35">
      <c r="D2" s="29" t="s">
        <v>198</v>
      </c>
      <c r="E2" s="26"/>
      <c r="F2" s="26"/>
      <c r="G2" s="26"/>
      <c r="H2" s="26"/>
      <c r="I2" s="26"/>
      <c r="J2" s="26"/>
      <c r="K2" s="26"/>
      <c r="L2" s="26"/>
      <c r="M2" s="26"/>
    </row>
    <row r="6" spans="2:13" ht="50.15" customHeight="1" x14ac:dyDescent="0.35">
      <c r="B6" s="20" t="s">
        <v>22</v>
      </c>
      <c r="C6" s="20" t="s">
        <v>199</v>
      </c>
      <c r="D6" s="20" t="s">
        <v>200</v>
      </c>
      <c r="E6" s="20" t="s">
        <v>201</v>
      </c>
      <c r="F6" s="20" t="s">
        <v>202</v>
      </c>
      <c r="G6" s="20" t="s">
        <v>203</v>
      </c>
      <c r="H6" s="20" t="s">
        <v>204</v>
      </c>
      <c r="I6" s="20" t="s">
        <v>205</v>
      </c>
      <c r="J6" s="20" t="s">
        <v>206</v>
      </c>
      <c r="K6" s="20" t="s">
        <v>207</v>
      </c>
      <c r="L6" s="20" t="s">
        <v>208</v>
      </c>
    </row>
    <row r="7" spans="2:13" x14ac:dyDescent="0.35">
      <c r="B7" s="18" t="s">
        <v>81</v>
      </c>
      <c r="C7" s="17">
        <v>9.6574624993201394E-2</v>
      </c>
      <c r="D7" s="17">
        <v>0.15520468309225399</v>
      </c>
      <c r="E7" s="17">
        <v>4.93523466727986E-2</v>
      </c>
      <c r="F7" s="17">
        <v>0.179659593535551</v>
      </c>
      <c r="G7" s="17">
        <v>7.5732246253434297E-3</v>
      </c>
      <c r="H7" s="17">
        <v>1.35327239597215E-2</v>
      </c>
      <c r="I7" s="17">
        <v>2.1692372284293202E-2</v>
      </c>
      <c r="J7" s="17">
        <v>3.46053055407778E-2</v>
      </c>
      <c r="K7" s="17">
        <v>3.2366316719075E-2</v>
      </c>
      <c r="L7" s="17">
        <v>1.5833595505549001E-2</v>
      </c>
    </row>
    <row r="8" spans="2:13" x14ac:dyDescent="0.35">
      <c r="B8" s="18" t="s">
        <v>82</v>
      </c>
      <c r="C8" s="17">
        <v>7.1955409817865801E-2</v>
      </c>
      <c r="D8" s="17">
        <v>0.131054403583621</v>
      </c>
      <c r="E8" s="17">
        <v>5.78178648180145E-2</v>
      </c>
      <c r="F8" s="17">
        <v>0.14488539076118001</v>
      </c>
      <c r="G8" s="17">
        <v>2.1315812791223101E-2</v>
      </c>
      <c r="H8" s="17">
        <v>1.40714433734114E-2</v>
      </c>
      <c r="I8" s="17">
        <v>3.3747502501019197E-2</v>
      </c>
      <c r="J8" s="17">
        <v>2.47236386527286E-2</v>
      </c>
      <c r="K8" s="17">
        <v>3.3431259782914398E-2</v>
      </c>
      <c r="L8" s="17">
        <v>1.5289545539666299E-2</v>
      </c>
    </row>
    <row r="9" spans="2:13" x14ac:dyDescent="0.35">
      <c r="B9" s="18" t="s">
        <v>83</v>
      </c>
      <c r="C9" s="17">
        <v>0.291275583594856</v>
      </c>
      <c r="D9" s="17">
        <v>0.45649917933337503</v>
      </c>
      <c r="E9" s="17">
        <v>0.25593297503671503</v>
      </c>
      <c r="F9" s="17">
        <v>0.34599662297293798</v>
      </c>
      <c r="G9" s="17">
        <v>6.3393594700276196E-2</v>
      </c>
      <c r="H9" s="17">
        <v>9.4388920946799001E-2</v>
      </c>
      <c r="I9" s="17">
        <v>0.15123982722592599</v>
      </c>
      <c r="J9" s="17">
        <v>0.14365944446823201</v>
      </c>
      <c r="K9" s="17">
        <v>0.12748767991832799</v>
      </c>
      <c r="L9" s="17">
        <v>2.4236546275628702E-2</v>
      </c>
    </row>
    <row r="10" spans="2:13" x14ac:dyDescent="0.35">
      <c r="B10" s="18" t="s">
        <v>84</v>
      </c>
      <c r="C10" s="17">
        <v>0.118544988754591</v>
      </c>
      <c r="D10" s="17">
        <v>9.9266225247939002E-2</v>
      </c>
      <c r="E10" s="17">
        <v>0.13919409663167101</v>
      </c>
      <c r="F10" s="17">
        <v>0.102766887984709</v>
      </c>
      <c r="G10" s="17">
        <v>8.2527096382388601E-2</v>
      </c>
      <c r="H10" s="17">
        <v>4.5246726113467903E-2</v>
      </c>
      <c r="I10" s="17">
        <v>8.4484127507678197E-2</v>
      </c>
      <c r="J10" s="17">
        <v>7.1321725910913805E-2</v>
      </c>
      <c r="K10" s="17">
        <v>9.2842719512476093E-2</v>
      </c>
      <c r="L10" s="17">
        <v>2.2858612955546601E-2</v>
      </c>
    </row>
    <row r="11" spans="2:13" x14ac:dyDescent="0.35">
      <c r="B11" s="18" t="s">
        <v>85</v>
      </c>
      <c r="C11" s="17">
        <v>0.20187578966654199</v>
      </c>
      <c r="D11" s="17">
        <v>9.3932496376956401E-2</v>
      </c>
      <c r="E11" s="17">
        <v>0.29644490833769699</v>
      </c>
      <c r="F11" s="17">
        <v>0.13497105257248199</v>
      </c>
      <c r="G11" s="17">
        <v>0.19430127699656399</v>
      </c>
      <c r="H11" s="17">
        <v>0.25194286984738301</v>
      </c>
      <c r="I11" s="17">
        <v>0.28152313995262701</v>
      </c>
      <c r="J11" s="17">
        <v>0.25491447829314201</v>
      </c>
      <c r="K11" s="17">
        <v>0.142179585812057</v>
      </c>
      <c r="L11" s="17">
        <v>0.103000074554935</v>
      </c>
    </row>
    <row r="12" spans="2:13" x14ac:dyDescent="0.35">
      <c r="B12" s="18" t="s">
        <v>86</v>
      </c>
      <c r="C12" s="17">
        <v>7.8237517481975105E-2</v>
      </c>
      <c r="D12" s="17">
        <v>1.9703855773541099E-2</v>
      </c>
      <c r="E12" s="17">
        <v>0.110180076341858</v>
      </c>
      <c r="F12" s="17">
        <v>3.8364378845604903E-2</v>
      </c>
      <c r="G12" s="17">
        <v>0.16594092185829801</v>
      </c>
      <c r="H12" s="17">
        <v>0.144536831928953</v>
      </c>
      <c r="I12" s="17">
        <v>0.14685441811320701</v>
      </c>
      <c r="J12" s="17">
        <v>0.162666135031416</v>
      </c>
      <c r="K12" s="17">
        <v>0.126513129595444</v>
      </c>
      <c r="L12" s="17">
        <v>0.10368104939382</v>
      </c>
    </row>
    <row r="13" spans="2:13" x14ac:dyDescent="0.35">
      <c r="B13" s="18" t="s">
        <v>87</v>
      </c>
      <c r="C13" s="17">
        <v>8.0871750844810894E-2</v>
      </c>
      <c r="D13" s="17">
        <v>2.1305146747620799E-2</v>
      </c>
      <c r="E13" s="17">
        <v>6.7354374228907596E-2</v>
      </c>
      <c r="F13" s="17">
        <v>3.88188919570348E-2</v>
      </c>
      <c r="G13" s="17">
        <v>0.25047196265150101</v>
      </c>
      <c r="H13" s="17">
        <v>0.236353591914084</v>
      </c>
      <c r="I13" s="17">
        <v>0.185657213178472</v>
      </c>
      <c r="J13" s="17">
        <v>0.189096750881878</v>
      </c>
      <c r="K13" s="17">
        <v>0.23380404339480301</v>
      </c>
      <c r="L13" s="17">
        <v>0.214266136316384</v>
      </c>
    </row>
    <row r="14" spans="2:13" x14ac:dyDescent="0.35">
      <c r="B14" s="18" t="s">
        <v>88</v>
      </c>
      <c r="C14" s="17">
        <v>7.6123241159503701E-3</v>
      </c>
      <c r="D14" s="17">
        <v>5.3454596637002201E-3</v>
      </c>
      <c r="E14" s="17">
        <v>5.1332620022638501E-3</v>
      </c>
      <c r="F14" s="17">
        <v>3.7297103056537898E-3</v>
      </c>
      <c r="G14" s="17">
        <v>7.3139140421364907E-2</v>
      </c>
      <c r="H14" s="17">
        <v>7.19853708696781E-2</v>
      </c>
      <c r="I14" s="17">
        <v>3.4048474045672801E-2</v>
      </c>
      <c r="J14" s="17">
        <v>4.48012183304453E-2</v>
      </c>
      <c r="K14" s="17">
        <v>7.4078103547181501E-2</v>
      </c>
      <c r="L14" s="17">
        <v>0.119166702708011</v>
      </c>
    </row>
    <row r="15" spans="2:13" x14ac:dyDescent="0.35">
      <c r="B15" s="18" t="s">
        <v>89</v>
      </c>
      <c r="C15" s="17">
        <v>4.0115519964530298E-2</v>
      </c>
      <c r="D15" s="17">
        <v>1.2463614756775101E-2</v>
      </c>
      <c r="E15" s="17">
        <v>1.13234746473059E-2</v>
      </c>
      <c r="F15" s="17">
        <v>7.6189125178092003E-3</v>
      </c>
      <c r="G15" s="17">
        <v>8.8921980609195095E-2</v>
      </c>
      <c r="H15" s="17">
        <v>5.7184412403149802E-2</v>
      </c>
      <c r="I15" s="17">
        <v>3.5157584427360597E-2</v>
      </c>
      <c r="J15" s="17">
        <v>4.2437269986551403E-2</v>
      </c>
      <c r="K15" s="17">
        <v>6.8932809390756106E-2</v>
      </c>
      <c r="L15" s="17">
        <v>0.103766555557712</v>
      </c>
    </row>
    <row r="16" spans="2:13" x14ac:dyDescent="0.35">
      <c r="B16" s="18" t="s">
        <v>90</v>
      </c>
      <c r="C16" s="17">
        <v>2.55647375363224E-3</v>
      </c>
      <c r="D16" s="17">
        <v>7.4205376485288904E-4</v>
      </c>
      <c r="E16" s="17">
        <v>7.7569126847923896E-4</v>
      </c>
      <c r="F16" s="17">
        <v>0</v>
      </c>
      <c r="G16" s="17">
        <v>2.9805157088902402E-2</v>
      </c>
      <c r="H16" s="17">
        <v>2.3738972267395901E-2</v>
      </c>
      <c r="I16" s="17">
        <v>7.8837826441340002E-3</v>
      </c>
      <c r="J16" s="17">
        <v>1.3116039732304E-2</v>
      </c>
      <c r="K16" s="17">
        <v>1.65815880871573E-2</v>
      </c>
      <c r="L16" s="17">
        <v>0.101180159916155</v>
      </c>
    </row>
    <row r="17" spans="2:12" x14ac:dyDescent="0.35">
      <c r="B17" s="18" t="s">
        <v>91</v>
      </c>
      <c r="C17" s="17">
        <v>6.6015282698477099E-3</v>
      </c>
      <c r="D17" s="17">
        <v>2.2489195171475E-3</v>
      </c>
      <c r="E17" s="17">
        <v>3.2349049907845801E-3</v>
      </c>
      <c r="F17" s="17">
        <v>1.15365380260653E-3</v>
      </c>
      <c r="G17" s="17">
        <v>1.9178880150121601E-2</v>
      </c>
      <c r="H17" s="17">
        <v>4.2785107952824697E-2</v>
      </c>
      <c r="I17" s="17">
        <v>9.9647237094803599E-3</v>
      </c>
      <c r="J17" s="17">
        <v>1.31073581997248E-2</v>
      </c>
      <c r="K17" s="17">
        <v>3.0085035002849599E-2</v>
      </c>
      <c r="L17" s="17">
        <v>0.11805249836732699</v>
      </c>
    </row>
    <row r="18" spans="2:12" x14ac:dyDescent="0.35">
      <c r="B18" s="18" t="s">
        <v>92</v>
      </c>
      <c r="C18" s="17">
        <v>6.8901345144705805E-4</v>
      </c>
      <c r="D18" s="17">
        <v>5.3199192695802401E-4</v>
      </c>
      <c r="E18" s="17">
        <v>1.3756508401029E-3</v>
      </c>
      <c r="F18" s="17">
        <v>0</v>
      </c>
      <c r="G18" s="17">
        <v>0</v>
      </c>
      <c r="H18" s="17">
        <v>4.2330284231312998E-3</v>
      </c>
      <c r="I18" s="17">
        <v>3.4391137178230802E-3</v>
      </c>
      <c r="J18" s="17">
        <v>2.2059660640243802E-3</v>
      </c>
      <c r="K18" s="17">
        <v>1.773965219635E-2</v>
      </c>
      <c r="L18" s="17">
        <v>5.3731803647899798E-2</v>
      </c>
    </row>
    <row r="19" spans="2:12" x14ac:dyDescent="0.35">
      <c r="B19" s="18" t="s">
        <v>79</v>
      </c>
      <c r="C19" s="17">
        <v>3.0894752907496001E-3</v>
      </c>
      <c r="D19" s="17">
        <v>1.70197021525883E-3</v>
      </c>
      <c r="E19" s="17">
        <v>1.8803741834022901E-3</v>
      </c>
      <c r="F19" s="17">
        <v>2.0349047444297198E-3</v>
      </c>
      <c r="G19" s="17">
        <v>3.4309517248217198E-3</v>
      </c>
      <c r="H19" s="17">
        <v>0</v>
      </c>
      <c r="I19" s="17">
        <v>4.3077206923065802E-3</v>
      </c>
      <c r="J19" s="17">
        <v>3.34466890786213E-3</v>
      </c>
      <c r="K19" s="17">
        <v>3.9580770406082997E-3</v>
      </c>
      <c r="L19" s="17">
        <v>4.9367192613643902E-3</v>
      </c>
    </row>
    <row r="20" spans="2:12" x14ac:dyDescent="0.35">
      <c r="B20" s="16" t="s">
        <v>13</v>
      </c>
      <c r="C20" s="16"/>
      <c r="D20" s="16"/>
      <c r="E20" s="16"/>
      <c r="F20" s="16"/>
      <c r="G20" s="16"/>
      <c r="H20" s="16"/>
      <c r="I20" s="16"/>
      <c r="J20" s="16"/>
      <c r="K20" s="16"/>
      <c r="L20" s="16"/>
    </row>
    <row r="21" spans="2:12" x14ac:dyDescent="0.35">
      <c r="B21" t="s">
        <v>196</v>
      </c>
    </row>
    <row r="22" spans="2:12" x14ac:dyDescent="0.35">
      <c r="B22" t="s">
        <v>197</v>
      </c>
    </row>
    <row r="26" spans="2:12" x14ac:dyDescent="0.35">
      <c r="B2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1556</v>
      </c>
      <c r="D7" s="10">
        <v>754</v>
      </c>
      <c r="E7" s="10">
        <v>799</v>
      </c>
      <c r="F7" s="10"/>
      <c r="G7" s="10">
        <v>203</v>
      </c>
      <c r="H7" s="10">
        <v>219</v>
      </c>
      <c r="I7" s="10">
        <v>270</v>
      </c>
      <c r="J7" s="10">
        <v>249</v>
      </c>
      <c r="K7" s="10">
        <v>249</v>
      </c>
      <c r="L7" s="10">
        <v>366</v>
      </c>
      <c r="M7" s="10"/>
      <c r="N7" s="10">
        <v>204</v>
      </c>
      <c r="O7" s="10">
        <v>196</v>
      </c>
      <c r="P7" s="10">
        <v>138</v>
      </c>
      <c r="Q7" s="10">
        <v>130</v>
      </c>
      <c r="R7" s="10">
        <v>124</v>
      </c>
      <c r="S7" s="10">
        <v>141</v>
      </c>
      <c r="T7" s="10">
        <v>116</v>
      </c>
      <c r="U7" s="10">
        <v>82</v>
      </c>
      <c r="V7" s="10">
        <v>174</v>
      </c>
      <c r="W7" s="10">
        <v>123</v>
      </c>
      <c r="X7" s="10">
        <v>73</v>
      </c>
      <c r="Y7" s="10">
        <v>55</v>
      </c>
      <c r="Z7" s="10"/>
      <c r="AA7" s="10">
        <v>404</v>
      </c>
      <c r="AB7" s="10">
        <v>399</v>
      </c>
      <c r="AC7" s="10">
        <v>365</v>
      </c>
      <c r="AD7" s="10">
        <v>384</v>
      </c>
      <c r="AE7" s="10"/>
      <c r="AF7" s="10">
        <v>360</v>
      </c>
      <c r="AG7" s="10">
        <v>401</v>
      </c>
      <c r="AH7" s="10">
        <v>410</v>
      </c>
      <c r="AI7" s="10">
        <v>141</v>
      </c>
      <c r="AJ7" s="10">
        <v>32</v>
      </c>
    </row>
    <row r="8" spans="2:36" ht="30" customHeight="1" x14ac:dyDescent="0.35">
      <c r="B8" s="11" t="s">
        <v>54</v>
      </c>
      <c r="C8" s="11">
        <v>1551</v>
      </c>
      <c r="D8" s="11">
        <v>765</v>
      </c>
      <c r="E8" s="11">
        <v>783</v>
      </c>
      <c r="F8" s="11"/>
      <c r="G8" s="11">
        <v>189</v>
      </c>
      <c r="H8" s="11">
        <v>239</v>
      </c>
      <c r="I8" s="11">
        <v>273</v>
      </c>
      <c r="J8" s="11">
        <v>260</v>
      </c>
      <c r="K8" s="11">
        <v>230</v>
      </c>
      <c r="L8" s="11">
        <v>359</v>
      </c>
      <c r="M8" s="11"/>
      <c r="N8" s="11">
        <v>208</v>
      </c>
      <c r="O8" s="11">
        <v>197</v>
      </c>
      <c r="P8" s="11">
        <v>133</v>
      </c>
      <c r="Q8" s="11">
        <v>137</v>
      </c>
      <c r="R8" s="11">
        <v>115</v>
      </c>
      <c r="S8" s="11">
        <v>139</v>
      </c>
      <c r="T8" s="11">
        <v>124</v>
      </c>
      <c r="U8" s="11">
        <v>68</v>
      </c>
      <c r="V8" s="11">
        <v>169</v>
      </c>
      <c r="W8" s="11">
        <v>141</v>
      </c>
      <c r="X8" s="11">
        <v>71</v>
      </c>
      <c r="Y8" s="11">
        <v>48</v>
      </c>
      <c r="Z8" s="11"/>
      <c r="AA8" s="11">
        <v>411</v>
      </c>
      <c r="AB8" s="11">
        <v>406</v>
      </c>
      <c r="AC8" s="11">
        <v>362</v>
      </c>
      <c r="AD8" s="11">
        <v>368</v>
      </c>
      <c r="AE8" s="11"/>
      <c r="AF8" s="11">
        <v>352</v>
      </c>
      <c r="AG8" s="11">
        <v>396</v>
      </c>
      <c r="AH8" s="11">
        <v>417</v>
      </c>
      <c r="AI8" s="11">
        <v>145</v>
      </c>
      <c r="AJ8" s="11">
        <v>31</v>
      </c>
    </row>
    <row r="9" spans="2:36" x14ac:dyDescent="0.35">
      <c r="B9" s="18" t="s">
        <v>81</v>
      </c>
      <c r="C9" s="17">
        <v>9.6574624993201394E-2</v>
      </c>
      <c r="D9" s="17">
        <v>0.121965934269747</v>
      </c>
      <c r="E9" s="17">
        <v>7.2136621776117002E-2</v>
      </c>
      <c r="F9" s="17"/>
      <c r="G9" s="17">
        <v>0.12450734489574899</v>
      </c>
      <c r="H9" s="17">
        <v>0.14563463535817101</v>
      </c>
      <c r="I9" s="17">
        <v>0.13783217086301799</v>
      </c>
      <c r="J9" s="17">
        <v>8.7552803296573001E-2</v>
      </c>
      <c r="K9" s="17">
        <v>6.4022148256489594E-2</v>
      </c>
      <c r="L9" s="17">
        <v>4.5170772458841102E-2</v>
      </c>
      <c r="M9" s="17"/>
      <c r="N9" s="17">
        <v>0.145726264256404</v>
      </c>
      <c r="O9" s="17">
        <v>5.8414383744353399E-2</v>
      </c>
      <c r="P9" s="17">
        <v>6.4573220728902203E-2</v>
      </c>
      <c r="Q9" s="17">
        <v>6.2793053440618293E-2</v>
      </c>
      <c r="R9" s="17">
        <v>6.0048344239102498E-2</v>
      </c>
      <c r="S9" s="17">
        <v>0.10784225971599901</v>
      </c>
      <c r="T9" s="17">
        <v>7.8654521119659995E-2</v>
      </c>
      <c r="U9" s="17">
        <v>3.6711989257241402E-2</v>
      </c>
      <c r="V9" s="17">
        <v>0.15259112395977001</v>
      </c>
      <c r="W9" s="17">
        <v>0.13920902008279101</v>
      </c>
      <c r="X9" s="17">
        <v>4.28090037439154E-2</v>
      </c>
      <c r="Y9" s="17">
        <v>0.16785571268608801</v>
      </c>
      <c r="Z9" s="17"/>
      <c r="AA9" s="17">
        <v>0.112027760304973</v>
      </c>
      <c r="AB9" s="17">
        <v>7.3809278865318295E-2</v>
      </c>
      <c r="AC9" s="17">
        <v>9.6740476647687798E-2</v>
      </c>
      <c r="AD9" s="17">
        <v>0.10300834816473101</v>
      </c>
      <c r="AE9" s="17"/>
      <c r="AF9" s="17">
        <v>8.9892234592393996E-2</v>
      </c>
      <c r="AG9" s="17">
        <v>7.8663859281196694E-2</v>
      </c>
      <c r="AH9" s="17">
        <v>9.8615578369328896E-2</v>
      </c>
      <c r="AI9" s="17">
        <v>0.11050355000503501</v>
      </c>
      <c r="AJ9" s="17">
        <v>0.37616248595660501</v>
      </c>
    </row>
    <row r="10" spans="2:36" x14ac:dyDescent="0.35">
      <c r="B10" s="18" t="s">
        <v>82</v>
      </c>
      <c r="C10" s="17">
        <v>7.1955409817865801E-2</v>
      </c>
      <c r="D10" s="17">
        <v>7.0012109077630599E-2</v>
      </c>
      <c r="E10" s="17">
        <v>7.4115529394089399E-2</v>
      </c>
      <c r="F10" s="17"/>
      <c r="G10" s="17">
        <v>0.10670093812998201</v>
      </c>
      <c r="H10" s="17">
        <v>7.9270875515473696E-2</v>
      </c>
      <c r="I10" s="17">
        <v>8.8696869130896E-2</v>
      </c>
      <c r="J10" s="17">
        <v>7.17295885407018E-2</v>
      </c>
      <c r="K10" s="17">
        <v>5.5900714712540198E-2</v>
      </c>
      <c r="L10" s="17">
        <v>4.6536258748850298E-2</v>
      </c>
      <c r="M10" s="17"/>
      <c r="N10" s="17">
        <v>0.13530153387229399</v>
      </c>
      <c r="O10" s="17">
        <v>3.0265193291532599E-2</v>
      </c>
      <c r="P10" s="17">
        <v>6.1185725854167899E-2</v>
      </c>
      <c r="Q10" s="17">
        <v>3.8819609947741897E-2</v>
      </c>
      <c r="R10" s="17">
        <v>7.2336522634180001E-2</v>
      </c>
      <c r="S10" s="17">
        <v>7.6590607074041098E-2</v>
      </c>
      <c r="T10" s="17">
        <v>7.4099152207392299E-2</v>
      </c>
      <c r="U10" s="17">
        <v>4.7697114409074703E-2</v>
      </c>
      <c r="V10" s="17">
        <v>4.9506247528142103E-2</v>
      </c>
      <c r="W10" s="17">
        <v>6.0438830918651099E-2</v>
      </c>
      <c r="X10" s="17">
        <v>9.5639285377860594E-2</v>
      </c>
      <c r="Y10" s="17">
        <v>0.185043186321876</v>
      </c>
      <c r="Z10" s="17"/>
      <c r="AA10" s="17">
        <v>7.2775562287595699E-2</v>
      </c>
      <c r="AB10" s="17">
        <v>5.7436262000385603E-2</v>
      </c>
      <c r="AC10" s="17">
        <v>7.9359637372438202E-2</v>
      </c>
      <c r="AD10" s="17">
        <v>8.0587545555159706E-2</v>
      </c>
      <c r="AE10" s="17"/>
      <c r="AF10" s="17">
        <v>7.4544994293908207E-2</v>
      </c>
      <c r="AG10" s="17">
        <v>7.8203883499439894E-2</v>
      </c>
      <c r="AH10" s="17">
        <v>7.1860882618469901E-2</v>
      </c>
      <c r="AI10" s="17">
        <v>0.11567477683800099</v>
      </c>
      <c r="AJ10" s="17">
        <v>5.8670363611522697E-2</v>
      </c>
    </row>
    <row r="11" spans="2:36" x14ac:dyDescent="0.35">
      <c r="B11" s="18" t="s">
        <v>83</v>
      </c>
      <c r="C11" s="17">
        <v>0.291275583594856</v>
      </c>
      <c r="D11" s="17">
        <v>0.32373592074013902</v>
      </c>
      <c r="E11" s="17">
        <v>0.26064682492642199</v>
      </c>
      <c r="F11" s="17"/>
      <c r="G11" s="17">
        <v>0.23746379662623901</v>
      </c>
      <c r="H11" s="17">
        <v>0.356466931576713</v>
      </c>
      <c r="I11" s="17">
        <v>0.29512360601219301</v>
      </c>
      <c r="J11" s="17">
        <v>0.28230464507877201</v>
      </c>
      <c r="K11" s="17">
        <v>0.25747770957451399</v>
      </c>
      <c r="L11" s="17">
        <v>0.30127893554505297</v>
      </c>
      <c r="M11" s="17"/>
      <c r="N11" s="17">
        <v>0.33190299265860901</v>
      </c>
      <c r="O11" s="17">
        <v>0.25382749356283801</v>
      </c>
      <c r="P11" s="17">
        <v>0.257749700862347</v>
      </c>
      <c r="Q11" s="17">
        <v>0.28345461626606</v>
      </c>
      <c r="R11" s="17">
        <v>0.27180451872490102</v>
      </c>
      <c r="S11" s="17">
        <v>0.33865840384262602</v>
      </c>
      <c r="T11" s="17">
        <v>0.232839877925369</v>
      </c>
      <c r="U11" s="17">
        <v>0.37143529145895199</v>
      </c>
      <c r="V11" s="17">
        <v>0.30910594121360502</v>
      </c>
      <c r="W11" s="17">
        <v>0.33498076105435698</v>
      </c>
      <c r="X11" s="17">
        <v>0.24067303441762999</v>
      </c>
      <c r="Y11" s="17">
        <v>0.214530041893185</v>
      </c>
      <c r="Z11" s="17"/>
      <c r="AA11" s="17">
        <v>0.28333305181693103</v>
      </c>
      <c r="AB11" s="17">
        <v>0.23447067817131501</v>
      </c>
      <c r="AC11" s="17">
        <v>0.33467198554398597</v>
      </c>
      <c r="AD11" s="17">
        <v>0.32055286817061601</v>
      </c>
      <c r="AE11" s="17"/>
      <c r="AF11" s="17">
        <v>0.36895011086805601</v>
      </c>
      <c r="AG11" s="17">
        <v>0.25600364527950098</v>
      </c>
      <c r="AH11" s="17">
        <v>0.24915488244011</v>
      </c>
      <c r="AI11" s="17">
        <v>0.28901430935196998</v>
      </c>
      <c r="AJ11" s="17">
        <v>0.344074547363664</v>
      </c>
    </row>
    <row r="12" spans="2:36" x14ac:dyDescent="0.35">
      <c r="B12" s="18" t="s">
        <v>84</v>
      </c>
      <c r="C12" s="17">
        <v>0.118544988754591</v>
      </c>
      <c r="D12" s="17">
        <v>0.119678632311722</v>
      </c>
      <c r="E12" s="17">
        <v>0.117871094672072</v>
      </c>
      <c r="F12" s="17"/>
      <c r="G12" s="17">
        <v>0.134550797938359</v>
      </c>
      <c r="H12" s="17">
        <v>4.7869376190891301E-2</v>
      </c>
      <c r="I12" s="17">
        <v>0.109201927429126</v>
      </c>
      <c r="J12" s="17">
        <v>0.12776291386621999</v>
      </c>
      <c r="K12" s="17">
        <v>0.150813642371873</v>
      </c>
      <c r="L12" s="17">
        <v>0.137027884962868</v>
      </c>
      <c r="M12" s="17"/>
      <c r="N12" s="17">
        <v>8.2206018426882799E-2</v>
      </c>
      <c r="O12" s="17">
        <v>0.114177099396188</v>
      </c>
      <c r="P12" s="17">
        <v>0.13672518082285101</v>
      </c>
      <c r="Q12" s="17">
        <v>0.15247062369849401</v>
      </c>
      <c r="R12" s="17">
        <v>0.121715844711576</v>
      </c>
      <c r="S12" s="17">
        <v>0.104062301157705</v>
      </c>
      <c r="T12" s="17">
        <v>0.135578837914552</v>
      </c>
      <c r="U12" s="17">
        <v>0.103475002778513</v>
      </c>
      <c r="V12" s="17">
        <v>0.153059646935092</v>
      </c>
      <c r="W12" s="17">
        <v>9.0741641862208997E-2</v>
      </c>
      <c r="X12" s="17">
        <v>0.151048680060069</v>
      </c>
      <c r="Y12" s="17">
        <v>7.0209981839930699E-2</v>
      </c>
      <c r="Z12" s="17"/>
      <c r="AA12" s="17">
        <v>0.105279256929281</v>
      </c>
      <c r="AB12" s="17">
        <v>0.13455277730793899</v>
      </c>
      <c r="AC12" s="17">
        <v>0.105236737039129</v>
      </c>
      <c r="AD12" s="17">
        <v>0.124395886705154</v>
      </c>
      <c r="AE12" s="17"/>
      <c r="AF12" s="17">
        <v>9.9762349365974501E-2</v>
      </c>
      <c r="AG12" s="17">
        <v>0.120780734579433</v>
      </c>
      <c r="AH12" s="17">
        <v>0.14004923986051901</v>
      </c>
      <c r="AI12" s="17">
        <v>8.4504097029568903E-2</v>
      </c>
      <c r="AJ12" s="17">
        <v>5.71333175624869E-2</v>
      </c>
    </row>
    <row r="13" spans="2:36" x14ac:dyDescent="0.35">
      <c r="B13" s="18" t="s">
        <v>85</v>
      </c>
      <c r="C13" s="17">
        <v>0.20187578966654199</v>
      </c>
      <c r="D13" s="17">
        <v>0.16983187731583799</v>
      </c>
      <c r="E13" s="17">
        <v>0.23389899509902801</v>
      </c>
      <c r="F13" s="17"/>
      <c r="G13" s="17">
        <v>0.12847941718788</v>
      </c>
      <c r="H13" s="17">
        <v>0.210161662600057</v>
      </c>
      <c r="I13" s="17">
        <v>0.16868144852888201</v>
      </c>
      <c r="J13" s="17">
        <v>0.22846585299109301</v>
      </c>
      <c r="K13" s="17">
        <v>0.23933707818338801</v>
      </c>
      <c r="L13" s="17">
        <v>0.21690645483059201</v>
      </c>
      <c r="M13" s="17"/>
      <c r="N13" s="17">
        <v>0.130157956313776</v>
      </c>
      <c r="O13" s="17">
        <v>0.21041954585531</v>
      </c>
      <c r="P13" s="17">
        <v>0.25235899414098201</v>
      </c>
      <c r="Q13" s="17">
        <v>0.22414349978862699</v>
      </c>
      <c r="R13" s="17">
        <v>0.27327137878149999</v>
      </c>
      <c r="S13" s="17">
        <v>0.16062212770180001</v>
      </c>
      <c r="T13" s="17">
        <v>0.20133299178883099</v>
      </c>
      <c r="U13" s="17">
        <v>0.23015989078771101</v>
      </c>
      <c r="V13" s="17">
        <v>0.18426744116725999</v>
      </c>
      <c r="W13" s="17">
        <v>0.21405998250032299</v>
      </c>
      <c r="X13" s="17">
        <v>0.23100636655224299</v>
      </c>
      <c r="Y13" s="17">
        <v>0.16718491962766099</v>
      </c>
      <c r="Z13" s="17"/>
      <c r="AA13" s="17">
        <v>0.213854208098677</v>
      </c>
      <c r="AB13" s="17">
        <v>0.21301060491259</v>
      </c>
      <c r="AC13" s="17">
        <v>0.17493968641610699</v>
      </c>
      <c r="AD13" s="17">
        <v>0.204869222835734</v>
      </c>
      <c r="AE13" s="17"/>
      <c r="AF13" s="17">
        <v>0.208656127931728</v>
      </c>
      <c r="AG13" s="17">
        <v>0.22321801771234301</v>
      </c>
      <c r="AH13" s="17">
        <v>0.18810148029828999</v>
      </c>
      <c r="AI13" s="17">
        <v>0.15267356246828401</v>
      </c>
      <c r="AJ13" s="17">
        <v>0.10453311635880499</v>
      </c>
    </row>
    <row r="14" spans="2:36" x14ac:dyDescent="0.35">
      <c r="B14" s="18" t="s">
        <v>86</v>
      </c>
      <c r="C14" s="17">
        <v>7.8237517481975105E-2</v>
      </c>
      <c r="D14" s="17">
        <v>6.7436434381162105E-2</v>
      </c>
      <c r="E14" s="17">
        <v>8.7825799178295694E-2</v>
      </c>
      <c r="F14" s="17"/>
      <c r="G14" s="17">
        <v>0.10081147127696299</v>
      </c>
      <c r="H14" s="17">
        <v>5.4387766178611102E-2</v>
      </c>
      <c r="I14" s="17">
        <v>6.8517728548453699E-2</v>
      </c>
      <c r="J14" s="17">
        <v>4.5110948090083001E-2</v>
      </c>
      <c r="K14" s="17">
        <v>6.9421339730637299E-2</v>
      </c>
      <c r="L14" s="17">
        <v>0.11933103551605199</v>
      </c>
      <c r="M14" s="17"/>
      <c r="N14" s="17">
        <v>6.3539675194033002E-2</v>
      </c>
      <c r="O14" s="17">
        <v>0.108123868992179</v>
      </c>
      <c r="P14" s="17">
        <v>3.6701757506251903E-2</v>
      </c>
      <c r="Q14" s="17">
        <v>0.10535839807797601</v>
      </c>
      <c r="R14" s="17">
        <v>8.1289613066353406E-2</v>
      </c>
      <c r="S14" s="17">
        <v>6.8576020542680097E-2</v>
      </c>
      <c r="T14" s="17">
        <v>0.122964499532005</v>
      </c>
      <c r="U14" s="17">
        <v>6.1803893138386197E-2</v>
      </c>
      <c r="V14" s="17">
        <v>7.5852679346938803E-2</v>
      </c>
      <c r="W14" s="17">
        <v>5.5808507724163597E-2</v>
      </c>
      <c r="X14" s="17">
        <v>9.2461706561923304E-2</v>
      </c>
      <c r="Y14" s="17">
        <v>3.8398515773320201E-2</v>
      </c>
      <c r="Z14" s="17"/>
      <c r="AA14" s="17">
        <v>8.6267434121889794E-2</v>
      </c>
      <c r="AB14" s="17">
        <v>0.104471005413117</v>
      </c>
      <c r="AC14" s="17">
        <v>6.1750877951986499E-2</v>
      </c>
      <c r="AD14" s="17">
        <v>5.7334013777035099E-2</v>
      </c>
      <c r="AE14" s="17"/>
      <c r="AF14" s="17">
        <v>5.6900628095873602E-2</v>
      </c>
      <c r="AG14" s="17">
        <v>8.9741850660242206E-2</v>
      </c>
      <c r="AH14" s="17">
        <v>7.7017773286858507E-2</v>
      </c>
      <c r="AI14" s="17">
        <v>0.106764753142629</v>
      </c>
      <c r="AJ14" s="17">
        <v>2.8111504920635001E-2</v>
      </c>
    </row>
    <row r="15" spans="2:36" x14ac:dyDescent="0.35">
      <c r="B15" s="18" t="s">
        <v>87</v>
      </c>
      <c r="C15" s="17">
        <v>8.0871750844810894E-2</v>
      </c>
      <c r="D15" s="17">
        <v>7.7322464266417895E-2</v>
      </c>
      <c r="E15" s="17">
        <v>8.3413694192959298E-2</v>
      </c>
      <c r="F15" s="17"/>
      <c r="G15" s="17">
        <v>8.6509029489441294E-2</v>
      </c>
      <c r="H15" s="17">
        <v>7.4548843411448004E-2</v>
      </c>
      <c r="I15" s="17">
        <v>7.4628208004721794E-2</v>
      </c>
      <c r="J15" s="17">
        <v>8.3720079788563995E-2</v>
      </c>
      <c r="K15" s="17">
        <v>9.3720037550440699E-2</v>
      </c>
      <c r="L15" s="17">
        <v>7.6590538783838605E-2</v>
      </c>
      <c r="M15" s="17"/>
      <c r="N15" s="17">
        <v>8.1652912047540896E-2</v>
      </c>
      <c r="O15" s="17">
        <v>0.124700536440131</v>
      </c>
      <c r="P15" s="17">
        <v>0.117519399147789</v>
      </c>
      <c r="Q15" s="17">
        <v>6.0416635706637203E-2</v>
      </c>
      <c r="R15" s="17">
        <v>6.3106990802288307E-2</v>
      </c>
      <c r="S15" s="17">
        <v>7.8481036245153804E-2</v>
      </c>
      <c r="T15" s="17">
        <v>9.4384416884161396E-2</v>
      </c>
      <c r="U15" s="17">
        <v>0.11230935689230601</v>
      </c>
      <c r="V15" s="17">
        <v>3.5539619088751299E-2</v>
      </c>
      <c r="W15" s="17">
        <v>3.8855484543008197E-2</v>
      </c>
      <c r="X15" s="17">
        <v>8.1130483775909507E-2</v>
      </c>
      <c r="Y15" s="17">
        <v>0.10826128010724299</v>
      </c>
      <c r="Z15" s="17"/>
      <c r="AA15" s="17">
        <v>5.17787168351364E-2</v>
      </c>
      <c r="AB15" s="17">
        <v>0.11305099852443599</v>
      </c>
      <c r="AC15" s="17">
        <v>8.90778791814726E-2</v>
      </c>
      <c r="AD15" s="17">
        <v>7.0625749375725799E-2</v>
      </c>
      <c r="AE15" s="17"/>
      <c r="AF15" s="17">
        <v>6.0778572190444698E-2</v>
      </c>
      <c r="AG15" s="17">
        <v>0.101311527465692</v>
      </c>
      <c r="AH15" s="17">
        <v>9.3237079025850905E-2</v>
      </c>
      <c r="AI15" s="17">
        <v>6.2960638536211394E-2</v>
      </c>
      <c r="AJ15" s="17">
        <v>3.1314664226281E-2</v>
      </c>
    </row>
    <row r="16" spans="2:36" x14ac:dyDescent="0.35">
      <c r="B16" s="18" t="s">
        <v>88</v>
      </c>
      <c r="C16" s="17">
        <v>7.6123241159503701E-3</v>
      </c>
      <c r="D16" s="17">
        <v>5.3084290751255403E-3</v>
      </c>
      <c r="E16" s="17">
        <v>9.8895232510471092E-3</v>
      </c>
      <c r="F16" s="17"/>
      <c r="G16" s="17">
        <v>5.0815797880288298E-3</v>
      </c>
      <c r="H16" s="17">
        <v>4.0470859939986201E-3</v>
      </c>
      <c r="I16" s="17">
        <v>1.20476880032311E-2</v>
      </c>
      <c r="J16" s="17">
        <v>7.31717635674403E-3</v>
      </c>
      <c r="K16" s="17">
        <v>8.0262118027433996E-3</v>
      </c>
      <c r="L16" s="17">
        <v>7.8881372095410095E-3</v>
      </c>
      <c r="M16" s="17"/>
      <c r="N16" s="17">
        <v>9.7738964250188003E-3</v>
      </c>
      <c r="O16" s="17">
        <v>9.8851140820451506E-3</v>
      </c>
      <c r="P16" s="17">
        <v>1.4167874197705601E-2</v>
      </c>
      <c r="Q16" s="17">
        <v>0</v>
      </c>
      <c r="R16" s="17">
        <v>1.6175407766053501E-2</v>
      </c>
      <c r="S16" s="17">
        <v>0</v>
      </c>
      <c r="T16" s="17">
        <v>8.8219038222301597E-3</v>
      </c>
      <c r="U16" s="17">
        <v>1.27691962387227E-2</v>
      </c>
      <c r="V16" s="17">
        <v>0</v>
      </c>
      <c r="W16" s="17">
        <v>8.4093410723054193E-3</v>
      </c>
      <c r="X16" s="17">
        <v>1.3087676204057199E-2</v>
      </c>
      <c r="Y16" s="17">
        <v>0</v>
      </c>
      <c r="Z16" s="17"/>
      <c r="AA16" s="17">
        <v>7.5987672571583001E-3</v>
      </c>
      <c r="AB16" s="17">
        <v>7.1512954309495497E-3</v>
      </c>
      <c r="AC16" s="17">
        <v>1.32914612923289E-2</v>
      </c>
      <c r="AD16" s="17">
        <v>2.63478758285035E-3</v>
      </c>
      <c r="AE16" s="17"/>
      <c r="AF16" s="17">
        <v>8.2173781820994805E-3</v>
      </c>
      <c r="AG16" s="17">
        <v>2.3563263953459502E-3</v>
      </c>
      <c r="AH16" s="17">
        <v>1.20210702170619E-2</v>
      </c>
      <c r="AI16" s="17">
        <v>8.1678107269733506E-3</v>
      </c>
      <c r="AJ16" s="17">
        <v>0</v>
      </c>
    </row>
    <row r="17" spans="2:36" x14ac:dyDescent="0.35">
      <c r="B17" s="18" t="s">
        <v>89</v>
      </c>
      <c r="C17" s="17">
        <v>4.0115519964530298E-2</v>
      </c>
      <c r="D17" s="17">
        <v>3.6900339476604101E-2</v>
      </c>
      <c r="E17" s="17">
        <v>4.2210863429070197E-2</v>
      </c>
      <c r="F17" s="17"/>
      <c r="G17" s="17">
        <v>5.5515762915036897E-2</v>
      </c>
      <c r="H17" s="17">
        <v>2.2395321782166199E-2</v>
      </c>
      <c r="I17" s="17">
        <v>2.71593599956098E-2</v>
      </c>
      <c r="J17" s="17">
        <v>5.3458392470738698E-2</v>
      </c>
      <c r="K17" s="17">
        <v>5.6635855305197103E-2</v>
      </c>
      <c r="L17" s="17">
        <v>3.3465762582452999E-2</v>
      </c>
      <c r="M17" s="17"/>
      <c r="N17" s="17">
        <v>1.46033509849828E-2</v>
      </c>
      <c r="O17" s="17">
        <v>8.4938449342841102E-2</v>
      </c>
      <c r="P17" s="17">
        <v>4.4985679395648299E-2</v>
      </c>
      <c r="Q17" s="17">
        <v>6.4708214178552798E-2</v>
      </c>
      <c r="R17" s="17">
        <v>2.4304704132948801E-2</v>
      </c>
      <c r="S17" s="17">
        <v>2.17174585131392E-2</v>
      </c>
      <c r="T17" s="17">
        <v>4.3595398297430997E-2</v>
      </c>
      <c r="U17" s="17">
        <v>1.2202500131357E-2</v>
      </c>
      <c r="V17" s="17">
        <v>4.0077300760439298E-2</v>
      </c>
      <c r="W17" s="17">
        <v>3.3665724773558899E-2</v>
      </c>
      <c r="X17" s="17">
        <v>2.3717707086865401E-2</v>
      </c>
      <c r="Y17" s="17">
        <v>4.8516361750696499E-2</v>
      </c>
      <c r="Z17" s="17"/>
      <c r="AA17" s="17">
        <v>5.6518046392894199E-2</v>
      </c>
      <c r="AB17" s="17">
        <v>4.3618438056788097E-2</v>
      </c>
      <c r="AC17" s="17">
        <v>3.4811412796682498E-2</v>
      </c>
      <c r="AD17" s="17">
        <v>2.3567017009990601E-2</v>
      </c>
      <c r="AE17" s="17"/>
      <c r="AF17" s="17">
        <v>2.1412182989645999E-2</v>
      </c>
      <c r="AG17" s="17">
        <v>4.4144036922007197E-2</v>
      </c>
      <c r="AH17" s="17">
        <v>4.8527009066818297E-2</v>
      </c>
      <c r="AI17" s="17">
        <v>5.4369496766056999E-2</v>
      </c>
      <c r="AJ17" s="17">
        <v>0</v>
      </c>
    </row>
    <row r="18" spans="2:36" x14ac:dyDescent="0.35">
      <c r="B18" s="18" t="s">
        <v>90</v>
      </c>
      <c r="C18" s="17">
        <v>2.55647375363224E-3</v>
      </c>
      <c r="D18" s="17">
        <v>0</v>
      </c>
      <c r="E18" s="17">
        <v>5.0618127740964802E-3</v>
      </c>
      <c r="F18" s="17"/>
      <c r="G18" s="17">
        <v>0</v>
      </c>
      <c r="H18" s="17">
        <v>0</v>
      </c>
      <c r="I18" s="17">
        <v>7.2131375451627002E-3</v>
      </c>
      <c r="J18" s="17">
        <v>3.96871181975749E-3</v>
      </c>
      <c r="K18" s="17">
        <v>0</v>
      </c>
      <c r="L18" s="17">
        <v>2.6704466901110399E-3</v>
      </c>
      <c r="M18" s="17"/>
      <c r="N18" s="17">
        <v>0</v>
      </c>
      <c r="O18" s="17">
        <v>5.2483152925823801E-3</v>
      </c>
      <c r="P18" s="17">
        <v>0</v>
      </c>
      <c r="Q18" s="17">
        <v>0</v>
      </c>
      <c r="R18" s="17">
        <v>0</v>
      </c>
      <c r="S18" s="17">
        <v>1.41460113989085E-2</v>
      </c>
      <c r="T18" s="17">
        <v>7.7284005083677297E-3</v>
      </c>
      <c r="U18" s="17">
        <v>0</v>
      </c>
      <c r="V18" s="17">
        <v>0</v>
      </c>
      <c r="W18" s="17">
        <v>0</v>
      </c>
      <c r="X18" s="17">
        <v>0</v>
      </c>
      <c r="Y18" s="17">
        <v>0</v>
      </c>
      <c r="Z18" s="17"/>
      <c r="AA18" s="17">
        <v>0</v>
      </c>
      <c r="AB18" s="17">
        <v>5.1010117568324898E-3</v>
      </c>
      <c r="AC18" s="17">
        <v>0</v>
      </c>
      <c r="AD18" s="17">
        <v>5.1428358599105899E-3</v>
      </c>
      <c r="AE18" s="17"/>
      <c r="AF18" s="17">
        <v>2.6472943568937599E-3</v>
      </c>
      <c r="AG18" s="17">
        <v>0</v>
      </c>
      <c r="AH18" s="17">
        <v>4.9697927287625796E-3</v>
      </c>
      <c r="AI18" s="17">
        <v>0</v>
      </c>
      <c r="AJ18" s="17">
        <v>0</v>
      </c>
    </row>
    <row r="19" spans="2:36" x14ac:dyDescent="0.35">
      <c r="B19" s="18" t="s">
        <v>91</v>
      </c>
      <c r="C19" s="17">
        <v>6.6015282698477099E-3</v>
      </c>
      <c r="D19" s="17">
        <v>5.2500906990163698E-3</v>
      </c>
      <c r="E19" s="17">
        <v>7.9451079877393398E-3</v>
      </c>
      <c r="F19" s="17"/>
      <c r="G19" s="17">
        <v>0</v>
      </c>
      <c r="H19" s="17">
        <v>5.2175013924703698E-3</v>
      </c>
      <c r="I19" s="17">
        <v>7.42819075727993E-3</v>
      </c>
      <c r="J19" s="17">
        <v>8.6088877007535394E-3</v>
      </c>
      <c r="K19" s="17">
        <v>0</v>
      </c>
      <c r="L19" s="17">
        <v>1.3133772671800201E-2</v>
      </c>
      <c r="M19" s="17"/>
      <c r="N19" s="17">
        <v>5.1353998204595403E-3</v>
      </c>
      <c r="O19" s="17">
        <v>0</v>
      </c>
      <c r="P19" s="17">
        <v>7.3555495065562096E-3</v>
      </c>
      <c r="Q19" s="17">
        <v>7.8353488952925595E-3</v>
      </c>
      <c r="R19" s="17">
        <v>0</v>
      </c>
      <c r="S19" s="17">
        <v>2.2613714435465299E-2</v>
      </c>
      <c r="T19" s="17">
        <v>0</v>
      </c>
      <c r="U19" s="17">
        <v>1.1435764907736099E-2</v>
      </c>
      <c r="V19" s="17">
        <v>0</v>
      </c>
      <c r="W19" s="17">
        <v>8.2515225464192005E-3</v>
      </c>
      <c r="X19" s="17">
        <v>2.8426056219526399E-2</v>
      </c>
      <c r="Y19" s="17">
        <v>0</v>
      </c>
      <c r="Z19" s="17"/>
      <c r="AA19" s="17">
        <v>1.0567195955463E-2</v>
      </c>
      <c r="AB19" s="17">
        <v>7.9154503417054097E-3</v>
      </c>
      <c r="AC19" s="17">
        <v>0</v>
      </c>
      <c r="AD19" s="17">
        <v>7.2817249630926202E-3</v>
      </c>
      <c r="AE19" s="17"/>
      <c r="AF19" s="17">
        <v>2.6750873824327799E-3</v>
      </c>
      <c r="AG19" s="17">
        <v>2.7163064989545898E-3</v>
      </c>
      <c r="AH19" s="17">
        <v>1.20431654495458E-2</v>
      </c>
      <c r="AI19" s="17">
        <v>1.53670051352709E-2</v>
      </c>
      <c r="AJ19" s="17">
        <v>0</v>
      </c>
    </row>
    <row r="20" spans="2:36" x14ac:dyDescent="0.35">
      <c r="B20" s="18" t="s">
        <v>92</v>
      </c>
      <c r="C20" s="17">
        <v>6.8901345144705805E-4</v>
      </c>
      <c r="D20" s="17">
        <v>1.39729705285336E-3</v>
      </c>
      <c r="E20" s="17">
        <v>0</v>
      </c>
      <c r="F20" s="17"/>
      <c r="G20" s="17">
        <v>0</v>
      </c>
      <c r="H20" s="17">
        <v>0</v>
      </c>
      <c r="I20" s="17">
        <v>0</v>
      </c>
      <c r="J20" s="17">
        <v>0</v>
      </c>
      <c r="K20" s="17">
        <v>4.6452625121763697E-3</v>
      </c>
      <c r="L20" s="17">
        <v>0</v>
      </c>
      <c r="M20" s="17"/>
      <c r="N20" s="17">
        <v>0</v>
      </c>
      <c r="O20" s="17">
        <v>0</v>
      </c>
      <c r="P20" s="17">
        <v>0</v>
      </c>
      <c r="Q20" s="17">
        <v>0</v>
      </c>
      <c r="R20" s="17">
        <v>0</v>
      </c>
      <c r="S20" s="17">
        <v>0</v>
      </c>
      <c r="T20" s="17">
        <v>0</v>
      </c>
      <c r="U20" s="17">
        <v>0</v>
      </c>
      <c r="V20" s="17">
        <v>0</v>
      </c>
      <c r="W20" s="17">
        <v>7.5673333403958E-3</v>
      </c>
      <c r="X20" s="17">
        <v>0</v>
      </c>
      <c r="Y20" s="17">
        <v>0</v>
      </c>
      <c r="Z20" s="17"/>
      <c r="AA20" s="17">
        <v>0</v>
      </c>
      <c r="AB20" s="17">
        <v>2.6288872655549698E-3</v>
      </c>
      <c r="AC20" s="17">
        <v>0</v>
      </c>
      <c r="AD20" s="17">
        <v>0</v>
      </c>
      <c r="AE20" s="17"/>
      <c r="AF20" s="17">
        <v>3.0345785343962998E-3</v>
      </c>
      <c r="AG20" s="17">
        <v>0</v>
      </c>
      <c r="AH20" s="17">
        <v>0</v>
      </c>
      <c r="AI20" s="17">
        <v>0</v>
      </c>
      <c r="AJ20" s="17">
        <v>0</v>
      </c>
    </row>
    <row r="21" spans="2:36" x14ac:dyDescent="0.35">
      <c r="B21" s="18" t="s">
        <v>79</v>
      </c>
      <c r="C21" s="19">
        <v>3.0894752907496001E-3</v>
      </c>
      <c r="D21" s="19">
        <v>1.16047133374367E-3</v>
      </c>
      <c r="E21" s="19">
        <v>4.9841333190630598E-3</v>
      </c>
      <c r="F21" s="19"/>
      <c r="G21" s="19">
        <v>2.0379861752321399E-2</v>
      </c>
      <c r="H21" s="19">
        <v>0</v>
      </c>
      <c r="I21" s="19">
        <v>3.4696651814255402E-3</v>
      </c>
      <c r="J21" s="19">
        <v>0</v>
      </c>
      <c r="K21" s="19">
        <v>0</v>
      </c>
      <c r="L21" s="19">
        <v>0</v>
      </c>
      <c r="M21" s="19"/>
      <c r="N21" s="19">
        <v>0</v>
      </c>
      <c r="O21" s="19">
        <v>0</v>
      </c>
      <c r="P21" s="19">
        <v>6.6769178367994102E-3</v>
      </c>
      <c r="Q21" s="19">
        <v>0</v>
      </c>
      <c r="R21" s="19">
        <v>1.5946675141096898E-2</v>
      </c>
      <c r="S21" s="19">
        <v>6.6900593724830001E-3</v>
      </c>
      <c r="T21" s="19">
        <v>0</v>
      </c>
      <c r="U21" s="19">
        <v>0</v>
      </c>
      <c r="V21" s="19">
        <v>0</v>
      </c>
      <c r="W21" s="19">
        <v>8.01184958181737E-3</v>
      </c>
      <c r="X21" s="19">
        <v>0</v>
      </c>
      <c r="Y21" s="19">
        <v>0</v>
      </c>
      <c r="Z21" s="19"/>
      <c r="AA21" s="19">
        <v>0</v>
      </c>
      <c r="AB21" s="19">
        <v>2.78331195306906E-3</v>
      </c>
      <c r="AC21" s="19">
        <v>1.01198457581814E-2</v>
      </c>
      <c r="AD21" s="19">
        <v>0</v>
      </c>
      <c r="AE21" s="19"/>
      <c r="AF21" s="19">
        <v>2.5284612161528301E-3</v>
      </c>
      <c r="AG21" s="19">
        <v>2.8598117058436399E-3</v>
      </c>
      <c r="AH21" s="19">
        <v>4.4020466383831603E-3</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1728</v>
      </c>
      <c r="D7" s="10">
        <v>825</v>
      </c>
      <c r="E7" s="10">
        <v>898</v>
      </c>
      <c r="F7" s="10"/>
      <c r="G7" s="10">
        <v>211</v>
      </c>
      <c r="H7" s="10">
        <v>239</v>
      </c>
      <c r="I7" s="10">
        <v>286</v>
      </c>
      <c r="J7" s="10">
        <v>287</v>
      </c>
      <c r="K7" s="10">
        <v>289</v>
      </c>
      <c r="L7" s="10">
        <v>416</v>
      </c>
      <c r="M7" s="10"/>
      <c r="N7" s="10">
        <v>205</v>
      </c>
      <c r="O7" s="10">
        <v>240</v>
      </c>
      <c r="P7" s="10">
        <v>146</v>
      </c>
      <c r="Q7" s="10">
        <v>155</v>
      </c>
      <c r="R7" s="10">
        <v>133</v>
      </c>
      <c r="S7" s="10">
        <v>161</v>
      </c>
      <c r="T7" s="10">
        <v>131</v>
      </c>
      <c r="U7" s="10">
        <v>81</v>
      </c>
      <c r="V7" s="10">
        <v>191</v>
      </c>
      <c r="W7" s="10">
        <v>136</v>
      </c>
      <c r="X7" s="10">
        <v>91</v>
      </c>
      <c r="Y7" s="10">
        <v>58</v>
      </c>
      <c r="Z7" s="10"/>
      <c r="AA7" s="10">
        <v>462</v>
      </c>
      <c r="AB7" s="10">
        <v>455</v>
      </c>
      <c r="AC7" s="10">
        <v>375</v>
      </c>
      <c r="AD7" s="10">
        <v>433</v>
      </c>
      <c r="AE7" s="10"/>
      <c r="AF7" s="10">
        <v>412</v>
      </c>
      <c r="AG7" s="10">
        <v>438</v>
      </c>
      <c r="AH7" s="10">
        <v>461</v>
      </c>
      <c r="AI7" s="10">
        <v>159</v>
      </c>
      <c r="AJ7" s="10">
        <v>26</v>
      </c>
    </row>
    <row r="8" spans="2:36" ht="30" customHeight="1" x14ac:dyDescent="0.35">
      <c r="B8" s="11" t="s">
        <v>54</v>
      </c>
      <c r="C8" s="11">
        <v>1728</v>
      </c>
      <c r="D8" s="11">
        <v>840</v>
      </c>
      <c r="E8" s="11">
        <v>883</v>
      </c>
      <c r="F8" s="11"/>
      <c r="G8" s="11">
        <v>197</v>
      </c>
      <c r="H8" s="11">
        <v>263</v>
      </c>
      <c r="I8" s="11">
        <v>290</v>
      </c>
      <c r="J8" s="11">
        <v>301</v>
      </c>
      <c r="K8" s="11">
        <v>268</v>
      </c>
      <c r="L8" s="11">
        <v>409</v>
      </c>
      <c r="M8" s="11"/>
      <c r="N8" s="11">
        <v>209</v>
      </c>
      <c r="O8" s="11">
        <v>242</v>
      </c>
      <c r="P8" s="11">
        <v>140</v>
      </c>
      <c r="Q8" s="11">
        <v>163</v>
      </c>
      <c r="R8" s="11">
        <v>123</v>
      </c>
      <c r="S8" s="11">
        <v>160</v>
      </c>
      <c r="T8" s="11">
        <v>140</v>
      </c>
      <c r="U8" s="11">
        <v>67</v>
      </c>
      <c r="V8" s="11">
        <v>187</v>
      </c>
      <c r="W8" s="11">
        <v>156</v>
      </c>
      <c r="X8" s="11">
        <v>89</v>
      </c>
      <c r="Y8" s="11">
        <v>51</v>
      </c>
      <c r="Z8" s="11"/>
      <c r="AA8" s="11">
        <v>472</v>
      </c>
      <c r="AB8" s="11">
        <v>464</v>
      </c>
      <c r="AC8" s="11">
        <v>373</v>
      </c>
      <c r="AD8" s="11">
        <v>416</v>
      </c>
      <c r="AE8" s="11"/>
      <c r="AF8" s="11">
        <v>404</v>
      </c>
      <c r="AG8" s="11">
        <v>435</v>
      </c>
      <c r="AH8" s="11">
        <v>470</v>
      </c>
      <c r="AI8" s="11">
        <v>163</v>
      </c>
      <c r="AJ8" s="11">
        <v>26</v>
      </c>
    </row>
    <row r="9" spans="2:36" x14ac:dyDescent="0.35">
      <c r="B9" s="18" t="s">
        <v>81</v>
      </c>
      <c r="C9" s="17">
        <v>0.15520468309225399</v>
      </c>
      <c r="D9" s="17">
        <v>0.16850182126216001</v>
      </c>
      <c r="E9" s="17">
        <v>0.14342560379707001</v>
      </c>
      <c r="F9" s="17"/>
      <c r="G9" s="17">
        <v>0.14830399312760201</v>
      </c>
      <c r="H9" s="17">
        <v>0.233048314123668</v>
      </c>
      <c r="I9" s="17">
        <v>0.24406777668146701</v>
      </c>
      <c r="J9" s="17">
        <v>0.144830927934641</v>
      </c>
      <c r="K9" s="17">
        <v>0.119907787818318</v>
      </c>
      <c r="L9" s="17">
        <v>7.6183390856522898E-2</v>
      </c>
      <c r="M9" s="17"/>
      <c r="N9" s="17">
        <v>0.27425199509288101</v>
      </c>
      <c r="O9" s="17">
        <v>0.117060654120483</v>
      </c>
      <c r="P9" s="17">
        <v>0.14733096967228501</v>
      </c>
      <c r="Q9" s="17">
        <v>8.9829420304201602E-2</v>
      </c>
      <c r="R9" s="17">
        <v>0.147817709642521</v>
      </c>
      <c r="S9" s="17">
        <v>0.13675256969374999</v>
      </c>
      <c r="T9" s="17">
        <v>0.159670123456189</v>
      </c>
      <c r="U9" s="17">
        <v>5.9296717610983797E-2</v>
      </c>
      <c r="V9" s="17">
        <v>0.191956800888991</v>
      </c>
      <c r="W9" s="17">
        <v>0.16433844419548099</v>
      </c>
      <c r="X9" s="17">
        <v>6.6042328728680294E-2</v>
      </c>
      <c r="Y9" s="17">
        <v>0.26246173216448099</v>
      </c>
      <c r="Z9" s="17"/>
      <c r="AA9" s="17">
        <v>0.17331645714504401</v>
      </c>
      <c r="AB9" s="17">
        <v>0.1231460411709</v>
      </c>
      <c r="AC9" s="17">
        <v>0.17368597104047701</v>
      </c>
      <c r="AD9" s="17">
        <v>0.15493771272807699</v>
      </c>
      <c r="AE9" s="17"/>
      <c r="AF9" s="17">
        <v>0.13751199309395101</v>
      </c>
      <c r="AG9" s="17">
        <v>0.133471434333571</v>
      </c>
      <c r="AH9" s="17">
        <v>0.17017410767854499</v>
      </c>
      <c r="AI9" s="17">
        <v>0.18277620852811499</v>
      </c>
      <c r="AJ9" s="17">
        <v>0.31206891541902998</v>
      </c>
    </row>
    <row r="10" spans="2:36" x14ac:dyDescent="0.35">
      <c r="B10" s="18" t="s">
        <v>82</v>
      </c>
      <c r="C10" s="17">
        <v>0.131054403583621</v>
      </c>
      <c r="D10" s="17">
        <v>0.13720852108593801</v>
      </c>
      <c r="E10" s="17">
        <v>0.12364928428517701</v>
      </c>
      <c r="F10" s="17"/>
      <c r="G10" s="17">
        <v>0.17057168016306601</v>
      </c>
      <c r="H10" s="17">
        <v>0.178622937805963</v>
      </c>
      <c r="I10" s="17">
        <v>0.122550235314488</v>
      </c>
      <c r="J10" s="17">
        <v>0.14173370545960501</v>
      </c>
      <c r="K10" s="17">
        <v>0.111694205688235</v>
      </c>
      <c r="L10" s="17">
        <v>9.2288200597160294E-2</v>
      </c>
      <c r="M10" s="17"/>
      <c r="N10" s="17">
        <v>0.138079314838675</v>
      </c>
      <c r="O10" s="17">
        <v>0.14863333574451501</v>
      </c>
      <c r="P10" s="17">
        <v>0.156126673418056</v>
      </c>
      <c r="Q10" s="17">
        <v>0.15832888962108399</v>
      </c>
      <c r="R10" s="17">
        <v>0.13701081109815799</v>
      </c>
      <c r="S10" s="17">
        <v>0.112944294757163</v>
      </c>
      <c r="T10" s="17">
        <v>9.6315335984085995E-2</v>
      </c>
      <c r="U10" s="17">
        <v>7.6763604414210498E-2</v>
      </c>
      <c r="V10" s="17">
        <v>0.13074529692015299</v>
      </c>
      <c r="W10" s="17">
        <v>0.13606555793390801</v>
      </c>
      <c r="X10" s="17">
        <v>0.11766075937555399</v>
      </c>
      <c r="Y10" s="17">
        <v>8.0349676780661294E-2</v>
      </c>
      <c r="Z10" s="17"/>
      <c r="AA10" s="17">
        <v>0.144183968655302</v>
      </c>
      <c r="AB10" s="17">
        <v>0.105874720915842</v>
      </c>
      <c r="AC10" s="17">
        <v>0.16510540259686199</v>
      </c>
      <c r="AD10" s="17">
        <v>0.114641459030562</v>
      </c>
      <c r="AE10" s="17"/>
      <c r="AF10" s="17">
        <v>0.12849274747943901</v>
      </c>
      <c r="AG10" s="17">
        <v>0.114205709747222</v>
      </c>
      <c r="AH10" s="17">
        <v>0.14456000830065599</v>
      </c>
      <c r="AI10" s="17">
        <v>0.146307885319437</v>
      </c>
      <c r="AJ10" s="17">
        <v>0.115511274211047</v>
      </c>
    </row>
    <row r="11" spans="2:36" x14ac:dyDescent="0.35">
      <c r="B11" s="18" t="s">
        <v>83</v>
      </c>
      <c r="C11" s="17">
        <v>0.45649917933337503</v>
      </c>
      <c r="D11" s="17">
        <v>0.45563560650922302</v>
      </c>
      <c r="E11" s="17">
        <v>0.45652676023239602</v>
      </c>
      <c r="F11" s="17"/>
      <c r="G11" s="17">
        <v>0.39360371531498001</v>
      </c>
      <c r="H11" s="17">
        <v>0.396128722570807</v>
      </c>
      <c r="I11" s="17">
        <v>0.451318356421615</v>
      </c>
      <c r="J11" s="17">
        <v>0.45941763687984599</v>
      </c>
      <c r="K11" s="17">
        <v>0.48091392183679499</v>
      </c>
      <c r="L11" s="17">
        <v>0.51117112937806497</v>
      </c>
      <c r="M11" s="17"/>
      <c r="N11" s="17">
        <v>0.39658130110738898</v>
      </c>
      <c r="O11" s="17">
        <v>0.46402539085900302</v>
      </c>
      <c r="P11" s="17">
        <v>0.49065965155464297</v>
      </c>
      <c r="Q11" s="17">
        <v>0.42582379715761098</v>
      </c>
      <c r="R11" s="17">
        <v>0.45915687244537401</v>
      </c>
      <c r="S11" s="17">
        <v>0.49356175571173</v>
      </c>
      <c r="T11" s="17">
        <v>0.49506558446556598</v>
      </c>
      <c r="U11" s="17">
        <v>0.56784688877804101</v>
      </c>
      <c r="V11" s="17">
        <v>0.45731785000799702</v>
      </c>
      <c r="W11" s="17">
        <v>0.423882433937877</v>
      </c>
      <c r="X11" s="17">
        <v>0.46331990347770302</v>
      </c>
      <c r="Y11" s="17">
        <v>0.380778437277627</v>
      </c>
      <c r="Z11" s="17"/>
      <c r="AA11" s="17">
        <v>0.44035998916868702</v>
      </c>
      <c r="AB11" s="17">
        <v>0.48824086693562402</v>
      </c>
      <c r="AC11" s="17">
        <v>0.42477751772301198</v>
      </c>
      <c r="AD11" s="17">
        <v>0.46861976344284501</v>
      </c>
      <c r="AE11" s="17"/>
      <c r="AF11" s="17">
        <v>0.42518548005162399</v>
      </c>
      <c r="AG11" s="17">
        <v>0.49064154741174898</v>
      </c>
      <c r="AH11" s="17">
        <v>0.44724134442630198</v>
      </c>
      <c r="AI11" s="17">
        <v>0.43727466379638702</v>
      </c>
      <c r="AJ11" s="17">
        <v>0.46209065590287102</v>
      </c>
    </row>
    <row r="12" spans="2:36" x14ac:dyDescent="0.35">
      <c r="B12" s="18" t="s">
        <v>84</v>
      </c>
      <c r="C12" s="17">
        <v>9.9266225247939002E-2</v>
      </c>
      <c r="D12" s="17">
        <v>9.3827135938442496E-2</v>
      </c>
      <c r="E12" s="17">
        <v>0.105007949129738</v>
      </c>
      <c r="F12" s="17"/>
      <c r="G12" s="17">
        <v>6.2050094475437502E-2</v>
      </c>
      <c r="H12" s="17">
        <v>5.2011151289092797E-2</v>
      </c>
      <c r="I12" s="17">
        <v>6.2394044611613401E-2</v>
      </c>
      <c r="J12" s="17">
        <v>0.11772531978221901</v>
      </c>
      <c r="K12" s="17">
        <v>0.135528589570103</v>
      </c>
      <c r="L12" s="17">
        <v>0.13645555571965301</v>
      </c>
      <c r="M12" s="17"/>
      <c r="N12" s="17">
        <v>5.3090032337578197E-2</v>
      </c>
      <c r="O12" s="17">
        <v>0.10459202479271899</v>
      </c>
      <c r="P12" s="17">
        <v>7.3490555784366807E-2</v>
      </c>
      <c r="Q12" s="17">
        <v>0.17033578111276801</v>
      </c>
      <c r="R12" s="17">
        <v>0.13718586811307801</v>
      </c>
      <c r="S12" s="17">
        <v>0.102745495697609</v>
      </c>
      <c r="T12" s="17">
        <v>6.8825555197095295E-2</v>
      </c>
      <c r="U12" s="17">
        <v>0.124204997412726</v>
      </c>
      <c r="V12" s="17">
        <v>8.4083903828975903E-2</v>
      </c>
      <c r="W12" s="17">
        <v>8.3870386987914894E-2</v>
      </c>
      <c r="X12" s="17">
        <v>0.13188410551848301</v>
      </c>
      <c r="Y12" s="17">
        <v>0.100493272908337</v>
      </c>
      <c r="Z12" s="17"/>
      <c r="AA12" s="17">
        <v>8.3663130296874694E-2</v>
      </c>
      <c r="AB12" s="17">
        <v>8.8820831455084404E-2</v>
      </c>
      <c r="AC12" s="17">
        <v>0.107582165735091</v>
      </c>
      <c r="AD12" s="17">
        <v>0.11931461018187001</v>
      </c>
      <c r="AE12" s="17"/>
      <c r="AF12" s="17">
        <v>0.137467788699486</v>
      </c>
      <c r="AG12" s="17">
        <v>8.5224909343715599E-2</v>
      </c>
      <c r="AH12" s="17">
        <v>9.6848181012424497E-2</v>
      </c>
      <c r="AI12" s="17">
        <v>5.32775534902672E-2</v>
      </c>
      <c r="AJ12" s="17">
        <v>0.11032915446705201</v>
      </c>
    </row>
    <row r="13" spans="2:36" x14ac:dyDescent="0.35">
      <c r="B13" s="18" t="s">
        <v>85</v>
      </c>
      <c r="C13" s="17">
        <v>9.3932496376956401E-2</v>
      </c>
      <c r="D13" s="17">
        <v>9.02493138793629E-2</v>
      </c>
      <c r="E13" s="17">
        <v>9.7972202057536706E-2</v>
      </c>
      <c r="F13" s="17"/>
      <c r="G13" s="17">
        <v>0.100601819114072</v>
      </c>
      <c r="H13" s="17">
        <v>9.6273120897786502E-2</v>
      </c>
      <c r="I13" s="17">
        <v>6.9986449710896195E-2</v>
      </c>
      <c r="J13" s="17">
        <v>5.9971198408269998E-2</v>
      </c>
      <c r="K13" s="17">
        <v>0.106220599028141</v>
      </c>
      <c r="L13" s="17">
        <v>0.123094215343434</v>
      </c>
      <c r="M13" s="17"/>
      <c r="N13" s="17">
        <v>7.0924206743752896E-2</v>
      </c>
      <c r="O13" s="17">
        <v>8.2446511033019906E-2</v>
      </c>
      <c r="P13" s="17">
        <v>9.2328003268185105E-2</v>
      </c>
      <c r="Q13" s="17">
        <v>0.12211395469997</v>
      </c>
      <c r="R13" s="17">
        <v>6.6505116565298006E-2</v>
      </c>
      <c r="S13" s="17">
        <v>9.2607141129151499E-2</v>
      </c>
      <c r="T13" s="17">
        <v>0.11909982596028799</v>
      </c>
      <c r="U13" s="17">
        <v>8.5418827746511106E-2</v>
      </c>
      <c r="V13" s="17">
        <v>7.3540992205603395E-2</v>
      </c>
      <c r="W13" s="17">
        <v>0.120938680431003</v>
      </c>
      <c r="X13" s="17">
        <v>0.13416557093078499</v>
      </c>
      <c r="Y13" s="17">
        <v>9.0977928766479504E-2</v>
      </c>
      <c r="Z13" s="17"/>
      <c r="AA13" s="17">
        <v>9.8328831548099405E-2</v>
      </c>
      <c r="AB13" s="17">
        <v>0.11692896928093301</v>
      </c>
      <c r="AC13" s="17">
        <v>6.8625444608192504E-2</v>
      </c>
      <c r="AD13" s="17">
        <v>8.6656153569415695E-2</v>
      </c>
      <c r="AE13" s="17"/>
      <c r="AF13" s="17">
        <v>0.112032369762763</v>
      </c>
      <c r="AG13" s="17">
        <v>0.10148300275545</v>
      </c>
      <c r="AH13" s="17">
        <v>8.6064400740992905E-2</v>
      </c>
      <c r="AI13" s="17">
        <v>9.9076901761439906E-2</v>
      </c>
      <c r="AJ13" s="17">
        <v>0</v>
      </c>
    </row>
    <row r="14" spans="2:36" x14ac:dyDescent="0.35">
      <c r="B14" s="18" t="s">
        <v>86</v>
      </c>
      <c r="C14" s="17">
        <v>1.9703855773541099E-2</v>
      </c>
      <c r="D14" s="17">
        <v>1.98223324432087E-2</v>
      </c>
      <c r="E14" s="17">
        <v>1.9702873158144701E-2</v>
      </c>
      <c r="F14" s="17"/>
      <c r="G14" s="17">
        <v>3.4750630554798601E-2</v>
      </c>
      <c r="H14" s="17">
        <v>1.80092507324363E-2</v>
      </c>
      <c r="I14" s="17">
        <v>9.8336126452942697E-3</v>
      </c>
      <c r="J14" s="17">
        <v>2.1071929066925298E-2</v>
      </c>
      <c r="K14" s="17">
        <v>2.1190608467882899E-2</v>
      </c>
      <c r="L14" s="17">
        <v>1.8566107836155501E-2</v>
      </c>
      <c r="M14" s="17"/>
      <c r="N14" s="17">
        <v>2.92271696216891E-2</v>
      </c>
      <c r="O14" s="17">
        <v>3.67544788442297E-2</v>
      </c>
      <c r="P14" s="17">
        <v>1.3668269390958601E-2</v>
      </c>
      <c r="Q14" s="17">
        <v>6.4267311725807299E-3</v>
      </c>
      <c r="R14" s="17">
        <v>7.6836031792192902E-3</v>
      </c>
      <c r="S14" s="17">
        <v>1.13170638471673E-2</v>
      </c>
      <c r="T14" s="17">
        <v>7.54517522433949E-3</v>
      </c>
      <c r="U14" s="17">
        <v>2.5107058407926298E-2</v>
      </c>
      <c r="V14" s="17">
        <v>1.5166442924636101E-2</v>
      </c>
      <c r="W14" s="17">
        <v>2.0311405938198399E-2</v>
      </c>
      <c r="X14" s="17">
        <v>2.11132188430221E-2</v>
      </c>
      <c r="Y14" s="17">
        <v>5.3111264734386598E-2</v>
      </c>
      <c r="Z14" s="17"/>
      <c r="AA14" s="17">
        <v>2.0597359297571598E-2</v>
      </c>
      <c r="AB14" s="17">
        <v>2.4167132792396601E-2</v>
      </c>
      <c r="AC14" s="17">
        <v>1.8022037959990699E-2</v>
      </c>
      <c r="AD14" s="17">
        <v>1.5361231331190901E-2</v>
      </c>
      <c r="AE14" s="17"/>
      <c r="AF14" s="17">
        <v>1.68591460794448E-2</v>
      </c>
      <c r="AG14" s="17">
        <v>2.4358520475900002E-2</v>
      </c>
      <c r="AH14" s="17">
        <v>1.9255864926996599E-2</v>
      </c>
      <c r="AI14" s="17">
        <v>2.36703242450883E-2</v>
      </c>
      <c r="AJ14" s="17">
        <v>0</v>
      </c>
    </row>
    <row r="15" spans="2:36" x14ac:dyDescent="0.35">
      <c r="B15" s="18" t="s">
        <v>87</v>
      </c>
      <c r="C15" s="17">
        <v>2.1305146747620799E-2</v>
      </c>
      <c r="D15" s="17">
        <v>1.1307700658353599E-2</v>
      </c>
      <c r="E15" s="17">
        <v>3.0944341229013801E-2</v>
      </c>
      <c r="F15" s="17"/>
      <c r="G15" s="17">
        <v>4.7230548329446599E-2</v>
      </c>
      <c r="H15" s="17">
        <v>1.19699064404031E-2</v>
      </c>
      <c r="I15" s="17">
        <v>1.89340981384255E-2</v>
      </c>
      <c r="J15" s="17">
        <v>2.4688049027813599E-2</v>
      </c>
      <c r="K15" s="17">
        <v>1.4264743340987001E-2</v>
      </c>
      <c r="L15" s="17">
        <v>1.8613847650159599E-2</v>
      </c>
      <c r="M15" s="17"/>
      <c r="N15" s="17">
        <v>4.7947382762834204E-3</v>
      </c>
      <c r="O15" s="17">
        <v>3.2802541962741599E-2</v>
      </c>
      <c r="P15" s="17">
        <v>1.31723836883913E-2</v>
      </c>
      <c r="Q15" s="17">
        <v>1.4278403136116001E-2</v>
      </c>
      <c r="R15" s="17">
        <v>0</v>
      </c>
      <c r="S15" s="17">
        <v>3.1886846272403603E-2</v>
      </c>
      <c r="T15" s="17">
        <v>2.8975487225796501E-2</v>
      </c>
      <c r="U15" s="17">
        <v>4.9772904297512098E-2</v>
      </c>
      <c r="V15" s="17">
        <v>3.0922233337082501E-2</v>
      </c>
      <c r="W15" s="17">
        <v>2.1844703735211898E-2</v>
      </c>
      <c r="X15" s="17">
        <v>2.2606126217949302E-2</v>
      </c>
      <c r="Y15" s="17">
        <v>0</v>
      </c>
      <c r="Z15" s="17"/>
      <c r="AA15" s="17">
        <v>1.98930468756497E-2</v>
      </c>
      <c r="AB15" s="17">
        <v>2.8904774674932899E-2</v>
      </c>
      <c r="AC15" s="17">
        <v>1.4709742048800101E-2</v>
      </c>
      <c r="AD15" s="17">
        <v>1.8422661799597E-2</v>
      </c>
      <c r="AE15" s="17"/>
      <c r="AF15" s="17">
        <v>1.9937219558147999E-2</v>
      </c>
      <c r="AG15" s="17">
        <v>2.85193395340845E-2</v>
      </c>
      <c r="AH15" s="17">
        <v>1.5267681627012799E-2</v>
      </c>
      <c r="AI15" s="17">
        <v>1.9699775742610001E-2</v>
      </c>
      <c r="AJ15" s="17">
        <v>0</v>
      </c>
    </row>
    <row r="16" spans="2:36" x14ac:dyDescent="0.35">
      <c r="B16" s="18" t="s">
        <v>88</v>
      </c>
      <c r="C16" s="17">
        <v>5.3454596637002201E-3</v>
      </c>
      <c r="D16" s="17">
        <v>6.0801155827375003E-3</v>
      </c>
      <c r="E16" s="17">
        <v>4.6763485936605004E-3</v>
      </c>
      <c r="F16" s="17"/>
      <c r="G16" s="17">
        <v>1.38686665230501E-2</v>
      </c>
      <c r="H16" s="17">
        <v>4.2168584061782E-3</v>
      </c>
      <c r="I16" s="17">
        <v>7.2099547211757703E-3</v>
      </c>
      <c r="J16" s="17">
        <v>3.6716272843530899E-3</v>
      </c>
      <c r="K16" s="17">
        <v>0</v>
      </c>
      <c r="L16" s="17">
        <v>5.3650875835205602E-3</v>
      </c>
      <c r="M16" s="17"/>
      <c r="N16" s="17">
        <v>5.0546497346119004E-3</v>
      </c>
      <c r="O16" s="17">
        <v>4.4107898273754104E-3</v>
      </c>
      <c r="P16" s="17">
        <v>0</v>
      </c>
      <c r="Q16" s="17">
        <v>0</v>
      </c>
      <c r="R16" s="17">
        <v>1.48453433146335E-2</v>
      </c>
      <c r="S16" s="17">
        <v>1.25623919551847E-2</v>
      </c>
      <c r="T16" s="17">
        <v>0</v>
      </c>
      <c r="U16" s="17">
        <v>0</v>
      </c>
      <c r="V16" s="17">
        <v>5.4874992146091896E-3</v>
      </c>
      <c r="W16" s="17">
        <v>1.4365061121239499E-2</v>
      </c>
      <c r="X16" s="17">
        <v>0</v>
      </c>
      <c r="Y16" s="17">
        <v>0</v>
      </c>
      <c r="Z16" s="17"/>
      <c r="AA16" s="17">
        <v>2.2395035875081501E-3</v>
      </c>
      <c r="AB16" s="17">
        <v>8.4601686113956708E-3</v>
      </c>
      <c r="AC16" s="17">
        <v>5.4741523839811901E-3</v>
      </c>
      <c r="AD16" s="17">
        <v>5.3176005850539597E-3</v>
      </c>
      <c r="AE16" s="17"/>
      <c r="AF16" s="17">
        <v>2.7322510040052499E-3</v>
      </c>
      <c r="AG16" s="17">
        <v>8.8409909276439304E-3</v>
      </c>
      <c r="AH16" s="17">
        <v>6.8831496993256398E-3</v>
      </c>
      <c r="AI16" s="17">
        <v>0</v>
      </c>
      <c r="AJ16" s="17">
        <v>0</v>
      </c>
    </row>
    <row r="17" spans="2:36" x14ac:dyDescent="0.35">
      <c r="B17" s="18" t="s">
        <v>89</v>
      </c>
      <c r="C17" s="17">
        <v>1.2463614756775101E-2</v>
      </c>
      <c r="D17" s="17">
        <v>1.1572861982296101E-2</v>
      </c>
      <c r="E17" s="17">
        <v>1.33824045306748E-2</v>
      </c>
      <c r="F17" s="17"/>
      <c r="G17" s="17">
        <v>1.42560689223649E-2</v>
      </c>
      <c r="H17" s="17">
        <v>4.8459399733136897E-3</v>
      </c>
      <c r="I17" s="17">
        <v>1.04361419570159E-2</v>
      </c>
      <c r="J17" s="17">
        <v>2.6889606156327499E-2</v>
      </c>
      <c r="K17" s="17">
        <v>3.6043586851808801E-3</v>
      </c>
      <c r="L17" s="17">
        <v>1.31320283906112E-2</v>
      </c>
      <c r="M17" s="17"/>
      <c r="N17" s="17">
        <v>1.9242035475556099E-2</v>
      </c>
      <c r="O17" s="17">
        <v>3.9807691274701996E-3</v>
      </c>
      <c r="P17" s="17">
        <v>1.3223493223115E-2</v>
      </c>
      <c r="Q17" s="17">
        <v>6.3837563746880002E-3</v>
      </c>
      <c r="R17" s="17">
        <v>2.2108029937570901E-2</v>
      </c>
      <c r="S17" s="17">
        <v>5.6224409358409102E-3</v>
      </c>
      <c r="T17" s="17">
        <v>1.68702752635615E-2</v>
      </c>
      <c r="U17" s="17">
        <v>1.15890013320889E-2</v>
      </c>
      <c r="V17" s="17">
        <v>1.07789806719515E-2</v>
      </c>
      <c r="W17" s="17">
        <v>7.4607605095732901E-3</v>
      </c>
      <c r="X17" s="17">
        <v>3.1659727530516102E-2</v>
      </c>
      <c r="Y17" s="17">
        <v>1.7475101774965002E-2</v>
      </c>
      <c r="Z17" s="17"/>
      <c r="AA17" s="17">
        <v>1.02756375613409E-2</v>
      </c>
      <c r="AB17" s="17">
        <v>1.31486716330638E-2</v>
      </c>
      <c r="AC17" s="17">
        <v>1.41116693956287E-2</v>
      </c>
      <c r="AD17" s="17">
        <v>1.27919227263201E-2</v>
      </c>
      <c r="AE17" s="17"/>
      <c r="AF17" s="17">
        <v>7.2569332958130799E-3</v>
      </c>
      <c r="AG17" s="17">
        <v>1.07688883498887E-2</v>
      </c>
      <c r="AH17" s="17">
        <v>7.5512806590649403E-3</v>
      </c>
      <c r="AI17" s="17">
        <v>3.7916687116655599E-2</v>
      </c>
      <c r="AJ17" s="17">
        <v>0</v>
      </c>
    </row>
    <row r="18" spans="2:36" x14ac:dyDescent="0.35">
      <c r="B18" s="18" t="s">
        <v>90</v>
      </c>
      <c r="C18" s="17">
        <v>7.4205376485288904E-4</v>
      </c>
      <c r="D18" s="17">
        <v>1.52588579734841E-3</v>
      </c>
      <c r="E18" s="17">
        <v>0</v>
      </c>
      <c r="F18" s="17"/>
      <c r="G18" s="17">
        <v>0</v>
      </c>
      <c r="H18" s="17">
        <v>4.8737977603516601E-3</v>
      </c>
      <c r="I18" s="17">
        <v>0</v>
      </c>
      <c r="J18" s="17">
        <v>0</v>
      </c>
      <c r="K18" s="17">
        <v>0</v>
      </c>
      <c r="L18" s="17">
        <v>0</v>
      </c>
      <c r="M18" s="17"/>
      <c r="N18" s="17">
        <v>0</v>
      </c>
      <c r="O18" s="17">
        <v>5.29350368844208E-3</v>
      </c>
      <c r="P18" s="17">
        <v>0</v>
      </c>
      <c r="Q18" s="17">
        <v>0</v>
      </c>
      <c r="R18" s="17">
        <v>0</v>
      </c>
      <c r="S18" s="17">
        <v>0</v>
      </c>
      <c r="T18" s="17">
        <v>0</v>
      </c>
      <c r="U18" s="17">
        <v>0</v>
      </c>
      <c r="V18" s="17">
        <v>0</v>
      </c>
      <c r="W18" s="17">
        <v>0</v>
      </c>
      <c r="X18" s="17">
        <v>0</v>
      </c>
      <c r="Y18" s="17">
        <v>0</v>
      </c>
      <c r="Z18" s="17"/>
      <c r="AA18" s="17">
        <v>2.7170664417978099E-3</v>
      </c>
      <c r="AB18" s="17">
        <v>0</v>
      </c>
      <c r="AC18" s="17">
        <v>0</v>
      </c>
      <c r="AD18" s="17">
        <v>0</v>
      </c>
      <c r="AE18" s="17"/>
      <c r="AF18" s="17">
        <v>3.17494436344023E-3</v>
      </c>
      <c r="AG18" s="17">
        <v>0</v>
      </c>
      <c r="AH18" s="17">
        <v>0</v>
      </c>
      <c r="AI18" s="17">
        <v>0</v>
      </c>
      <c r="AJ18" s="17">
        <v>0</v>
      </c>
    </row>
    <row r="19" spans="2:36" x14ac:dyDescent="0.35">
      <c r="B19" s="18" t="s">
        <v>91</v>
      </c>
      <c r="C19" s="17">
        <v>2.2489195171475E-3</v>
      </c>
      <c r="D19" s="17">
        <v>2.0904101761192E-3</v>
      </c>
      <c r="E19" s="17">
        <v>2.4125940763787099E-3</v>
      </c>
      <c r="F19" s="17"/>
      <c r="G19" s="17">
        <v>0</v>
      </c>
      <c r="H19" s="17">
        <v>0</v>
      </c>
      <c r="I19" s="17">
        <v>0</v>
      </c>
      <c r="J19" s="17">
        <v>0</v>
      </c>
      <c r="K19" s="17">
        <v>6.6751855643585999E-3</v>
      </c>
      <c r="L19" s="17">
        <v>5.1304366447171203E-3</v>
      </c>
      <c r="M19" s="17"/>
      <c r="N19" s="17">
        <v>0</v>
      </c>
      <c r="O19" s="17">
        <v>0</v>
      </c>
      <c r="P19" s="17">
        <v>0</v>
      </c>
      <c r="Q19" s="17">
        <v>6.4792664209806904E-3</v>
      </c>
      <c r="R19" s="17">
        <v>0</v>
      </c>
      <c r="S19" s="17">
        <v>0</v>
      </c>
      <c r="T19" s="17">
        <v>7.6326372230776998E-3</v>
      </c>
      <c r="U19" s="17">
        <v>0</v>
      </c>
      <c r="V19" s="17">
        <v>0</v>
      </c>
      <c r="W19" s="17">
        <v>0</v>
      </c>
      <c r="X19" s="17">
        <v>1.15482593773071E-2</v>
      </c>
      <c r="Y19" s="17">
        <v>1.43525855930623E-2</v>
      </c>
      <c r="Z19" s="17"/>
      <c r="AA19" s="17">
        <v>4.42500942212416E-3</v>
      </c>
      <c r="AB19" s="17">
        <v>2.30782252982757E-3</v>
      </c>
      <c r="AC19" s="17">
        <v>0</v>
      </c>
      <c r="AD19" s="17">
        <v>1.74719629723389E-3</v>
      </c>
      <c r="AE19" s="17"/>
      <c r="AF19" s="17">
        <v>7.0729508819157502E-3</v>
      </c>
      <c r="AG19" s="17">
        <v>0</v>
      </c>
      <c r="AH19" s="17">
        <v>2.1926111605722201E-3</v>
      </c>
      <c r="AI19" s="17">
        <v>0</v>
      </c>
      <c r="AJ19" s="17">
        <v>0</v>
      </c>
    </row>
    <row r="20" spans="2:36" x14ac:dyDescent="0.35">
      <c r="B20" s="18" t="s">
        <v>92</v>
      </c>
      <c r="C20" s="17">
        <v>5.3199192695802401E-4</v>
      </c>
      <c r="D20" s="17">
        <v>1.09393545872002E-3</v>
      </c>
      <c r="E20" s="17">
        <v>0</v>
      </c>
      <c r="F20" s="17"/>
      <c r="G20" s="17">
        <v>4.6613788441240301E-3</v>
      </c>
      <c r="H20" s="17">
        <v>0</v>
      </c>
      <c r="I20" s="17">
        <v>0</v>
      </c>
      <c r="J20" s="17">
        <v>0</v>
      </c>
      <c r="K20" s="17">
        <v>0</v>
      </c>
      <c r="L20" s="17">
        <v>0</v>
      </c>
      <c r="M20" s="17"/>
      <c r="N20" s="17">
        <v>4.3965218042327199E-3</v>
      </c>
      <c r="O20" s="17">
        <v>0</v>
      </c>
      <c r="P20" s="17">
        <v>0</v>
      </c>
      <c r="Q20" s="17">
        <v>0</v>
      </c>
      <c r="R20" s="17">
        <v>0</v>
      </c>
      <c r="S20" s="17">
        <v>0</v>
      </c>
      <c r="T20" s="17">
        <v>0</v>
      </c>
      <c r="U20" s="17">
        <v>0</v>
      </c>
      <c r="V20" s="17">
        <v>0</v>
      </c>
      <c r="W20" s="17">
        <v>0</v>
      </c>
      <c r="X20" s="17">
        <v>0</v>
      </c>
      <c r="Y20" s="17">
        <v>0</v>
      </c>
      <c r="Z20" s="17"/>
      <c r="AA20" s="17">
        <v>0</v>
      </c>
      <c r="AB20" s="17">
        <v>0</v>
      </c>
      <c r="AC20" s="17">
        <v>2.4644357201432498E-3</v>
      </c>
      <c r="AD20" s="17">
        <v>0</v>
      </c>
      <c r="AE20" s="17"/>
      <c r="AF20" s="17">
        <v>2.2761757299701001E-3</v>
      </c>
      <c r="AG20" s="17">
        <v>0</v>
      </c>
      <c r="AH20" s="17">
        <v>0</v>
      </c>
      <c r="AI20" s="17">
        <v>0</v>
      </c>
      <c r="AJ20" s="17">
        <v>0</v>
      </c>
    </row>
    <row r="21" spans="2:36" x14ac:dyDescent="0.35">
      <c r="B21" s="18" t="s">
        <v>79</v>
      </c>
      <c r="C21" s="19">
        <v>1.70197021525883E-3</v>
      </c>
      <c r="D21" s="19">
        <v>1.08435922609027E-3</v>
      </c>
      <c r="E21" s="19">
        <v>2.2996389102100702E-3</v>
      </c>
      <c r="F21" s="19"/>
      <c r="G21" s="19">
        <v>1.01014046310585E-2</v>
      </c>
      <c r="H21" s="19">
        <v>0</v>
      </c>
      <c r="I21" s="19">
        <v>3.2693297980084198E-3</v>
      </c>
      <c r="J21" s="19">
        <v>0</v>
      </c>
      <c r="K21" s="19">
        <v>0</v>
      </c>
      <c r="L21" s="19">
        <v>0</v>
      </c>
      <c r="M21" s="19"/>
      <c r="N21" s="19">
        <v>4.3580349673508004E-3</v>
      </c>
      <c r="O21" s="19">
        <v>0</v>
      </c>
      <c r="P21" s="19">
        <v>0</v>
      </c>
      <c r="Q21" s="19">
        <v>0</v>
      </c>
      <c r="R21" s="19">
        <v>7.68664570414734E-3</v>
      </c>
      <c r="S21" s="19">
        <v>0</v>
      </c>
      <c r="T21" s="19">
        <v>0</v>
      </c>
      <c r="U21" s="19">
        <v>0</v>
      </c>
      <c r="V21" s="19">
        <v>0</v>
      </c>
      <c r="W21" s="19">
        <v>6.9225652095931903E-3</v>
      </c>
      <c r="X21" s="19">
        <v>0</v>
      </c>
      <c r="Y21" s="19">
        <v>0</v>
      </c>
      <c r="Z21" s="19"/>
      <c r="AA21" s="19">
        <v>0</v>
      </c>
      <c r="AB21" s="19">
        <v>0</v>
      </c>
      <c r="AC21" s="19">
        <v>5.4414607878219999E-3</v>
      </c>
      <c r="AD21" s="19">
        <v>2.1896883078340399E-3</v>
      </c>
      <c r="AE21" s="19"/>
      <c r="AF21" s="19">
        <v>0</v>
      </c>
      <c r="AG21" s="19">
        <v>2.4856571207745402E-3</v>
      </c>
      <c r="AH21" s="19">
        <v>3.9613697681073002E-3</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1466</v>
      </c>
      <c r="D7" s="10">
        <v>694</v>
      </c>
      <c r="E7" s="10">
        <v>768</v>
      </c>
      <c r="F7" s="10"/>
      <c r="G7" s="10">
        <v>172</v>
      </c>
      <c r="H7" s="10">
        <v>197</v>
      </c>
      <c r="I7" s="10">
        <v>254</v>
      </c>
      <c r="J7" s="10">
        <v>269</v>
      </c>
      <c r="K7" s="10">
        <v>232</v>
      </c>
      <c r="L7" s="10">
        <v>342</v>
      </c>
      <c r="M7" s="10"/>
      <c r="N7" s="10">
        <v>191</v>
      </c>
      <c r="O7" s="10">
        <v>195</v>
      </c>
      <c r="P7" s="10">
        <v>119</v>
      </c>
      <c r="Q7" s="10">
        <v>128</v>
      </c>
      <c r="R7" s="10">
        <v>106</v>
      </c>
      <c r="S7" s="10">
        <v>131</v>
      </c>
      <c r="T7" s="10">
        <v>105</v>
      </c>
      <c r="U7" s="10">
        <v>72</v>
      </c>
      <c r="V7" s="10">
        <v>174</v>
      </c>
      <c r="W7" s="10">
        <v>123</v>
      </c>
      <c r="X7" s="10">
        <v>73</v>
      </c>
      <c r="Y7" s="10">
        <v>49</v>
      </c>
      <c r="Z7" s="10"/>
      <c r="AA7" s="10">
        <v>405</v>
      </c>
      <c r="AB7" s="10">
        <v>390</v>
      </c>
      <c r="AC7" s="10">
        <v>322</v>
      </c>
      <c r="AD7" s="10">
        <v>345</v>
      </c>
      <c r="AE7" s="10"/>
      <c r="AF7" s="10">
        <v>332</v>
      </c>
      <c r="AG7" s="10">
        <v>356</v>
      </c>
      <c r="AH7" s="10">
        <v>396</v>
      </c>
      <c r="AI7" s="10">
        <v>154</v>
      </c>
      <c r="AJ7" s="10">
        <v>33</v>
      </c>
    </row>
    <row r="8" spans="2:36" ht="30" customHeight="1" x14ac:dyDescent="0.35">
      <c r="B8" s="11" t="s">
        <v>54</v>
      </c>
      <c r="C8" s="11">
        <v>1469</v>
      </c>
      <c r="D8" s="11">
        <v>709</v>
      </c>
      <c r="E8" s="11">
        <v>756</v>
      </c>
      <c r="F8" s="11"/>
      <c r="G8" s="11">
        <v>161</v>
      </c>
      <c r="H8" s="11">
        <v>216</v>
      </c>
      <c r="I8" s="11">
        <v>258</v>
      </c>
      <c r="J8" s="11">
        <v>281</v>
      </c>
      <c r="K8" s="11">
        <v>215</v>
      </c>
      <c r="L8" s="11">
        <v>337</v>
      </c>
      <c r="M8" s="11"/>
      <c r="N8" s="11">
        <v>195</v>
      </c>
      <c r="O8" s="11">
        <v>196</v>
      </c>
      <c r="P8" s="11">
        <v>114</v>
      </c>
      <c r="Q8" s="11">
        <v>136</v>
      </c>
      <c r="R8" s="11">
        <v>98</v>
      </c>
      <c r="S8" s="11">
        <v>129</v>
      </c>
      <c r="T8" s="11">
        <v>112</v>
      </c>
      <c r="U8" s="11">
        <v>60</v>
      </c>
      <c r="V8" s="11">
        <v>171</v>
      </c>
      <c r="W8" s="11">
        <v>141</v>
      </c>
      <c r="X8" s="11">
        <v>72</v>
      </c>
      <c r="Y8" s="11">
        <v>43</v>
      </c>
      <c r="Z8" s="11"/>
      <c r="AA8" s="11">
        <v>415</v>
      </c>
      <c r="AB8" s="11">
        <v>398</v>
      </c>
      <c r="AC8" s="11">
        <v>319</v>
      </c>
      <c r="AD8" s="11">
        <v>331</v>
      </c>
      <c r="AE8" s="11"/>
      <c r="AF8" s="11">
        <v>326</v>
      </c>
      <c r="AG8" s="11">
        <v>354</v>
      </c>
      <c r="AH8" s="11">
        <v>405</v>
      </c>
      <c r="AI8" s="11">
        <v>158</v>
      </c>
      <c r="AJ8" s="11">
        <v>32</v>
      </c>
    </row>
    <row r="9" spans="2:36" x14ac:dyDescent="0.35">
      <c r="B9" s="18" t="s">
        <v>81</v>
      </c>
      <c r="C9" s="17">
        <v>4.93523466727986E-2</v>
      </c>
      <c r="D9" s="17">
        <v>4.0474715784565199E-2</v>
      </c>
      <c r="E9" s="17">
        <v>5.7931866919922297E-2</v>
      </c>
      <c r="F9" s="17"/>
      <c r="G9" s="17">
        <v>7.3903017542804803E-2</v>
      </c>
      <c r="H9" s="17">
        <v>0.106435500407975</v>
      </c>
      <c r="I9" s="17">
        <v>8.6171075354948404E-2</v>
      </c>
      <c r="J9" s="17">
        <v>3.3816970719330701E-2</v>
      </c>
      <c r="K9" s="17">
        <v>1.68515026134167E-2</v>
      </c>
      <c r="L9" s="17">
        <v>6.45752166076719E-3</v>
      </c>
      <c r="M9" s="17"/>
      <c r="N9" s="17">
        <v>0.13578548900114701</v>
      </c>
      <c r="O9" s="17">
        <v>1.5893624861099801E-2</v>
      </c>
      <c r="P9" s="17">
        <v>1.7611648991482098E-2</v>
      </c>
      <c r="Q9" s="17">
        <v>4.6899530718634702E-2</v>
      </c>
      <c r="R9" s="17">
        <v>1.55796770970828E-2</v>
      </c>
      <c r="S9" s="17">
        <v>4.76432944808984E-2</v>
      </c>
      <c r="T9" s="17">
        <v>3.6963286647611997E-2</v>
      </c>
      <c r="U9" s="17">
        <v>0</v>
      </c>
      <c r="V9" s="17">
        <v>8.6534735136959501E-2</v>
      </c>
      <c r="W9" s="17">
        <v>1.5293517980512801E-2</v>
      </c>
      <c r="X9" s="17">
        <v>2.7991363828451001E-2</v>
      </c>
      <c r="Y9" s="17">
        <v>8.4656797220243801E-2</v>
      </c>
      <c r="Z9" s="17"/>
      <c r="AA9" s="17">
        <v>7.0116526241660704E-2</v>
      </c>
      <c r="AB9" s="17">
        <v>3.8895415349902401E-2</v>
      </c>
      <c r="AC9" s="17">
        <v>3.6347699203820201E-2</v>
      </c>
      <c r="AD9" s="17">
        <v>4.90368054252526E-2</v>
      </c>
      <c r="AE9" s="17"/>
      <c r="AF9" s="17">
        <v>3.8730090067954602E-2</v>
      </c>
      <c r="AG9" s="17">
        <v>3.9856553208798502E-2</v>
      </c>
      <c r="AH9" s="17">
        <v>5.7449579604469898E-2</v>
      </c>
      <c r="AI9" s="17">
        <v>7.99655042154305E-2</v>
      </c>
      <c r="AJ9" s="17">
        <v>0.154155976027464</v>
      </c>
    </row>
    <row r="10" spans="2:36" x14ac:dyDescent="0.35">
      <c r="B10" s="18" t="s">
        <v>82</v>
      </c>
      <c r="C10" s="17">
        <v>5.78178648180145E-2</v>
      </c>
      <c r="D10" s="17">
        <v>7.4025290118147402E-2</v>
      </c>
      <c r="E10" s="17">
        <v>4.16396484063229E-2</v>
      </c>
      <c r="F10" s="17"/>
      <c r="G10" s="17">
        <v>8.3776944163020298E-2</v>
      </c>
      <c r="H10" s="17">
        <v>7.6260835550854306E-2</v>
      </c>
      <c r="I10" s="17">
        <v>0.12922152242298199</v>
      </c>
      <c r="J10" s="17">
        <v>3.8794961164301797E-2</v>
      </c>
      <c r="K10" s="17">
        <v>2.0098155909903801E-2</v>
      </c>
      <c r="L10" s="17">
        <v>1.8734388162275999E-2</v>
      </c>
      <c r="M10" s="17"/>
      <c r="N10" s="17">
        <v>7.8782094811560996E-2</v>
      </c>
      <c r="O10" s="17">
        <v>4.1611725633335699E-2</v>
      </c>
      <c r="P10" s="17">
        <v>5.1396592509545702E-2</v>
      </c>
      <c r="Q10" s="17">
        <v>6.7793971237222903E-2</v>
      </c>
      <c r="R10" s="17">
        <v>6.3669083796920004E-2</v>
      </c>
      <c r="S10" s="17">
        <v>4.5866752150114598E-2</v>
      </c>
      <c r="T10" s="17">
        <v>4.9257084215484602E-2</v>
      </c>
      <c r="U10" s="17">
        <v>4.2332981364846797E-2</v>
      </c>
      <c r="V10" s="17">
        <v>5.18581954344235E-2</v>
      </c>
      <c r="W10" s="17">
        <v>7.5294722465717695E-2</v>
      </c>
      <c r="X10" s="17">
        <v>4.0315566215821802E-2</v>
      </c>
      <c r="Y10" s="17">
        <v>8.4447424964026699E-2</v>
      </c>
      <c r="Z10" s="17"/>
      <c r="AA10" s="17">
        <v>8.0532870512284596E-2</v>
      </c>
      <c r="AB10" s="17">
        <v>3.3820541794932199E-2</v>
      </c>
      <c r="AC10" s="17">
        <v>7.5145694883242603E-2</v>
      </c>
      <c r="AD10" s="17">
        <v>4.2200044981590801E-2</v>
      </c>
      <c r="AE10" s="17"/>
      <c r="AF10" s="17">
        <v>3.2449433613432298E-2</v>
      </c>
      <c r="AG10" s="17">
        <v>4.7256270501627798E-2</v>
      </c>
      <c r="AH10" s="17">
        <v>6.6040398535906097E-2</v>
      </c>
      <c r="AI10" s="17">
        <v>9.4872663687141007E-2</v>
      </c>
      <c r="AJ10" s="17">
        <v>0.125503868153855</v>
      </c>
    </row>
    <row r="11" spans="2:36" x14ac:dyDescent="0.35">
      <c r="B11" s="18" t="s">
        <v>83</v>
      </c>
      <c r="C11" s="17">
        <v>0.25593297503671503</v>
      </c>
      <c r="D11" s="17">
        <v>0.27071606491335698</v>
      </c>
      <c r="E11" s="17">
        <v>0.240709544564877</v>
      </c>
      <c r="F11" s="17"/>
      <c r="G11" s="17">
        <v>0.31929285752799103</v>
      </c>
      <c r="H11" s="17">
        <v>0.39667739111059702</v>
      </c>
      <c r="I11" s="17">
        <v>0.30544264642568197</v>
      </c>
      <c r="J11" s="17">
        <v>0.22057573937612501</v>
      </c>
      <c r="K11" s="17">
        <v>0.22056614379037101</v>
      </c>
      <c r="L11" s="17">
        <v>0.14945303765051501</v>
      </c>
      <c r="M11" s="17"/>
      <c r="N11" s="17">
        <v>0.30665900700742099</v>
      </c>
      <c r="O11" s="17">
        <v>0.25721886683138201</v>
      </c>
      <c r="P11" s="17">
        <v>0.24388229995461599</v>
      </c>
      <c r="Q11" s="17">
        <v>0.242504656111587</v>
      </c>
      <c r="R11" s="17">
        <v>0.26389554852540698</v>
      </c>
      <c r="S11" s="17">
        <v>0.291095436127142</v>
      </c>
      <c r="T11" s="17">
        <v>0.21223901412798299</v>
      </c>
      <c r="U11" s="17">
        <v>0.22942952764260999</v>
      </c>
      <c r="V11" s="17">
        <v>0.278106612423208</v>
      </c>
      <c r="W11" s="17">
        <v>0.197985932933265</v>
      </c>
      <c r="X11" s="17">
        <v>0.265043278904881</v>
      </c>
      <c r="Y11" s="17">
        <v>0.207349631401365</v>
      </c>
      <c r="Z11" s="17"/>
      <c r="AA11" s="17">
        <v>0.29131318684302099</v>
      </c>
      <c r="AB11" s="17">
        <v>0.24437509260201801</v>
      </c>
      <c r="AC11" s="17">
        <v>0.29749235488145098</v>
      </c>
      <c r="AD11" s="17">
        <v>0.182244425812641</v>
      </c>
      <c r="AE11" s="17"/>
      <c r="AF11" s="17">
        <v>0.223332966690174</v>
      </c>
      <c r="AG11" s="17">
        <v>0.248065725761901</v>
      </c>
      <c r="AH11" s="17">
        <v>0.29303520658176901</v>
      </c>
      <c r="AI11" s="17">
        <v>0.31427881858066897</v>
      </c>
      <c r="AJ11" s="17">
        <v>0.37433720404544701</v>
      </c>
    </row>
    <row r="12" spans="2:36" x14ac:dyDescent="0.35">
      <c r="B12" s="18" t="s">
        <v>84</v>
      </c>
      <c r="C12" s="17">
        <v>0.13919409663167101</v>
      </c>
      <c r="D12" s="17">
        <v>0.13785582152540399</v>
      </c>
      <c r="E12" s="17">
        <v>0.14117569542771199</v>
      </c>
      <c r="F12" s="17"/>
      <c r="G12" s="17">
        <v>0.12640754146302</v>
      </c>
      <c r="H12" s="17">
        <v>0.101891173153457</v>
      </c>
      <c r="I12" s="17">
        <v>0.10591589330585401</v>
      </c>
      <c r="J12" s="17">
        <v>0.16207853983467599</v>
      </c>
      <c r="K12" s="17">
        <v>0.15705817714065001</v>
      </c>
      <c r="L12" s="17">
        <v>0.16425829686780899</v>
      </c>
      <c r="M12" s="17"/>
      <c r="N12" s="17">
        <v>0.11118668095166399</v>
      </c>
      <c r="O12" s="17">
        <v>0.16959693295157399</v>
      </c>
      <c r="P12" s="17">
        <v>0.1648974838816</v>
      </c>
      <c r="Q12" s="17">
        <v>0.162210956998632</v>
      </c>
      <c r="R12" s="17">
        <v>0.20089946874581899</v>
      </c>
      <c r="S12" s="17">
        <v>9.9577066702046094E-2</v>
      </c>
      <c r="T12" s="17">
        <v>0.10294437500815901</v>
      </c>
      <c r="U12" s="17">
        <v>0.23698789076861901</v>
      </c>
      <c r="V12" s="17">
        <v>0.101685179894416</v>
      </c>
      <c r="W12" s="17">
        <v>0.133202855092833</v>
      </c>
      <c r="X12" s="17">
        <v>0.13781863054403501</v>
      </c>
      <c r="Y12" s="17">
        <v>9.4955902282258003E-2</v>
      </c>
      <c r="Z12" s="17"/>
      <c r="AA12" s="17">
        <v>0.172249170601986</v>
      </c>
      <c r="AB12" s="17">
        <v>0.11629564589871801</v>
      </c>
      <c r="AC12" s="17">
        <v>0.14587796681652701</v>
      </c>
      <c r="AD12" s="17">
        <v>0.11735215360546999</v>
      </c>
      <c r="AE12" s="17"/>
      <c r="AF12" s="17">
        <v>0.118524410714476</v>
      </c>
      <c r="AG12" s="17">
        <v>0.16097704261965501</v>
      </c>
      <c r="AH12" s="17">
        <v>0.15172111503455901</v>
      </c>
      <c r="AI12" s="17">
        <v>0.138411813220508</v>
      </c>
      <c r="AJ12" s="17">
        <v>8.7535201350261702E-2</v>
      </c>
    </row>
    <row r="13" spans="2:36" x14ac:dyDescent="0.35">
      <c r="B13" s="18" t="s">
        <v>85</v>
      </c>
      <c r="C13" s="17">
        <v>0.29644490833769699</v>
      </c>
      <c r="D13" s="17">
        <v>0.28498584963712698</v>
      </c>
      <c r="E13" s="17">
        <v>0.30750189014803803</v>
      </c>
      <c r="F13" s="17"/>
      <c r="G13" s="17">
        <v>0.23193194072801801</v>
      </c>
      <c r="H13" s="17">
        <v>0.220803271990754</v>
      </c>
      <c r="I13" s="17">
        <v>0.25619410722749902</v>
      </c>
      <c r="J13" s="17">
        <v>0.37273061558421</v>
      </c>
      <c r="K13" s="17">
        <v>0.35022335911021102</v>
      </c>
      <c r="L13" s="17">
        <v>0.308649427383279</v>
      </c>
      <c r="M13" s="17"/>
      <c r="N13" s="17">
        <v>0.25562533139451099</v>
      </c>
      <c r="O13" s="17">
        <v>0.29963302092322602</v>
      </c>
      <c r="P13" s="17">
        <v>0.32080926318271302</v>
      </c>
      <c r="Q13" s="17">
        <v>0.27156559239332601</v>
      </c>
      <c r="R13" s="17">
        <v>0.24111697438763199</v>
      </c>
      <c r="S13" s="17">
        <v>0.31136364193289101</v>
      </c>
      <c r="T13" s="17">
        <v>0.37129934867671999</v>
      </c>
      <c r="U13" s="17">
        <v>0.25927145888204201</v>
      </c>
      <c r="V13" s="17">
        <v>0.31686709031029697</v>
      </c>
      <c r="W13" s="17">
        <v>0.32396686888708198</v>
      </c>
      <c r="X13" s="17">
        <v>0.27161044208674201</v>
      </c>
      <c r="Y13" s="17">
        <v>0.28848591336442803</v>
      </c>
      <c r="Z13" s="17"/>
      <c r="AA13" s="17">
        <v>0.225436196834707</v>
      </c>
      <c r="AB13" s="17">
        <v>0.34241870009486902</v>
      </c>
      <c r="AC13" s="17">
        <v>0.28334896555084499</v>
      </c>
      <c r="AD13" s="17">
        <v>0.34374974341360998</v>
      </c>
      <c r="AE13" s="17"/>
      <c r="AF13" s="17">
        <v>0.35374937301537501</v>
      </c>
      <c r="AG13" s="17">
        <v>0.297311323123986</v>
      </c>
      <c r="AH13" s="17">
        <v>0.25738375717675599</v>
      </c>
      <c r="AI13" s="17">
        <v>0.23683490182901701</v>
      </c>
      <c r="AJ13" s="17">
        <v>0.166220561951679</v>
      </c>
    </row>
    <row r="14" spans="2:36" x14ac:dyDescent="0.35">
      <c r="B14" s="18" t="s">
        <v>86</v>
      </c>
      <c r="C14" s="17">
        <v>0.110180076341858</v>
      </c>
      <c r="D14" s="17">
        <v>0.11195634428696701</v>
      </c>
      <c r="E14" s="17">
        <v>0.109090601008394</v>
      </c>
      <c r="F14" s="17"/>
      <c r="G14" s="17">
        <v>5.9482304949979803E-2</v>
      </c>
      <c r="H14" s="17">
        <v>4.2754238822526498E-2</v>
      </c>
      <c r="I14" s="17">
        <v>6.1464415798061403E-2</v>
      </c>
      <c r="J14" s="17">
        <v>0.10716817621040001</v>
      </c>
      <c r="K14" s="17">
        <v>0.139334346121678</v>
      </c>
      <c r="L14" s="17">
        <v>0.19898738316321599</v>
      </c>
      <c r="M14" s="17"/>
      <c r="N14" s="17">
        <v>5.1804624535785E-2</v>
      </c>
      <c r="O14" s="17">
        <v>0.122352996506239</v>
      </c>
      <c r="P14" s="17">
        <v>0.13389271042293299</v>
      </c>
      <c r="Q14" s="17">
        <v>0.11372282536669</v>
      </c>
      <c r="R14" s="17">
        <v>0.13276007471476101</v>
      </c>
      <c r="S14" s="17">
        <v>0.13009402753226701</v>
      </c>
      <c r="T14" s="17">
        <v>0.105857096697115</v>
      </c>
      <c r="U14" s="17">
        <v>6.6320670231980502E-2</v>
      </c>
      <c r="V14" s="17">
        <v>9.0806220447359795E-2</v>
      </c>
      <c r="W14" s="17">
        <v>0.15147947848967899</v>
      </c>
      <c r="X14" s="17">
        <v>0.14946723294083</v>
      </c>
      <c r="Y14" s="17">
        <v>8.1644481412180905E-2</v>
      </c>
      <c r="Z14" s="17"/>
      <c r="AA14" s="17">
        <v>9.1863638127735306E-2</v>
      </c>
      <c r="AB14" s="17">
        <v>0.13229829914586699</v>
      </c>
      <c r="AC14" s="17">
        <v>7.7375678291809802E-2</v>
      </c>
      <c r="AD14" s="17">
        <v>0.13949182328035101</v>
      </c>
      <c r="AE14" s="17"/>
      <c r="AF14" s="17">
        <v>0.115065302155021</v>
      </c>
      <c r="AG14" s="17">
        <v>0.11125211269687101</v>
      </c>
      <c r="AH14" s="17">
        <v>9.7266083297634795E-2</v>
      </c>
      <c r="AI14" s="17">
        <v>9.6542776072918002E-2</v>
      </c>
      <c r="AJ14" s="17">
        <v>6.6717327157149203E-2</v>
      </c>
    </row>
    <row r="15" spans="2:36" x14ac:dyDescent="0.35">
      <c r="B15" s="18" t="s">
        <v>87</v>
      </c>
      <c r="C15" s="17">
        <v>6.7354374228907596E-2</v>
      </c>
      <c r="D15" s="17">
        <v>5.5224042096040399E-2</v>
      </c>
      <c r="E15" s="17">
        <v>7.9076950490391401E-2</v>
      </c>
      <c r="F15" s="17"/>
      <c r="G15" s="17">
        <v>7.7956833202008899E-2</v>
      </c>
      <c r="H15" s="17">
        <v>4.4946313651742099E-2</v>
      </c>
      <c r="I15" s="17">
        <v>4.7999146215027502E-2</v>
      </c>
      <c r="J15" s="17">
        <v>4.87475433943418E-2</v>
      </c>
      <c r="K15" s="17">
        <v>6.9224455159318396E-2</v>
      </c>
      <c r="L15" s="17">
        <v>0.105868404479315</v>
      </c>
      <c r="M15" s="17"/>
      <c r="N15" s="17">
        <v>4.56054480997274E-2</v>
      </c>
      <c r="O15" s="17">
        <v>8.2234119585228305E-2</v>
      </c>
      <c r="P15" s="17">
        <v>5.0519956156091797E-2</v>
      </c>
      <c r="Q15" s="17">
        <v>7.2792942025158694E-2</v>
      </c>
      <c r="R15" s="17">
        <v>4.6502010415858101E-2</v>
      </c>
      <c r="S15" s="17">
        <v>5.2692387394750899E-2</v>
      </c>
      <c r="T15" s="17">
        <v>7.3090850669608201E-2</v>
      </c>
      <c r="U15" s="17">
        <v>0.124960974832394</v>
      </c>
      <c r="V15" s="17">
        <v>6.3517120002317295E-2</v>
      </c>
      <c r="W15" s="17">
        <v>7.8005164717536907E-2</v>
      </c>
      <c r="X15" s="17">
        <v>6.6913233061479394E-2</v>
      </c>
      <c r="Y15" s="17">
        <v>0.10407972327447999</v>
      </c>
      <c r="Z15" s="17"/>
      <c r="AA15" s="17">
        <v>5.4032408095170098E-2</v>
      </c>
      <c r="AB15" s="17">
        <v>6.4912048633034694E-2</v>
      </c>
      <c r="AC15" s="17">
        <v>6.2331808640511903E-2</v>
      </c>
      <c r="AD15" s="17">
        <v>9.2638745351629706E-2</v>
      </c>
      <c r="AE15" s="17"/>
      <c r="AF15" s="17">
        <v>8.22338625786804E-2</v>
      </c>
      <c r="AG15" s="17">
        <v>7.55806017902836E-2</v>
      </c>
      <c r="AH15" s="17">
        <v>5.1668602623852498E-2</v>
      </c>
      <c r="AI15" s="17">
        <v>3.2198271104553901E-2</v>
      </c>
      <c r="AJ15" s="17">
        <v>2.5529861314144399E-2</v>
      </c>
    </row>
    <row r="16" spans="2:36" x14ac:dyDescent="0.35">
      <c r="B16" s="18" t="s">
        <v>88</v>
      </c>
      <c r="C16" s="17">
        <v>5.1332620022638501E-3</v>
      </c>
      <c r="D16" s="17">
        <v>5.4530059728287701E-3</v>
      </c>
      <c r="E16" s="17">
        <v>4.8603557696657602E-3</v>
      </c>
      <c r="F16" s="17"/>
      <c r="G16" s="17">
        <v>1.0289975375753799E-2</v>
      </c>
      <c r="H16" s="17">
        <v>4.9571492278952497E-3</v>
      </c>
      <c r="I16" s="17">
        <v>0</v>
      </c>
      <c r="J16" s="17">
        <v>0</v>
      </c>
      <c r="K16" s="17">
        <v>4.8852332912025101E-3</v>
      </c>
      <c r="L16" s="17">
        <v>1.1167358018213299E-2</v>
      </c>
      <c r="M16" s="17"/>
      <c r="N16" s="17">
        <v>0</v>
      </c>
      <c r="O16" s="17">
        <v>0</v>
      </c>
      <c r="P16" s="17">
        <v>0</v>
      </c>
      <c r="Q16" s="17">
        <v>7.74599742364563E-3</v>
      </c>
      <c r="R16" s="17">
        <v>7.8226791947290097E-3</v>
      </c>
      <c r="S16" s="17">
        <v>0</v>
      </c>
      <c r="T16" s="17">
        <v>2.8707767129735599E-2</v>
      </c>
      <c r="U16" s="17">
        <v>1.37243887950474E-2</v>
      </c>
      <c r="V16" s="17">
        <v>5.19925580863685E-3</v>
      </c>
      <c r="W16" s="17">
        <v>0</v>
      </c>
      <c r="X16" s="17">
        <v>0</v>
      </c>
      <c r="Y16" s="17">
        <v>1.82982650632567E-2</v>
      </c>
      <c r="Z16" s="17"/>
      <c r="AA16" s="17">
        <v>1.8526626284319199E-3</v>
      </c>
      <c r="AB16" s="17">
        <v>5.4179903442319998E-3</v>
      </c>
      <c r="AC16" s="17">
        <v>6.13209777152352E-3</v>
      </c>
      <c r="AD16" s="17">
        <v>8.0009275564327607E-3</v>
      </c>
      <c r="AE16" s="17"/>
      <c r="AF16" s="17">
        <v>8.1611931755223108E-3</v>
      </c>
      <c r="AG16" s="17">
        <v>2.9693962968065902E-3</v>
      </c>
      <c r="AH16" s="17">
        <v>4.1301666741444601E-3</v>
      </c>
      <c r="AI16" s="17">
        <v>0</v>
      </c>
      <c r="AJ16" s="17">
        <v>0</v>
      </c>
    </row>
    <row r="17" spans="2:36" x14ac:dyDescent="0.35">
      <c r="B17" s="18" t="s">
        <v>89</v>
      </c>
      <c r="C17" s="17">
        <v>1.13234746473059E-2</v>
      </c>
      <c r="D17" s="17">
        <v>1.25555438070262E-2</v>
      </c>
      <c r="E17" s="17">
        <v>1.02277098551758E-2</v>
      </c>
      <c r="F17" s="17"/>
      <c r="G17" s="17">
        <v>0</v>
      </c>
      <c r="H17" s="17">
        <v>0</v>
      </c>
      <c r="I17" s="17">
        <v>3.9196143506992596E-3</v>
      </c>
      <c r="J17" s="17">
        <v>1.2206888840179699E-2</v>
      </c>
      <c r="K17" s="17">
        <v>2.17586268632484E-2</v>
      </c>
      <c r="L17" s="17">
        <v>2.22875125333977E-2</v>
      </c>
      <c r="M17" s="17"/>
      <c r="N17" s="17">
        <v>5.1838410879241296E-3</v>
      </c>
      <c r="O17" s="17">
        <v>5.6611120318129197E-3</v>
      </c>
      <c r="P17" s="17">
        <v>1.6990044901017399E-2</v>
      </c>
      <c r="Q17" s="17">
        <v>1.4763527725104E-2</v>
      </c>
      <c r="R17" s="17">
        <v>8.9426996169885194E-3</v>
      </c>
      <c r="S17" s="17">
        <v>1.4394244032725399E-2</v>
      </c>
      <c r="T17" s="17">
        <v>9.9350586076290808E-3</v>
      </c>
      <c r="U17" s="17">
        <v>2.6972107482460199E-2</v>
      </c>
      <c r="V17" s="17">
        <v>0</v>
      </c>
      <c r="W17" s="17">
        <v>1.6965623816061301E-2</v>
      </c>
      <c r="X17" s="17">
        <v>2.8143540601602599E-2</v>
      </c>
      <c r="Y17" s="17">
        <v>1.5649984417811999E-2</v>
      </c>
      <c r="Z17" s="17"/>
      <c r="AA17" s="17">
        <v>9.9742520097093196E-3</v>
      </c>
      <c r="AB17" s="17">
        <v>1.71072351728376E-2</v>
      </c>
      <c r="AC17" s="17">
        <v>6.6531998109408503E-3</v>
      </c>
      <c r="AD17" s="17">
        <v>1.0699118940204399E-2</v>
      </c>
      <c r="AE17" s="17"/>
      <c r="AF17" s="17">
        <v>1.85851767152399E-2</v>
      </c>
      <c r="AG17" s="17">
        <v>9.04483139676171E-3</v>
      </c>
      <c r="AH17" s="17">
        <v>1.3991710446829999E-2</v>
      </c>
      <c r="AI17" s="17">
        <v>0</v>
      </c>
      <c r="AJ17" s="17">
        <v>0</v>
      </c>
    </row>
    <row r="18" spans="2:36" x14ac:dyDescent="0.35">
      <c r="B18" s="18" t="s">
        <v>90</v>
      </c>
      <c r="C18" s="17">
        <v>7.7569126847923896E-4</v>
      </c>
      <c r="D18" s="17">
        <v>1.6075241658505099E-3</v>
      </c>
      <c r="E18" s="17">
        <v>0</v>
      </c>
      <c r="F18" s="17"/>
      <c r="G18" s="17">
        <v>0</v>
      </c>
      <c r="H18" s="17">
        <v>5.2741260841987396E-3</v>
      </c>
      <c r="I18" s="17">
        <v>0</v>
      </c>
      <c r="J18" s="17">
        <v>0</v>
      </c>
      <c r="K18" s="17">
        <v>0</v>
      </c>
      <c r="L18" s="17">
        <v>0</v>
      </c>
      <c r="M18" s="17"/>
      <c r="N18" s="17">
        <v>0</v>
      </c>
      <c r="O18" s="17">
        <v>5.7976006761018802E-3</v>
      </c>
      <c r="P18" s="17">
        <v>0</v>
      </c>
      <c r="Q18" s="17">
        <v>0</v>
      </c>
      <c r="R18" s="17">
        <v>0</v>
      </c>
      <c r="S18" s="17">
        <v>0</v>
      </c>
      <c r="T18" s="17">
        <v>0</v>
      </c>
      <c r="U18" s="17">
        <v>0</v>
      </c>
      <c r="V18" s="17">
        <v>0</v>
      </c>
      <c r="W18" s="17">
        <v>0</v>
      </c>
      <c r="X18" s="17">
        <v>0</v>
      </c>
      <c r="Y18" s="17">
        <v>0</v>
      </c>
      <c r="Z18" s="17"/>
      <c r="AA18" s="17">
        <v>0</v>
      </c>
      <c r="AB18" s="17">
        <v>0</v>
      </c>
      <c r="AC18" s="17">
        <v>0</v>
      </c>
      <c r="AD18" s="17">
        <v>3.4373828799741601E-3</v>
      </c>
      <c r="AE18" s="17"/>
      <c r="AF18" s="17">
        <v>3.4983181950733501E-3</v>
      </c>
      <c r="AG18" s="17">
        <v>0</v>
      </c>
      <c r="AH18" s="17">
        <v>0</v>
      </c>
      <c r="AI18" s="17">
        <v>0</v>
      </c>
      <c r="AJ18" s="17">
        <v>0</v>
      </c>
    </row>
    <row r="19" spans="2:36" x14ac:dyDescent="0.35">
      <c r="B19" s="18" t="s">
        <v>91</v>
      </c>
      <c r="C19" s="17">
        <v>3.2349049907845801E-3</v>
      </c>
      <c r="D19" s="17">
        <v>1.29072798661933E-3</v>
      </c>
      <c r="E19" s="17">
        <v>5.0742358355597298E-3</v>
      </c>
      <c r="F19" s="17"/>
      <c r="G19" s="17">
        <v>0</v>
      </c>
      <c r="H19" s="17">
        <v>0</v>
      </c>
      <c r="I19" s="17">
        <v>0</v>
      </c>
      <c r="J19" s="17">
        <v>3.8805648764355699E-3</v>
      </c>
      <c r="K19" s="17">
        <v>0</v>
      </c>
      <c r="L19" s="17">
        <v>1.08670311770999E-2</v>
      </c>
      <c r="M19" s="17"/>
      <c r="N19" s="17">
        <v>0</v>
      </c>
      <c r="O19" s="17">
        <v>0</v>
      </c>
      <c r="P19" s="17">
        <v>0</v>
      </c>
      <c r="Q19" s="17">
        <v>0</v>
      </c>
      <c r="R19" s="17">
        <v>0</v>
      </c>
      <c r="S19" s="17">
        <v>7.2731496471644102E-3</v>
      </c>
      <c r="T19" s="17">
        <v>9.7061182199534007E-3</v>
      </c>
      <c r="U19" s="17">
        <v>0</v>
      </c>
      <c r="V19" s="17">
        <v>5.4255905423825201E-3</v>
      </c>
      <c r="W19" s="17">
        <v>0</v>
      </c>
      <c r="X19" s="17">
        <v>1.26967118161583E-2</v>
      </c>
      <c r="Y19" s="17">
        <v>2.0431876599948801E-2</v>
      </c>
      <c r="Z19" s="17"/>
      <c r="AA19" s="17">
        <v>2.62908810529433E-3</v>
      </c>
      <c r="AB19" s="17">
        <v>2.1972373488826401E-3</v>
      </c>
      <c r="AC19" s="17">
        <v>0</v>
      </c>
      <c r="AD19" s="17">
        <v>8.3989527913048596E-3</v>
      </c>
      <c r="AE19" s="17"/>
      <c r="AF19" s="17">
        <v>2.8465340961460902E-3</v>
      </c>
      <c r="AG19" s="17">
        <v>5.1381872915223503E-3</v>
      </c>
      <c r="AH19" s="17">
        <v>0</v>
      </c>
      <c r="AI19" s="17">
        <v>6.8952512897622904E-3</v>
      </c>
      <c r="AJ19" s="17">
        <v>0</v>
      </c>
    </row>
    <row r="20" spans="2:36" x14ac:dyDescent="0.35">
      <c r="B20" s="18" t="s">
        <v>92</v>
      </c>
      <c r="C20" s="17">
        <v>1.3756508401029E-3</v>
      </c>
      <c r="D20" s="17">
        <v>1.2973621581366E-3</v>
      </c>
      <c r="E20" s="17">
        <v>1.4562232393272E-3</v>
      </c>
      <c r="F20" s="17"/>
      <c r="G20" s="17">
        <v>5.7071410307874999E-3</v>
      </c>
      <c r="H20" s="17">
        <v>0</v>
      </c>
      <c r="I20" s="17">
        <v>0</v>
      </c>
      <c r="J20" s="17">
        <v>0</v>
      </c>
      <c r="K20" s="17">
        <v>0</v>
      </c>
      <c r="L20" s="17">
        <v>3.2696389041121702E-3</v>
      </c>
      <c r="M20" s="17"/>
      <c r="N20" s="17">
        <v>4.7043322488600596E-3</v>
      </c>
      <c r="O20" s="17">
        <v>0</v>
      </c>
      <c r="P20" s="17">
        <v>0</v>
      </c>
      <c r="Q20" s="17">
        <v>0</v>
      </c>
      <c r="R20" s="17">
        <v>0</v>
      </c>
      <c r="S20" s="17">
        <v>0</v>
      </c>
      <c r="T20" s="17">
        <v>0</v>
      </c>
      <c r="U20" s="17">
        <v>0</v>
      </c>
      <c r="V20" s="17">
        <v>0</v>
      </c>
      <c r="W20" s="17">
        <v>7.8058356173122297E-3</v>
      </c>
      <c r="X20" s="17">
        <v>0</v>
      </c>
      <c r="Y20" s="17">
        <v>0</v>
      </c>
      <c r="Z20" s="17"/>
      <c r="AA20" s="17">
        <v>0</v>
      </c>
      <c r="AB20" s="17">
        <v>0</v>
      </c>
      <c r="AC20" s="17">
        <v>6.3239770473570503E-3</v>
      </c>
      <c r="AD20" s="17">
        <v>0</v>
      </c>
      <c r="AE20" s="17"/>
      <c r="AF20" s="17">
        <v>2.82333898290581E-3</v>
      </c>
      <c r="AG20" s="17">
        <v>0</v>
      </c>
      <c r="AH20" s="17">
        <v>2.7189116670654598E-3</v>
      </c>
      <c r="AI20" s="17">
        <v>0</v>
      </c>
      <c r="AJ20" s="17">
        <v>0</v>
      </c>
    </row>
    <row r="21" spans="2:36" x14ac:dyDescent="0.35">
      <c r="B21" s="18" t="s">
        <v>79</v>
      </c>
      <c r="C21" s="19">
        <v>1.8803741834022901E-3</v>
      </c>
      <c r="D21" s="19">
        <v>2.5577075479306698E-3</v>
      </c>
      <c r="E21" s="19">
        <v>1.25527833461376E-3</v>
      </c>
      <c r="F21" s="19"/>
      <c r="G21" s="19">
        <v>1.1251444016615901E-2</v>
      </c>
      <c r="H21" s="19">
        <v>0</v>
      </c>
      <c r="I21" s="19">
        <v>3.67157889924623E-3</v>
      </c>
      <c r="J21" s="19">
        <v>0</v>
      </c>
      <c r="K21" s="19">
        <v>0</v>
      </c>
      <c r="L21" s="19">
        <v>0</v>
      </c>
      <c r="M21" s="19"/>
      <c r="N21" s="19">
        <v>4.6631508613991998E-3</v>
      </c>
      <c r="O21" s="19">
        <v>0</v>
      </c>
      <c r="P21" s="19">
        <v>0</v>
      </c>
      <c r="Q21" s="19">
        <v>0</v>
      </c>
      <c r="R21" s="19">
        <v>1.8811783504803E-2</v>
      </c>
      <c r="S21" s="19">
        <v>0</v>
      </c>
      <c r="T21" s="19">
        <v>0</v>
      </c>
      <c r="U21" s="19">
        <v>0</v>
      </c>
      <c r="V21" s="19">
        <v>0</v>
      </c>
      <c r="W21" s="19">
        <v>0</v>
      </c>
      <c r="X21" s="19">
        <v>0</v>
      </c>
      <c r="Y21" s="19">
        <v>0</v>
      </c>
      <c r="Z21" s="19"/>
      <c r="AA21" s="19">
        <v>0</v>
      </c>
      <c r="AB21" s="19">
        <v>2.2617936147054599E-3</v>
      </c>
      <c r="AC21" s="19">
        <v>2.9705571019717899E-3</v>
      </c>
      <c r="AD21" s="19">
        <v>2.7498759615382602E-3</v>
      </c>
      <c r="AE21" s="19"/>
      <c r="AF21" s="19">
        <v>0</v>
      </c>
      <c r="AG21" s="19">
        <v>2.5479553117870499E-3</v>
      </c>
      <c r="AH21" s="19">
        <v>4.5944683570125497E-3</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959</v>
      </c>
      <c r="D7" s="10">
        <v>471</v>
      </c>
      <c r="E7" s="10">
        <v>484</v>
      </c>
      <c r="F7" s="10"/>
      <c r="G7" s="10">
        <v>200</v>
      </c>
      <c r="H7" s="10">
        <v>196</v>
      </c>
      <c r="I7" s="10">
        <v>189</v>
      </c>
      <c r="J7" s="10">
        <v>176</v>
      </c>
      <c r="K7" s="10">
        <v>104</v>
      </c>
      <c r="L7" s="10">
        <v>94</v>
      </c>
      <c r="M7" s="10"/>
      <c r="N7" s="10">
        <v>157</v>
      </c>
      <c r="O7" s="10">
        <v>131</v>
      </c>
      <c r="P7" s="10">
        <v>82</v>
      </c>
      <c r="Q7" s="10">
        <v>87</v>
      </c>
      <c r="R7" s="10">
        <v>67</v>
      </c>
      <c r="S7" s="10">
        <v>91</v>
      </c>
      <c r="T7" s="10">
        <v>64</v>
      </c>
      <c r="U7" s="10">
        <v>33</v>
      </c>
      <c r="V7" s="10">
        <v>110</v>
      </c>
      <c r="W7" s="10">
        <v>73</v>
      </c>
      <c r="X7" s="10">
        <v>36</v>
      </c>
      <c r="Y7" s="10">
        <v>28</v>
      </c>
      <c r="Z7" s="10"/>
      <c r="AA7" s="10">
        <v>296</v>
      </c>
      <c r="AB7" s="10">
        <v>233</v>
      </c>
      <c r="AC7" s="10">
        <v>212</v>
      </c>
      <c r="AD7" s="10">
        <v>217</v>
      </c>
      <c r="AE7" s="10"/>
      <c r="AF7" s="10">
        <v>184</v>
      </c>
      <c r="AG7" s="10">
        <v>246</v>
      </c>
      <c r="AH7" s="10">
        <v>285</v>
      </c>
      <c r="AI7" s="10">
        <v>114</v>
      </c>
      <c r="AJ7" s="10">
        <v>23</v>
      </c>
    </row>
    <row r="8" spans="2:36" ht="30" customHeight="1" x14ac:dyDescent="0.35">
      <c r="B8" s="11" t="s">
        <v>54</v>
      </c>
      <c r="C8" s="11">
        <v>969</v>
      </c>
      <c r="D8" s="11">
        <v>485</v>
      </c>
      <c r="E8" s="11">
        <v>480</v>
      </c>
      <c r="F8" s="11"/>
      <c r="G8" s="11">
        <v>187</v>
      </c>
      <c r="H8" s="11">
        <v>215</v>
      </c>
      <c r="I8" s="11">
        <v>192</v>
      </c>
      <c r="J8" s="11">
        <v>183</v>
      </c>
      <c r="K8" s="11">
        <v>97</v>
      </c>
      <c r="L8" s="11">
        <v>94</v>
      </c>
      <c r="M8" s="11"/>
      <c r="N8" s="11">
        <v>161</v>
      </c>
      <c r="O8" s="11">
        <v>132</v>
      </c>
      <c r="P8" s="11">
        <v>80</v>
      </c>
      <c r="Q8" s="11">
        <v>92</v>
      </c>
      <c r="R8" s="11">
        <v>62</v>
      </c>
      <c r="S8" s="11">
        <v>91</v>
      </c>
      <c r="T8" s="11">
        <v>69</v>
      </c>
      <c r="U8" s="11">
        <v>28</v>
      </c>
      <c r="V8" s="11">
        <v>108</v>
      </c>
      <c r="W8" s="11">
        <v>85</v>
      </c>
      <c r="X8" s="11">
        <v>36</v>
      </c>
      <c r="Y8" s="11">
        <v>25</v>
      </c>
      <c r="Z8" s="11"/>
      <c r="AA8" s="11">
        <v>306</v>
      </c>
      <c r="AB8" s="11">
        <v>238</v>
      </c>
      <c r="AC8" s="11">
        <v>211</v>
      </c>
      <c r="AD8" s="11">
        <v>212</v>
      </c>
      <c r="AE8" s="11"/>
      <c r="AF8" s="11">
        <v>182</v>
      </c>
      <c r="AG8" s="11">
        <v>244</v>
      </c>
      <c r="AH8" s="11">
        <v>293</v>
      </c>
      <c r="AI8" s="11">
        <v>119</v>
      </c>
      <c r="AJ8" s="11">
        <v>22</v>
      </c>
    </row>
    <row r="9" spans="2:36" x14ac:dyDescent="0.35">
      <c r="B9" s="18" t="s">
        <v>81</v>
      </c>
      <c r="C9" s="17">
        <v>0.179659593535551</v>
      </c>
      <c r="D9" s="17">
        <v>0.16614359559554301</v>
      </c>
      <c r="E9" s="17">
        <v>0.19478660858475799</v>
      </c>
      <c r="F9" s="17"/>
      <c r="G9" s="17">
        <v>0.28578459262780598</v>
      </c>
      <c r="H9" s="17">
        <v>0.240564520830893</v>
      </c>
      <c r="I9" s="17">
        <v>0.187873007424538</v>
      </c>
      <c r="J9" s="17">
        <v>0.123104919914387</v>
      </c>
      <c r="K9" s="17">
        <v>7.1829912352928196E-2</v>
      </c>
      <c r="L9" s="17">
        <v>3.3077496174667299E-2</v>
      </c>
      <c r="M9" s="17"/>
      <c r="N9" s="17">
        <v>0.22570046518697001</v>
      </c>
      <c r="O9" s="17">
        <v>0.19117898998580399</v>
      </c>
      <c r="P9" s="17">
        <v>0.27789862293941803</v>
      </c>
      <c r="Q9" s="17">
        <v>9.4727240781584399E-2</v>
      </c>
      <c r="R9" s="17">
        <v>8.4251848738096796E-2</v>
      </c>
      <c r="S9" s="17">
        <v>0.18810768074599399</v>
      </c>
      <c r="T9" s="17">
        <v>0.16778152663328599</v>
      </c>
      <c r="U9" s="17">
        <v>0.11659689300492999</v>
      </c>
      <c r="V9" s="17">
        <v>0.21870674953295099</v>
      </c>
      <c r="W9" s="17">
        <v>0.13827101834007</v>
      </c>
      <c r="X9" s="17">
        <v>5.4137107094897899E-2</v>
      </c>
      <c r="Y9" s="17">
        <v>0.28575791386175198</v>
      </c>
      <c r="Z9" s="17"/>
      <c r="AA9" s="17">
        <v>0.16160632698378399</v>
      </c>
      <c r="AB9" s="17">
        <v>0.17251130498991299</v>
      </c>
      <c r="AC9" s="17">
        <v>0.19563005623926999</v>
      </c>
      <c r="AD9" s="17">
        <v>0.193708797361035</v>
      </c>
      <c r="AE9" s="17"/>
      <c r="AF9" s="17">
        <v>0.150219222279806</v>
      </c>
      <c r="AG9" s="17">
        <v>0.214834048772752</v>
      </c>
      <c r="AH9" s="17">
        <v>0.14499843681642299</v>
      </c>
      <c r="AI9" s="17">
        <v>0.21870630554632201</v>
      </c>
      <c r="AJ9" s="17">
        <v>0.27151915796825798</v>
      </c>
    </row>
    <row r="10" spans="2:36" x14ac:dyDescent="0.35">
      <c r="B10" s="18" t="s">
        <v>82</v>
      </c>
      <c r="C10" s="17">
        <v>0.14488539076118001</v>
      </c>
      <c r="D10" s="17">
        <v>0.15265568885977199</v>
      </c>
      <c r="E10" s="17">
        <v>0.13393399368542699</v>
      </c>
      <c r="F10" s="17"/>
      <c r="G10" s="17">
        <v>0.18423832111878</v>
      </c>
      <c r="H10" s="17">
        <v>0.16203597013708601</v>
      </c>
      <c r="I10" s="17">
        <v>0.15261943861572699</v>
      </c>
      <c r="J10" s="17">
        <v>0.111572894156655</v>
      </c>
      <c r="K10" s="17">
        <v>0.12558486061353</v>
      </c>
      <c r="L10" s="17">
        <v>9.6171559464504605E-2</v>
      </c>
      <c r="M10" s="17"/>
      <c r="N10" s="17">
        <v>0.151708594899958</v>
      </c>
      <c r="O10" s="17">
        <v>0.15423267013483899</v>
      </c>
      <c r="P10" s="17">
        <v>0.10966705107925501</v>
      </c>
      <c r="Q10" s="17">
        <v>0.20827162900032101</v>
      </c>
      <c r="R10" s="17">
        <v>0.20795901707922901</v>
      </c>
      <c r="S10" s="17">
        <v>0.15661337024701399</v>
      </c>
      <c r="T10" s="17">
        <v>9.66646267088066E-2</v>
      </c>
      <c r="U10" s="17">
        <v>6.0286384185685001E-2</v>
      </c>
      <c r="V10" s="17">
        <v>0.16226437192809101</v>
      </c>
      <c r="W10" s="17">
        <v>9.4361693662968094E-2</v>
      </c>
      <c r="X10" s="17">
        <v>0.10893043035356299</v>
      </c>
      <c r="Y10" s="17">
        <v>0.107524454418517</v>
      </c>
      <c r="Z10" s="17"/>
      <c r="AA10" s="17">
        <v>0.14169958686627099</v>
      </c>
      <c r="AB10" s="17">
        <v>0.115035533115543</v>
      </c>
      <c r="AC10" s="17">
        <v>0.15711309974217799</v>
      </c>
      <c r="AD10" s="17">
        <v>0.17157024159804701</v>
      </c>
      <c r="AE10" s="17"/>
      <c r="AF10" s="17">
        <v>0.13681397917990001</v>
      </c>
      <c r="AG10" s="17">
        <v>0.149571896109471</v>
      </c>
      <c r="AH10" s="17">
        <v>0.15596184521290901</v>
      </c>
      <c r="AI10" s="17">
        <v>0.116175326090553</v>
      </c>
      <c r="AJ10" s="17">
        <v>0.22817903595111699</v>
      </c>
    </row>
    <row r="11" spans="2:36" x14ac:dyDescent="0.35">
      <c r="B11" s="18" t="s">
        <v>83</v>
      </c>
      <c r="C11" s="17">
        <v>0.34599662297293798</v>
      </c>
      <c r="D11" s="17">
        <v>0.374303879574308</v>
      </c>
      <c r="E11" s="17">
        <v>0.32025746737509098</v>
      </c>
      <c r="F11" s="17"/>
      <c r="G11" s="17">
        <v>0.28347407530797503</v>
      </c>
      <c r="H11" s="17">
        <v>0.39594000889627101</v>
      </c>
      <c r="I11" s="17">
        <v>0.347551934563396</v>
      </c>
      <c r="J11" s="17">
        <v>0.34803330110802999</v>
      </c>
      <c r="K11" s="17">
        <v>0.35000780127047298</v>
      </c>
      <c r="L11" s="17">
        <v>0.34475368049558502</v>
      </c>
      <c r="M11" s="17"/>
      <c r="N11" s="17">
        <v>0.34588373554182</v>
      </c>
      <c r="O11" s="17">
        <v>0.33832558822047798</v>
      </c>
      <c r="P11" s="17">
        <v>0.35843278115754901</v>
      </c>
      <c r="Q11" s="17">
        <v>0.33431997964349403</v>
      </c>
      <c r="R11" s="17">
        <v>0.29668621840425102</v>
      </c>
      <c r="S11" s="17">
        <v>0.32368077262886602</v>
      </c>
      <c r="T11" s="17">
        <v>0.35940896836484498</v>
      </c>
      <c r="U11" s="17">
        <v>0.52074971399505099</v>
      </c>
      <c r="V11" s="17">
        <v>0.360934400788261</v>
      </c>
      <c r="W11" s="17">
        <v>0.31724251024852401</v>
      </c>
      <c r="X11" s="17">
        <v>0.42088211104944401</v>
      </c>
      <c r="Y11" s="17">
        <v>0.28469079649615697</v>
      </c>
      <c r="Z11" s="17"/>
      <c r="AA11" s="17">
        <v>0.35452753839161</v>
      </c>
      <c r="AB11" s="17">
        <v>0.38547180925975799</v>
      </c>
      <c r="AC11" s="17">
        <v>0.32946416258620997</v>
      </c>
      <c r="AD11" s="17">
        <v>0.30753126569188199</v>
      </c>
      <c r="AE11" s="17"/>
      <c r="AF11" s="17">
        <v>0.33689759005264303</v>
      </c>
      <c r="AG11" s="17">
        <v>0.334637114371026</v>
      </c>
      <c r="AH11" s="17">
        <v>0.35138579585530899</v>
      </c>
      <c r="AI11" s="17">
        <v>0.381103908109931</v>
      </c>
      <c r="AJ11" s="17">
        <v>0.25481682590100402</v>
      </c>
    </row>
    <row r="12" spans="2:36" x14ac:dyDescent="0.35">
      <c r="B12" s="18" t="s">
        <v>84</v>
      </c>
      <c r="C12" s="17">
        <v>0.102766887984709</v>
      </c>
      <c r="D12" s="17">
        <v>9.8976350328092003E-2</v>
      </c>
      <c r="E12" s="17">
        <v>0.105498179388685</v>
      </c>
      <c r="F12" s="17"/>
      <c r="G12" s="17">
        <v>7.4202618530046199E-2</v>
      </c>
      <c r="H12" s="17">
        <v>7.8046944532761495E-2</v>
      </c>
      <c r="I12" s="17">
        <v>0.12404739284935699</v>
      </c>
      <c r="J12" s="17">
        <v>0.13599228436121699</v>
      </c>
      <c r="K12" s="17">
        <v>8.5455441820996E-2</v>
      </c>
      <c r="L12" s="17">
        <v>0.125873707410457</v>
      </c>
      <c r="M12" s="17"/>
      <c r="N12" s="17">
        <v>7.1892770028468903E-2</v>
      </c>
      <c r="O12" s="17">
        <v>6.3126955340330498E-2</v>
      </c>
      <c r="P12" s="17">
        <v>8.6795567482291697E-2</v>
      </c>
      <c r="Q12" s="17">
        <v>0.14655633582424099</v>
      </c>
      <c r="R12" s="17">
        <v>0.17687102085732501</v>
      </c>
      <c r="S12" s="17">
        <v>0.11321689791721599</v>
      </c>
      <c r="T12" s="17">
        <v>0.14642316649953299</v>
      </c>
      <c r="U12" s="17">
        <v>0.14848943616151</v>
      </c>
      <c r="V12" s="17">
        <v>4.4812032957265401E-2</v>
      </c>
      <c r="W12" s="17">
        <v>0.122817537705551</v>
      </c>
      <c r="X12" s="17">
        <v>0.15971295336867899</v>
      </c>
      <c r="Y12" s="17">
        <v>0.10550620311990901</v>
      </c>
      <c r="Z12" s="17"/>
      <c r="AA12" s="17">
        <v>0.14097844655838801</v>
      </c>
      <c r="AB12" s="17">
        <v>7.9097591560636601E-2</v>
      </c>
      <c r="AC12" s="17">
        <v>7.9629251595622799E-2</v>
      </c>
      <c r="AD12" s="17">
        <v>9.7857000408483802E-2</v>
      </c>
      <c r="AE12" s="17"/>
      <c r="AF12" s="17">
        <v>8.7697475078416604E-2</v>
      </c>
      <c r="AG12" s="17">
        <v>9.0910277608282505E-2</v>
      </c>
      <c r="AH12" s="17">
        <v>0.12707186593366901</v>
      </c>
      <c r="AI12" s="17">
        <v>0.124484989091175</v>
      </c>
      <c r="AJ12" s="17">
        <v>0.131387473486824</v>
      </c>
    </row>
    <row r="13" spans="2:36" x14ac:dyDescent="0.35">
      <c r="B13" s="18" t="s">
        <v>85</v>
      </c>
      <c r="C13" s="17">
        <v>0.13497105257248199</v>
      </c>
      <c r="D13" s="17">
        <v>0.1238453562725</v>
      </c>
      <c r="E13" s="17">
        <v>0.147316598985226</v>
      </c>
      <c r="F13" s="17"/>
      <c r="G13" s="17">
        <v>0.123143185440043</v>
      </c>
      <c r="H13" s="17">
        <v>8.80949638436819E-2</v>
      </c>
      <c r="I13" s="17">
        <v>0.118047296089015</v>
      </c>
      <c r="J13" s="17">
        <v>0.19175519950299</v>
      </c>
      <c r="K13" s="17">
        <v>0.181859759142356</v>
      </c>
      <c r="L13" s="17">
        <v>0.141535135259725</v>
      </c>
      <c r="M13" s="17"/>
      <c r="N13" s="17">
        <v>0.12445093784168899</v>
      </c>
      <c r="O13" s="17">
        <v>0.135444043625746</v>
      </c>
      <c r="P13" s="17">
        <v>0.12001144931645</v>
      </c>
      <c r="Q13" s="17">
        <v>0.14830498721579</v>
      </c>
      <c r="R13" s="17">
        <v>0.121272823742667</v>
      </c>
      <c r="S13" s="17">
        <v>0.164801958675969</v>
      </c>
      <c r="T13" s="17">
        <v>0.120305706689498</v>
      </c>
      <c r="U13" s="17">
        <v>8.7461681445954995E-2</v>
      </c>
      <c r="V13" s="17">
        <v>0.118629855056894</v>
      </c>
      <c r="W13" s="17">
        <v>0.16630815461575399</v>
      </c>
      <c r="X13" s="17">
        <v>0.136699906817211</v>
      </c>
      <c r="Y13" s="17">
        <v>0.179740635077798</v>
      </c>
      <c r="Z13" s="17"/>
      <c r="AA13" s="17">
        <v>0.12891532689093099</v>
      </c>
      <c r="AB13" s="17">
        <v>0.152359971619588</v>
      </c>
      <c r="AC13" s="17">
        <v>0.115870995782344</v>
      </c>
      <c r="AD13" s="17">
        <v>0.14383797674321</v>
      </c>
      <c r="AE13" s="17"/>
      <c r="AF13" s="17">
        <v>0.179043724315155</v>
      </c>
      <c r="AG13" s="17">
        <v>0.100603099682046</v>
      </c>
      <c r="AH13" s="17">
        <v>0.147429629510403</v>
      </c>
      <c r="AI13" s="17">
        <v>0.10008545452605901</v>
      </c>
      <c r="AJ13" s="17">
        <v>7.6094949103175893E-2</v>
      </c>
    </row>
    <row r="14" spans="2:36" x14ac:dyDescent="0.35">
      <c r="B14" s="18" t="s">
        <v>86</v>
      </c>
      <c r="C14" s="17">
        <v>3.8364378845604903E-2</v>
      </c>
      <c r="D14" s="17">
        <v>4.10296905001198E-2</v>
      </c>
      <c r="E14" s="17">
        <v>3.4000062918767698E-2</v>
      </c>
      <c r="F14" s="17"/>
      <c r="G14" s="17">
        <v>1.49697912831882E-2</v>
      </c>
      <c r="H14" s="17">
        <v>1.96261219485689E-2</v>
      </c>
      <c r="I14" s="17">
        <v>3.7108482427296301E-2</v>
      </c>
      <c r="J14" s="17">
        <v>2.17883467762096E-2</v>
      </c>
      <c r="K14" s="17">
        <v>8.8505787764806498E-2</v>
      </c>
      <c r="L14" s="17">
        <v>0.111255915939949</v>
      </c>
      <c r="M14" s="17"/>
      <c r="N14" s="17">
        <v>4.9130124360237198E-2</v>
      </c>
      <c r="O14" s="17">
        <v>3.8125146203305503E-2</v>
      </c>
      <c r="P14" s="17">
        <v>1.15723294635028E-2</v>
      </c>
      <c r="Q14" s="17">
        <v>4.5075844199379898E-2</v>
      </c>
      <c r="R14" s="17">
        <v>4.2355169436940197E-2</v>
      </c>
      <c r="S14" s="17">
        <v>0</v>
      </c>
      <c r="T14" s="17">
        <v>6.1322626559871501E-2</v>
      </c>
      <c r="U14" s="17">
        <v>3.7022958295092202E-2</v>
      </c>
      <c r="V14" s="17">
        <v>5.3500517205877299E-2</v>
      </c>
      <c r="W14" s="17">
        <v>3.9839901382585897E-2</v>
      </c>
      <c r="X14" s="17">
        <v>5.8424983024453502E-2</v>
      </c>
      <c r="Y14" s="17">
        <v>0</v>
      </c>
      <c r="Z14" s="17"/>
      <c r="AA14" s="17">
        <v>3.9786487176942199E-2</v>
      </c>
      <c r="AB14" s="17">
        <v>4.7623162641083197E-2</v>
      </c>
      <c r="AC14" s="17">
        <v>2.72999570527056E-2</v>
      </c>
      <c r="AD14" s="17">
        <v>3.7114990930661E-2</v>
      </c>
      <c r="AE14" s="17"/>
      <c r="AF14" s="17">
        <v>3.12527400627194E-2</v>
      </c>
      <c r="AG14" s="17">
        <v>5.3776945517328402E-2</v>
      </c>
      <c r="AH14" s="17">
        <v>3.1511954545481301E-2</v>
      </c>
      <c r="AI14" s="17">
        <v>4.2933703673761398E-2</v>
      </c>
      <c r="AJ14" s="17">
        <v>0</v>
      </c>
    </row>
    <row r="15" spans="2:36" x14ac:dyDescent="0.35">
      <c r="B15" s="18" t="s">
        <v>87</v>
      </c>
      <c r="C15" s="17">
        <v>3.88188919570348E-2</v>
      </c>
      <c r="D15" s="17">
        <v>3.3843761398699802E-2</v>
      </c>
      <c r="E15" s="17">
        <v>4.41623244069239E-2</v>
      </c>
      <c r="F15" s="17"/>
      <c r="G15" s="17">
        <v>1.47724377164874E-2</v>
      </c>
      <c r="H15" s="17">
        <v>1.56914698107374E-2</v>
      </c>
      <c r="I15" s="17">
        <v>2.2710649130890301E-2</v>
      </c>
      <c r="J15" s="17">
        <v>5.2842944080991397E-2</v>
      </c>
      <c r="K15" s="17">
        <v>7.9402296879619902E-2</v>
      </c>
      <c r="L15" s="17">
        <v>0.10358697734144499</v>
      </c>
      <c r="M15" s="17"/>
      <c r="N15" s="17">
        <v>1.9664118817589098E-2</v>
      </c>
      <c r="O15" s="17">
        <v>5.7720467981845297E-2</v>
      </c>
      <c r="P15" s="17">
        <v>3.5622198561534098E-2</v>
      </c>
      <c r="Q15" s="17">
        <v>1.12392348226501E-2</v>
      </c>
      <c r="R15" s="17">
        <v>4.4204320493789098E-2</v>
      </c>
      <c r="S15" s="17">
        <v>3.3280633667476897E-2</v>
      </c>
      <c r="T15" s="17">
        <v>3.1900905317786998E-2</v>
      </c>
      <c r="U15" s="17">
        <v>2.9392932911776599E-2</v>
      </c>
      <c r="V15" s="17">
        <v>2.5567926044300401E-2</v>
      </c>
      <c r="W15" s="17">
        <v>0.108378953920543</v>
      </c>
      <c r="X15" s="17">
        <v>6.12125082917514E-2</v>
      </c>
      <c r="Y15" s="17">
        <v>0</v>
      </c>
      <c r="Z15" s="17"/>
      <c r="AA15" s="17">
        <v>2.3629674816282299E-2</v>
      </c>
      <c r="AB15" s="17">
        <v>3.9602958511079103E-2</v>
      </c>
      <c r="AC15" s="17">
        <v>6.2968585543257502E-2</v>
      </c>
      <c r="AD15" s="17">
        <v>3.5978631519083301E-2</v>
      </c>
      <c r="AE15" s="17"/>
      <c r="AF15" s="17">
        <v>5.31631546488254E-2</v>
      </c>
      <c r="AG15" s="17">
        <v>3.5372510766394603E-2</v>
      </c>
      <c r="AH15" s="17">
        <v>3.5971343535889801E-2</v>
      </c>
      <c r="AI15" s="17">
        <v>1.6510312962198799E-2</v>
      </c>
      <c r="AJ15" s="17">
        <v>0</v>
      </c>
    </row>
    <row r="16" spans="2:36" x14ac:dyDescent="0.35">
      <c r="B16" s="18" t="s">
        <v>88</v>
      </c>
      <c r="C16" s="17">
        <v>3.7297103056537898E-3</v>
      </c>
      <c r="D16" s="17">
        <v>0</v>
      </c>
      <c r="E16" s="17">
        <v>7.5267913336111297E-3</v>
      </c>
      <c r="F16" s="17"/>
      <c r="G16" s="17">
        <v>0</v>
      </c>
      <c r="H16" s="17">
        <v>0</v>
      </c>
      <c r="I16" s="17">
        <v>4.7692179573236397E-3</v>
      </c>
      <c r="J16" s="17">
        <v>9.5278143551352293E-3</v>
      </c>
      <c r="K16" s="17">
        <v>0</v>
      </c>
      <c r="L16" s="17">
        <v>1.01239850457441E-2</v>
      </c>
      <c r="M16" s="17"/>
      <c r="N16" s="17">
        <v>5.2644553783691801E-3</v>
      </c>
      <c r="O16" s="17">
        <v>0</v>
      </c>
      <c r="P16" s="17">
        <v>0</v>
      </c>
      <c r="Q16" s="17">
        <v>0</v>
      </c>
      <c r="R16" s="17">
        <v>0</v>
      </c>
      <c r="S16" s="17">
        <v>2.0298686117463601E-2</v>
      </c>
      <c r="T16" s="17">
        <v>0</v>
      </c>
      <c r="U16" s="17">
        <v>0</v>
      </c>
      <c r="V16" s="17">
        <v>0</v>
      </c>
      <c r="W16" s="17">
        <v>0</v>
      </c>
      <c r="X16" s="17">
        <v>0</v>
      </c>
      <c r="Y16" s="17">
        <v>3.6779997025866401E-2</v>
      </c>
      <c r="Z16" s="17"/>
      <c r="AA16" s="17">
        <v>2.7668635555703701E-3</v>
      </c>
      <c r="AB16" s="17">
        <v>3.8426041940131201E-3</v>
      </c>
      <c r="AC16" s="17">
        <v>4.4986606195916096E-3</v>
      </c>
      <c r="AD16" s="17">
        <v>4.2432522133330104E-3</v>
      </c>
      <c r="AE16" s="17"/>
      <c r="AF16" s="17">
        <v>1.5235403200363E-2</v>
      </c>
      <c r="AG16" s="17">
        <v>0</v>
      </c>
      <c r="AH16" s="17">
        <v>0</v>
      </c>
      <c r="AI16" s="17">
        <v>0</v>
      </c>
      <c r="AJ16" s="17">
        <v>3.8002557589621601E-2</v>
      </c>
    </row>
    <row r="17" spans="2:36" x14ac:dyDescent="0.35">
      <c r="B17" s="18" t="s">
        <v>89</v>
      </c>
      <c r="C17" s="17">
        <v>7.6189125178092003E-3</v>
      </c>
      <c r="D17" s="17">
        <v>6.8962081616803297E-3</v>
      </c>
      <c r="E17" s="17">
        <v>8.4114068217267697E-3</v>
      </c>
      <c r="F17" s="17"/>
      <c r="G17" s="17">
        <v>8.8836707247993904E-3</v>
      </c>
      <c r="H17" s="17">
        <v>0</v>
      </c>
      <c r="I17" s="17">
        <v>5.2725809424574097E-3</v>
      </c>
      <c r="J17" s="17">
        <v>5.3822957443854002E-3</v>
      </c>
      <c r="K17" s="17">
        <v>1.7354140155290101E-2</v>
      </c>
      <c r="L17" s="17">
        <v>2.17142128966143E-2</v>
      </c>
      <c r="M17" s="17"/>
      <c r="N17" s="17">
        <v>6.3047979448977998E-3</v>
      </c>
      <c r="O17" s="17">
        <v>2.1846138507652799E-2</v>
      </c>
      <c r="P17" s="17">
        <v>0</v>
      </c>
      <c r="Q17" s="17">
        <v>1.15047485125399E-2</v>
      </c>
      <c r="R17" s="17">
        <v>1.20209946288981E-2</v>
      </c>
      <c r="S17" s="17">
        <v>0</v>
      </c>
      <c r="T17" s="17">
        <v>0</v>
      </c>
      <c r="U17" s="17">
        <v>0</v>
      </c>
      <c r="V17" s="17">
        <v>1.55841464863584E-2</v>
      </c>
      <c r="W17" s="17">
        <v>0</v>
      </c>
      <c r="X17" s="17">
        <v>0</v>
      </c>
      <c r="Y17" s="17">
        <v>0</v>
      </c>
      <c r="Z17" s="17"/>
      <c r="AA17" s="17">
        <v>2.4343932516311798E-3</v>
      </c>
      <c r="AB17" s="17">
        <v>4.4550641083852104E-3</v>
      </c>
      <c r="AC17" s="17">
        <v>1.8192371779871101E-2</v>
      </c>
      <c r="AD17" s="17">
        <v>8.1578435342655898E-3</v>
      </c>
      <c r="AE17" s="17"/>
      <c r="AF17" s="17">
        <v>4.7751249214865602E-3</v>
      </c>
      <c r="AG17" s="17">
        <v>1.5867463270870599E-2</v>
      </c>
      <c r="AH17" s="17">
        <v>5.6691285899147003E-3</v>
      </c>
      <c r="AI17" s="17">
        <v>0</v>
      </c>
      <c r="AJ17" s="17">
        <v>0</v>
      </c>
    </row>
    <row r="18" spans="2:36" x14ac:dyDescent="0.35">
      <c r="B18" s="18" t="s">
        <v>90</v>
      </c>
      <c r="C18" s="17">
        <v>0</v>
      </c>
      <c r="D18" s="17">
        <v>0</v>
      </c>
      <c r="E18" s="17">
        <v>0</v>
      </c>
      <c r="F18" s="17"/>
      <c r="G18" s="17">
        <v>0</v>
      </c>
      <c r="H18" s="17">
        <v>0</v>
      </c>
      <c r="I18" s="17">
        <v>0</v>
      </c>
      <c r="J18" s="17">
        <v>0</v>
      </c>
      <c r="K18" s="17">
        <v>0</v>
      </c>
      <c r="L18" s="17">
        <v>0</v>
      </c>
      <c r="M18" s="17"/>
      <c r="N18" s="17">
        <v>0</v>
      </c>
      <c r="O18" s="17">
        <v>0</v>
      </c>
      <c r="P18" s="17">
        <v>0</v>
      </c>
      <c r="Q18" s="17">
        <v>0</v>
      </c>
      <c r="R18" s="17">
        <v>0</v>
      </c>
      <c r="S18" s="17">
        <v>0</v>
      </c>
      <c r="T18" s="17">
        <v>0</v>
      </c>
      <c r="U18" s="17">
        <v>0</v>
      </c>
      <c r="V18" s="17">
        <v>0</v>
      </c>
      <c r="W18" s="17">
        <v>0</v>
      </c>
      <c r="X18" s="17">
        <v>0</v>
      </c>
      <c r="Y18" s="17">
        <v>0</v>
      </c>
      <c r="Z18" s="17"/>
      <c r="AA18" s="17">
        <v>0</v>
      </c>
      <c r="AB18" s="17">
        <v>0</v>
      </c>
      <c r="AC18" s="17">
        <v>0</v>
      </c>
      <c r="AD18" s="17">
        <v>0</v>
      </c>
      <c r="AE18" s="17"/>
      <c r="AF18" s="17">
        <v>0</v>
      </c>
      <c r="AG18" s="17">
        <v>0</v>
      </c>
      <c r="AH18" s="17">
        <v>0</v>
      </c>
      <c r="AI18" s="17">
        <v>0</v>
      </c>
      <c r="AJ18" s="17">
        <v>0</v>
      </c>
    </row>
    <row r="19" spans="2:36" x14ac:dyDescent="0.35">
      <c r="B19" s="18" t="s">
        <v>91</v>
      </c>
      <c r="C19" s="17">
        <v>1.15365380260653E-3</v>
      </c>
      <c r="D19" s="17">
        <v>2.3054693092844701E-3</v>
      </c>
      <c r="E19" s="17">
        <v>0</v>
      </c>
      <c r="F19" s="17"/>
      <c r="G19" s="17">
        <v>0</v>
      </c>
      <c r="H19" s="17">
        <v>0</v>
      </c>
      <c r="I19" s="17">
        <v>0</v>
      </c>
      <c r="J19" s="17">
        <v>0</v>
      </c>
      <c r="K19" s="17">
        <v>0</v>
      </c>
      <c r="L19" s="17">
        <v>1.1907329971309799E-2</v>
      </c>
      <c r="M19" s="17"/>
      <c r="N19" s="17">
        <v>0</v>
      </c>
      <c r="O19" s="17">
        <v>0</v>
      </c>
      <c r="P19" s="17">
        <v>0</v>
      </c>
      <c r="Q19" s="17">
        <v>0</v>
      </c>
      <c r="R19" s="17">
        <v>0</v>
      </c>
      <c r="S19" s="17">
        <v>0</v>
      </c>
      <c r="T19" s="17">
        <v>1.6192473226372201E-2</v>
      </c>
      <c r="U19" s="17">
        <v>0</v>
      </c>
      <c r="V19" s="17">
        <v>0</v>
      </c>
      <c r="W19" s="17">
        <v>0</v>
      </c>
      <c r="X19" s="17">
        <v>0</v>
      </c>
      <c r="Y19" s="17">
        <v>0</v>
      </c>
      <c r="Z19" s="17"/>
      <c r="AA19" s="17">
        <v>3.6553555085888701E-3</v>
      </c>
      <c r="AB19" s="17">
        <v>0</v>
      </c>
      <c r="AC19" s="17">
        <v>0</v>
      </c>
      <c r="AD19" s="17">
        <v>0</v>
      </c>
      <c r="AE19" s="17"/>
      <c r="AF19" s="17">
        <v>0</v>
      </c>
      <c r="AG19" s="17">
        <v>0</v>
      </c>
      <c r="AH19" s="17">
        <v>0</v>
      </c>
      <c r="AI19" s="17">
        <v>0</v>
      </c>
      <c r="AJ19" s="17">
        <v>0</v>
      </c>
    </row>
    <row r="20" spans="2:36" x14ac:dyDescent="0.35">
      <c r="B20" s="18" t="s">
        <v>92</v>
      </c>
      <c r="C20" s="17">
        <v>0</v>
      </c>
      <c r="D20" s="17">
        <v>0</v>
      </c>
      <c r="E20" s="17">
        <v>0</v>
      </c>
      <c r="F20" s="17"/>
      <c r="G20" s="17">
        <v>0</v>
      </c>
      <c r="H20" s="17">
        <v>0</v>
      </c>
      <c r="I20" s="17">
        <v>0</v>
      </c>
      <c r="J20" s="17">
        <v>0</v>
      </c>
      <c r="K20" s="17">
        <v>0</v>
      </c>
      <c r="L20" s="17">
        <v>0</v>
      </c>
      <c r="M20" s="17"/>
      <c r="N20" s="17">
        <v>0</v>
      </c>
      <c r="O20" s="17">
        <v>0</v>
      </c>
      <c r="P20" s="17">
        <v>0</v>
      </c>
      <c r="Q20" s="17">
        <v>0</v>
      </c>
      <c r="R20" s="17">
        <v>0</v>
      </c>
      <c r="S20" s="17">
        <v>0</v>
      </c>
      <c r="T20" s="17">
        <v>0</v>
      </c>
      <c r="U20" s="17">
        <v>0</v>
      </c>
      <c r="V20" s="17">
        <v>0</v>
      </c>
      <c r="W20" s="17">
        <v>0</v>
      </c>
      <c r="X20" s="17">
        <v>0</v>
      </c>
      <c r="Y20" s="17">
        <v>0</v>
      </c>
      <c r="Z20" s="17"/>
      <c r="AA20" s="17">
        <v>0</v>
      </c>
      <c r="AB20" s="17">
        <v>0</v>
      </c>
      <c r="AC20" s="17">
        <v>0</v>
      </c>
      <c r="AD20" s="17">
        <v>0</v>
      </c>
      <c r="AE20" s="17"/>
      <c r="AF20" s="17">
        <v>0</v>
      </c>
      <c r="AG20" s="17">
        <v>0</v>
      </c>
      <c r="AH20" s="17">
        <v>0</v>
      </c>
      <c r="AI20" s="17">
        <v>0</v>
      </c>
      <c r="AJ20" s="17">
        <v>0</v>
      </c>
    </row>
    <row r="21" spans="2:36" x14ac:dyDescent="0.35">
      <c r="B21" s="18" t="s">
        <v>79</v>
      </c>
      <c r="C21" s="19">
        <v>2.0349047444297198E-3</v>
      </c>
      <c r="D21" s="19">
        <v>0</v>
      </c>
      <c r="E21" s="19">
        <v>4.1065664997842104E-3</v>
      </c>
      <c r="F21" s="19"/>
      <c r="G21" s="19">
        <v>1.0531307250875499E-2</v>
      </c>
      <c r="H21" s="19">
        <v>0</v>
      </c>
      <c r="I21" s="19">
        <v>0</v>
      </c>
      <c r="J21" s="19">
        <v>0</v>
      </c>
      <c r="K21" s="19">
        <v>0</v>
      </c>
      <c r="L21" s="19">
        <v>0</v>
      </c>
      <c r="M21" s="19"/>
      <c r="N21" s="19">
        <v>0</v>
      </c>
      <c r="O21" s="19">
        <v>0</v>
      </c>
      <c r="P21" s="19">
        <v>0</v>
      </c>
      <c r="Q21" s="19">
        <v>0</v>
      </c>
      <c r="R21" s="19">
        <v>1.4378586618804199E-2</v>
      </c>
      <c r="S21" s="19">
        <v>0</v>
      </c>
      <c r="T21" s="19">
        <v>0</v>
      </c>
      <c r="U21" s="19">
        <v>0</v>
      </c>
      <c r="V21" s="19">
        <v>0</v>
      </c>
      <c r="W21" s="19">
        <v>1.2780230124004199E-2</v>
      </c>
      <c r="X21" s="19">
        <v>0</v>
      </c>
      <c r="Y21" s="19">
        <v>0</v>
      </c>
      <c r="Z21" s="19"/>
      <c r="AA21" s="19">
        <v>0</v>
      </c>
      <c r="AB21" s="19">
        <v>0</v>
      </c>
      <c r="AC21" s="19">
        <v>9.3328590589494206E-3</v>
      </c>
      <c r="AD21" s="19">
        <v>0</v>
      </c>
      <c r="AE21" s="19"/>
      <c r="AF21" s="19">
        <v>4.9015862606847597E-3</v>
      </c>
      <c r="AG21" s="19">
        <v>4.4266439018294402E-3</v>
      </c>
      <c r="AH21" s="19">
        <v>0</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532</v>
      </c>
      <c r="D7" s="10">
        <v>237</v>
      </c>
      <c r="E7" s="10">
        <v>294</v>
      </c>
      <c r="F7" s="10"/>
      <c r="G7" s="10">
        <v>58</v>
      </c>
      <c r="H7" s="10">
        <v>79</v>
      </c>
      <c r="I7" s="10">
        <v>101</v>
      </c>
      <c r="J7" s="10">
        <v>101</v>
      </c>
      <c r="K7" s="10">
        <v>79</v>
      </c>
      <c r="L7" s="10">
        <v>114</v>
      </c>
      <c r="M7" s="10"/>
      <c r="N7" s="10">
        <v>80</v>
      </c>
      <c r="O7" s="10">
        <v>84</v>
      </c>
      <c r="P7" s="10">
        <v>43</v>
      </c>
      <c r="Q7" s="10">
        <v>42</v>
      </c>
      <c r="R7" s="10">
        <v>41</v>
      </c>
      <c r="S7" s="10">
        <v>48</v>
      </c>
      <c r="T7" s="10">
        <v>42</v>
      </c>
      <c r="U7" s="10">
        <v>18</v>
      </c>
      <c r="V7" s="10">
        <v>57</v>
      </c>
      <c r="W7" s="10">
        <v>44</v>
      </c>
      <c r="X7" s="10">
        <v>13</v>
      </c>
      <c r="Y7" s="10">
        <v>20</v>
      </c>
      <c r="Z7" s="10"/>
      <c r="AA7" s="10">
        <v>159</v>
      </c>
      <c r="AB7" s="10">
        <v>154</v>
      </c>
      <c r="AC7" s="10">
        <v>110</v>
      </c>
      <c r="AD7" s="10">
        <v>107</v>
      </c>
      <c r="AE7" s="10"/>
      <c r="AF7" s="10">
        <v>111</v>
      </c>
      <c r="AG7" s="10">
        <v>129</v>
      </c>
      <c r="AH7" s="10">
        <v>158</v>
      </c>
      <c r="AI7" s="10">
        <v>61</v>
      </c>
      <c r="AJ7" s="10">
        <v>13</v>
      </c>
    </row>
    <row r="8" spans="2:36" ht="30" customHeight="1" x14ac:dyDescent="0.35">
      <c r="B8" s="11" t="s">
        <v>54</v>
      </c>
      <c r="C8" s="11">
        <v>537</v>
      </c>
      <c r="D8" s="11">
        <v>245</v>
      </c>
      <c r="E8" s="11">
        <v>291</v>
      </c>
      <c r="F8" s="11"/>
      <c r="G8" s="11">
        <v>54</v>
      </c>
      <c r="H8" s="11">
        <v>87</v>
      </c>
      <c r="I8" s="11">
        <v>103</v>
      </c>
      <c r="J8" s="11">
        <v>105</v>
      </c>
      <c r="K8" s="11">
        <v>74</v>
      </c>
      <c r="L8" s="11">
        <v>114</v>
      </c>
      <c r="M8" s="11"/>
      <c r="N8" s="11">
        <v>82</v>
      </c>
      <c r="O8" s="11">
        <v>85</v>
      </c>
      <c r="P8" s="11">
        <v>42</v>
      </c>
      <c r="Q8" s="11">
        <v>45</v>
      </c>
      <c r="R8" s="11">
        <v>38</v>
      </c>
      <c r="S8" s="11">
        <v>47</v>
      </c>
      <c r="T8" s="11">
        <v>45</v>
      </c>
      <c r="U8" s="11">
        <v>14</v>
      </c>
      <c r="V8" s="11">
        <v>57</v>
      </c>
      <c r="W8" s="11">
        <v>51</v>
      </c>
      <c r="X8" s="11">
        <v>13</v>
      </c>
      <c r="Y8" s="11">
        <v>18</v>
      </c>
      <c r="Z8" s="11"/>
      <c r="AA8" s="11">
        <v>164</v>
      </c>
      <c r="AB8" s="11">
        <v>158</v>
      </c>
      <c r="AC8" s="11">
        <v>109</v>
      </c>
      <c r="AD8" s="11">
        <v>104</v>
      </c>
      <c r="AE8" s="11"/>
      <c r="AF8" s="11">
        <v>108</v>
      </c>
      <c r="AG8" s="11">
        <v>128</v>
      </c>
      <c r="AH8" s="11">
        <v>162</v>
      </c>
      <c r="AI8" s="11">
        <v>65</v>
      </c>
      <c r="AJ8" s="11">
        <v>13</v>
      </c>
    </row>
    <row r="9" spans="2:36" x14ac:dyDescent="0.35">
      <c r="B9" s="18" t="s">
        <v>81</v>
      </c>
      <c r="C9" s="17">
        <v>7.5732246253434297E-3</v>
      </c>
      <c r="D9" s="17">
        <v>4.7113897162149596E-3</v>
      </c>
      <c r="E9" s="17">
        <v>1.0006699273962799E-2</v>
      </c>
      <c r="F9" s="17"/>
      <c r="G9" s="17">
        <v>1.6895638665606099E-2</v>
      </c>
      <c r="H9" s="17">
        <v>0</v>
      </c>
      <c r="I9" s="17">
        <v>0</v>
      </c>
      <c r="J9" s="17">
        <v>2.98836845865127E-2</v>
      </c>
      <c r="K9" s="17">
        <v>0</v>
      </c>
      <c r="L9" s="17">
        <v>0</v>
      </c>
      <c r="M9" s="17"/>
      <c r="N9" s="17">
        <v>1.4097142075559999E-2</v>
      </c>
      <c r="O9" s="17">
        <v>0</v>
      </c>
      <c r="P9" s="17">
        <v>0</v>
      </c>
      <c r="Q9" s="17">
        <v>0</v>
      </c>
      <c r="R9" s="17">
        <v>0</v>
      </c>
      <c r="S9" s="17">
        <v>0</v>
      </c>
      <c r="T9" s="17">
        <v>0</v>
      </c>
      <c r="U9" s="17">
        <v>0</v>
      </c>
      <c r="V9" s="17">
        <v>5.0777907672209903E-2</v>
      </c>
      <c r="W9" s="17">
        <v>0</v>
      </c>
      <c r="X9" s="17">
        <v>0</v>
      </c>
      <c r="Y9" s="17">
        <v>0</v>
      </c>
      <c r="Z9" s="17"/>
      <c r="AA9" s="17">
        <v>1.21640785402345E-2</v>
      </c>
      <c r="AB9" s="17">
        <v>7.3109827229558702E-3</v>
      </c>
      <c r="AC9" s="17">
        <v>8.4177532292439797E-3</v>
      </c>
      <c r="AD9" s="17">
        <v>0</v>
      </c>
      <c r="AE9" s="17"/>
      <c r="AF9" s="17">
        <v>0</v>
      </c>
      <c r="AG9" s="17">
        <v>0</v>
      </c>
      <c r="AH9" s="17">
        <v>7.1217394444702698E-3</v>
      </c>
      <c r="AI9" s="17">
        <v>0</v>
      </c>
      <c r="AJ9" s="17">
        <v>0.156544286648926</v>
      </c>
    </row>
    <row r="10" spans="2:36" x14ac:dyDescent="0.35">
      <c r="B10" s="18" t="s">
        <v>82</v>
      </c>
      <c r="C10" s="17">
        <v>2.1315812791223101E-2</v>
      </c>
      <c r="D10" s="17">
        <v>3.4129184597013099E-2</v>
      </c>
      <c r="E10" s="17">
        <v>1.0597155181013699E-2</v>
      </c>
      <c r="F10" s="17"/>
      <c r="G10" s="17">
        <v>1.77296163821841E-2</v>
      </c>
      <c r="H10" s="17">
        <v>6.4270569402293101E-2</v>
      </c>
      <c r="I10" s="17">
        <v>3.76633137557865E-2</v>
      </c>
      <c r="J10" s="17">
        <v>0</v>
      </c>
      <c r="K10" s="17">
        <v>0</v>
      </c>
      <c r="L10" s="17">
        <v>8.9069138859379296E-3</v>
      </c>
      <c r="M10" s="17"/>
      <c r="N10" s="17">
        <v>6.7310720488039003E-2</v>
      </c>
      <c r="O10" s="17">
        <v>1.17728300428442E-2</v>
      </c>
      <c r="P10" s="17">
        <v>2.1562013492280201E-2</v>
      </c>
      <c r="Q10" s="17">
        <v>0</v>
      </c>
      <c r="R10" s="17">
        <v>0</v>
      </c>
      <c r="S10" s="17">
        <v>2.2244235614692898E-2</v>
      </c>
      <c r="T10" s="17">
        <v>2.1215520605170599E-2</v>
      </c>
      <c r="U10" s="17">
        <v>0</v>
      </c>
      <c r="V10" s="17">
        <v>3.5420083324664703E-2</v>
      </c>
      <c r="W10" s="17">
        <v>0</v>
      </c>
      <c r="X10" s="17">
        <v>0</v>
      </c>
      <c r="Y10" s="17">
        <v>0</v>
      </c>
      <c r="Z10" s="17"/>
      <c r="AA10" s="17">
        <v>2.66516575000624E-2</v>
      </c>
      <c r="AB10" s="17">
        <v>1.28936017927375E-2</v>
      </c>
      <c r="AC10" s="17">
        <v>2.0198508400806298E-2</v>
      </c>
      <c r="AD10" s="17">
        <v>2.7235330741474498E-2</v>
      </c>
      <c r="AE10" s="17"/>
      <c r="AF10" s="17">
        <v>2.7329543089810601E-2</v>
      </c>
      <c r="AG10" s="17">
        <v>7.5135438283201903E-3</v>
      </c>
      <c r="AH10" s="17">
        <v>1.4273400490465301E-2</v>
      </c>
      <c r="AI10" s="17">
        <v>8.0529448879693002E-2</v>
      </c>
      <c r="AJ10" s="17">
        <v>0</v>
      </c>
    </row>
    <row r="11" spans="2:36" x14ac:dyDescent="0.35">
      <c r="B11" s="18" t="s">
        <v>83</v>
      </c>
      <c r="C11" s="17">
        <v>6.3393594700276196E-2</v>
      </c>
      <c r="D11" s="17">
        <v>7.8280869234732306E-2</v>
      </c>
      <c r="E11" s="17">
        <v>5.1063744719747103E-2</v>
      </c>
      <c r="F11" s="17"/>
      <c r="G11" s="17">
        <v>5.2595325204977901E-2</v>
      </c>
      <c r="H11" s="17">
        <v>0.12533323095943699</v>
      </c>
      <c r="I11" s="17">
        <v>6.1012053856046203E-2</v>
      </c>
      <c r="J11" s="17">
        <v>6.8182701722353495E-2</v>
      </c>
      <c r="K11" s="17">
        <v>3.8499656120598101E-2</v>
      </c>
      <c r="L11" s="17">
        <v>3.4993785155731698E-2</v>
      </c>
      <c r="M11" s="17"/>
      <c r="N11" s="17">
        <v>0.14016855584178201</v>
      </c>
      <c r="O11" s="17">
        <v>6.9455882600356705E-2</v>
      </c>
      <c r="P11" s="17">
        <v>2.4578537895044501E-2</v>
      </c>
      <c r="Q11" s="17">
        <v>4.6068043643626801E-2</v>
      </c>
      <c r="R11" s="17">
        <v>4.72884647096566E-2</v>
      </c>
      <c r="S11" s="17">
        <v>6.4647297925155195E-2</v>
      </c>
      <c r="T11" s="17">
        <v>5.0338088223593598E-2</v>
      </c>
      <c r="U11" s="17">
        <v>0</v>
      </c>
      <c r="V11" s="17">
        <v>5.6433552109504001E-2</v>
      </c>
      <c r="W11" s="17">
        <v>4.23986632705841E-2</v>
      </c>
      <c r="X11" s="17">
        <v>8.4958400632763706E-2</v>
      </c>
      <c r="Y11" s="17">
        <v>0</v>
      </c>
      <c r="Z11" s="17"/>
      <c r="AA11" s="17">
        <v>0.10292411409768901</v>
      </c>
      <c r="AB11" s="17">
        <v>2.47577987704268E-2</v>
      </c>
      <c r="AC11" s="17">
        <v>5.4513235045639298E-2</v>
      </c>
      <c r="AD11" s="17">
        <v>7.0169949301015097E-2</v>
      </c>
      <c r="AE11" s="17"/>
      <c r="AF11" s="17">
        <v>6.3298954083191694E-2</v>
      </c>
      <c r="AG11" s="17">
        <v>6.3446913348567696E-2</v>
      </c>
      <c r="AH11" s="17">
        <v>7.3697557805320002E-2</v>
      </c>
      <c r="AI11" s="17">
        <v>4.7278602398020897E-2</v>
      </c>
      <c r="AJ11" s="17">
        <v>0.146759738703266</v>
      </c>
    </row>
    <row r="12" spans="2:36" x14ac:dyDescent="0.35">
      <c r="B12" s="18" t="s">
        <v>84</v>
      </c>
      <c r="C12" s="17">
        <v>8.2527096382388601E-2</v>
      </c>
      <c r="D12" s="17">
        <v>7.2826714322336297E-2</v>
      </c>
      <c r="E12" s="17">
        <v>9.09575574975134E-2</v>
      </c>
      <c r="F12" s="17"/>
      <c r="G12" s="17">
        <v>5.0308968447008898E-2</v>
      </c>
      <c r="H12" s="17">
        <v>4.6904360023046501E-2</v>
      </c>
      <c r="I12" s="17">
        <v>0.12542128594027299</v>
      </c>
      <c r="J12" s="17">
        <v>5.8344226458860303E-2</v>
      </c>
      <c r="K12" s="17">
        <v>0.12893746719301</v>
      </c>
      <c r="L12" s="17">
        <v>7.8669309038229204E-2</v>
      </c>
      <c r="M12" s="17"/>
      <c r="N12" s="17">
        <v>6.97180930009208E-2</v>
      </c>
      <c r="O12" s="17">
        <v>5.9822296073778501E-2</v>
      </c>
      <c r="P12" s="17">
        <v>6.7423233477795899E-2</v>
      </c>
      <c r="Q12" s="17">
        <v>0.190633133597742</v>
      </c>
      <c r="R12" s="17">
        <v>0.22031120569305901</v>
      </c>
      <c r="S12" s="17">
        <v>4.2386738043052E-2</v>
      </c>
      <c r="T12" s="17">
        <v>4.7095006465363701E-2</v>
      </c>
      <c r="U12" s="17">
        <v>0.10862405399875499</v>
      </c>
      <c r="V12" s="17">
        <v>0.106823656124117</v>
      </c>
      <c r="W12" s="17">
        <v>2.2120344684519799E-2</v>
      </c>
      <c r="X12" s="17">
        <v>0</v>
      </c>
      <c r="Y12" s="17">
        <v>5.1022742185847403E-2</v>
      </c>
      <c r="Z12" s="17"/>
      <c r="AA12" s="17">
        <v>0.12139091656946099</v>
      </c>
      <c r="AB12" s="17">
        <v>5.6342013120425603E-2</v>
      </c>
      <c r="AC12" s="17">
        <v>6.1910268632772998E-2</v>
      </c>
      <c r="AD12" s="17">
        <v>8.4113293082195895E-2</v>
      </c>
      <c r="AE12" s="17"/>
      <c r="AF12" s="17">
        <v>6.9062521037694599E-2</v>
      </c>
      <c r="AG12" s="17">
        <v>6.8500252677956106E-2</v>
      </c>
      <c r="AH12" s="17">
        <v>8.5805954913125093E-2</v>
      </c>
      <c r="AI12" s="17">
        <v>0.108458764789947</v>
      </c>
      <c r="AJ12" s="17">
        <v>0.15504349974710999</v>
      </c>
    </row>
    <row r="13" spans="2:36" x14ac:dyDescent="0.35">
      <c r="B13" s="18" t="s">
        <v>85</v>
      </c>
      <c r="C13" s="17">
        <v>0.19430127699656399</v>
      </c>
      <c r="D13" s="17">
        <v>0.22777337009822601</v>
      </c>
      <c r="E13" s="17">
        <v>0.16674496397803901</v>
      </c>
      <c r="F13" s="17"/>
      <c r="G13" s="17">
        <v>0.294042944891374</v>
      </c>
      <c r="H13" s="17">
        <v>0.25212535638625599</v>
      </c>
      <c r="I13" s="17">
        <v>0.19515101610729199</v>
      </c>
      <c r="J13" s="17">
        <v>0.193075382215117</v>
      </c>
      <c r="K13" s="17">
        <v>0.22063829407461799</v>
      </c>
      <c r="L13" s="17">
        <v>8.5684591521743098E-2</v>
      </c>
      <c r="M13" s="17"/>
      <c r="N13" s="17">
        <v>0.26611817255258802</v>
      </c>
      <c r="O13" s="17">
        <v>0.18199839241075799</v>
      </c>
      <c r="P13" s="17">
        <v>0.119418551920949</v>
      </c>
      <c r="Q13" s="17">
        <v>0.20911869918193501</v>
      </c>
      <c r="R13" s="17">
        <v>0.215495668079943</v>
      </c>
      <c r="S13" s="17">
        <v>0.24450027255130499</v>
      </c>
      <c r="T13" s="17">
        <v>9.3808008473841797E-2</v>
      </c>
      <c r="U13" s="17">
        <v>0</v>
      </c>
      <c r="V13" s="17">
        <v>0.20706967454574801</v>
      </c>
      <c r="W13" s="17">
        <v>0.177524854057275</v>
      </c>
      <c r="X13" s="17">
        <v>0.381203101470723</v>
      </c>
      <c r="Y13" s="17">
        <v>0.172072832316568</v>
      </c>
      <c r="Z13" s="17"/>
      <c r="AA13" s="17">
        <v>0.20072099057687301</v>
      </c>
      <c r="AB13" s="17">
        <v>0.170061501614656</v>
      </c>
      <c r="AC13" s="17">
        <v>0.21391445334553</v>
      </c>
      <c r="AD13" s="17">
        <v>0.203916757505436</v>
      </c>
      <c r="AE13" s="17"/>
      <c r="AF13" s="17">
        <v>0.19613085686228501</v>
      </c>
      <c r="AG13" s="17">
        <v>0.19115429051782301</v>
      </c>
      <c r="AH13" s="17">
        <v>0.216216545639693</v>
      </c>
      <c r="AI13" s="17">
        <v>0.207234124183824</v>
      </c>
      <c r="AJ13" s="17">
        <v>0.24538757323569399</v>
      </c>
    </row>
    <row r="14" spans="2:36" x14ac:dyDescent="0.35">
      <c r="B14" s="18" t="s">
        <v>86</v>
      </c>
      <c r="C14" s="17">
        <v>0.16594092185829801</v>
      </c>
      <c r="D14" s="17">
        <v>0.18064628809239</v>
      </c>
      <c r="E14" s="17">
        <v>0.15409252852052899</v>
      </c>
      <c r="F14" s="17"/>
      <c r="G14" s="17">
        <v>6.7545035913698606E-2</v>
      </c>
      <c r="H14" s="17">
        <v>0.122979847058759</v>
      </c>
      <c r="I14" s="17">
        <v>0.15249805508557801</v>
      </c>
      <c r="J14" s="17">
        <v>0.19764369030833201</v>
      </c>
      <c r="K14" s="17">
        <v>0.170103330574809</v>
      </c>
      <c r="L14" s="17">
        <v>0.22594409230152199</v>
      </c>
      <c r="M14" s="17"/>
      <c r="N14" s="17">
        <v>0.12357369537098301</v>
      </c>
      <c r="O14" s="17">
        <v>0.15642029322517301</v>
      </c>
      <c r="P14" s="17">
        <v>0.113385265922201</v>
      </c>
      <c r="Q14" s="17">
        <v>0.19098730741872999</v>
      </c>
      <c r="R14" s="17">
        <v>0.14493240459683299</v>
      </c>
      <c r="S14" s="17">
        <v>0.18948856799309999</v>
      </c>
      <c r="T14" s="17">
        <v>0.26213659365112302</v>
      </c>
      <c r="U14" s="17">
        <v>0.220689662216454</v>
      </c>
      <c r="V14" s="17">
        <v>0.12358900021684199</v>
      </c>
      <c r="W14" s="17">
        <v>0.206589989201025</v>
      </c>
      <c r="X14" s="17">
        <v>7.2952504231807297E-2</v>
      </c>
      <c r="Y14" s="17">
        <v>0.24141624805210199</v>
      </c>
      <c r="Z14" s="17"/>
      <c r="AA14" s="17">
        <v>0.150750305611523</v>
      </c>
      <c r="AB14" s="17">
        <v>0.20031076889426</v>
      </c>
      <c r="AC14" s="17">
        <v>0.11722919173563399</v>
      </c>
      <c r="AD14" s="17">
        <v>0.19173388596992999</v>
      </c>
      <c r="AE14" s="17"/>
      <c r="AF14" s="17">
        <v>0.23186218651885299</v>
      </c>
      <c r="AG14" s="17">
        <v>0.13966606157608699</v>
      </c>
      <c r="AH14" s="17">
        <v>0.16244236043174401</v>
      </c>
      <c r="AI14" s="17">
        <v>0.21336178264206099</v>
      </c>
      <c r="AJ14" s="17">
        <v>0</v>
      </c>
    </row>
    <row r="15" spans="2:36" x14ac:dyDescent="0.35">
      <c r="B15" s="18" t="s">
        <v>87</v>
      </c>
      <c r="C15" s="17">
        <v>0.25047196265150101</v>
      </c>
      <c r="D15" s="17">
        <v>0.23510879989049399</v>
      </c>
      <c r="E15" s="17">
        <v>0.26420731627104899</v>
      </c>
      <c r="F15" s="17"/>
      <c r="G15" s="17">
        <v>0.174693247755147</v>
      </c>
      <c r="H15" s="17">
        <v>0.19775849778129201</v>
      </c>
      <c r="I15" s="17">
        <v>0.29212595042627199</v>
      </c>
      <c r="J15" s="17">
        <v>0.24727705803325101</v>
      </c>
      <c r="K15" s="17">
        <v>0.26559664408108602</v>
      </c>
      <c r="L15" s="17">
        <v>0.28244478604816797</v>
      </c>
      <c r="M15" s="17"/>
      <c r="N15" s="17">
        <v>0.192917166188421</v>
      </c>
      <c r="O15" s="17">
        <v>0.30109693293609402</v>
      </c>
      <c r="P15" s="17">
        <v>0.36878445462064702</v>
      </c>
      <c r="Q15" s="17">
        <v>0.17074892362715099</v>
      </c>
      <c r="R15" s="17">
        <v>0.126352306893077</v>
      </c>
      <c r="S15" s="17">
        <v>0.25121348401281401</v>
      </c>
      <c r="T15" s="17">
        <v>0.29943185243621501</v>
      </c>
      <c r="U15" s="17">
        <v>0.22265988048591401</v>
      </c>
      <c r="V15" s="17">
        <v>0.16507480088065399</v>
      </c>
      <c r="W15" s="17">
        <v>0.37276662583126702</v>
      </c>
      <c r="X15" s="17">
        <v>0.30835695403087798</v>
      </c>
      <c r="Y15" s="17">
        <v>0.23923080457381801</v>
      </c>
      <c r="Z15" s="17"/>
      <c r="AA15" s="17">
        <v>0.26105509091194401</v>
      </c>
      <c r="AB15" s="17">
        <v>0.237405179518455</v>
      </c>
      <c r="AC15" s="17">
        <v>0.29981255007413798</v>
      </c>
      <c r="AD15" s="17">
        <v>0.20651716391206201</v>
      </c>
      <c r="AE15" s="17"/>
      <c r="AF15" s="17">
        <v>0.242657566142889</v>
      </c>
      <c r="AG15" s="17">
        <v>0.29839891322824902</v>
      </c>
      <c r="AH15" s="17">
        <v>0.20287875353142401</v>
      </c>
      <c r="AI15" s="17">
        <v>0.23502290966405001</v>
      </c>
      <c r="AJ15" s="17">
        <v>0.15202052463816301</v>
      </c>
    </row>
    <row r="16" spans="2:36" x14ac:dyDescent="0.35">
      <c r="B16" s="18" t="s">
        <v>88</v>
      </c>
      <c r="C16" s="17">
        <v>7.3139140421364907E-2</v>
      </c>
      <c r="D16" s="17">
        <v>6.3046009312752796E-2</v>
      </c>
      <c r="E16" s="17">
        <v>8.1870179599187604E-2</v>
      </c>
      <c r="F16" s="17"/>
      <c r="G16" s="17">
        <v>6.7050250194599301E-2</v>
      </c>
      <c r="H16" s="17">
        <v>6.4200354584068003E-2</v>
      </c>
      <c r="I16" s="17">
        <v>8.6829055707239894E-2</v>
      </c>
      <c r="J16" s="17">
        <v>5.0260253237067697E-2</v>
      </c>
      <c r="K16" s="17">
        <v>4.9187361261216103E-2</v>
      </c>
      <c r="L16" s="17">
        <v>0.10720675271133399</v>
      </c>
      <c r="M16" s="17"/>
      <c r="N16" s="17">
        <v>7.6051490370107805E-2</v>
      </c>
      <c r="O16" s="17">
        <v>5.7556031909119502E-2</v>
      </c>
      <c r="P16" s="17">
        <v>9.9573068920383201E-2</v>
      </c>
      <c r="Q16" s="17">
        <v>4.9930587444976297E-2</v>
      </c>
      <c r="R16" s="17">
        <v>0.100062065024262</v>
      </c>
      <c r="S16" s="17">
        <v>4.2403341629300602E-2</v>
      </c>
      <c r="T16" s="17">
        <v>2.4300844409919101E-2</v>
      </c>
      <c r="U16" s="17">
        <v>6.0812996207124499E-2</v>
      </c>
      <c r="V16" s="17">
        <v>0.13468578521586699</v>
      </c>
      <c r="W16" s="17">
        <v>7.0268044733207594E-2</v>
      </c>
      <c r="X16" s="17">
        <v>7.7811098494631498E-2</v>
      </c>
      <c r="Y16" s="17">
        <v>9.5619318482791801E-2</v>
      </c>
      <c r="Z16" s="17"/>
      <c r="AA16" s="17">
        <v>6.2234793138985701E-2</v>
      </c>
      <c r="AB16" s="17">
        <v>0.119568229575434</v>
      </c>
      <c r="AC16" s="17">
        <v>5.2306206920288603E-2</v>
      </c>
      <c r="AD16" s="17">
        <v>4.3068042612844699E-2</v>
      </c>
      <c r="AE16" s="17"/>
      <c r="AF16" s="17">
        <v>5.2738790672652802E-2</v>
      </c>
      <c r="AG16" s="17">
        <v>7.0231895956375898E-2</v>
      </c>
      <c r="AH16" s="17">
        <v>9.6194229818165805E-2</v>
      </c>
      <c r="AI16" s="17">
        <v>4.44505026299509E-2</v>
      </c>
      <c r="AJ16" s="17">
        <v>0</v>
      </c>
    </row>
    <row r="17" spans="2:36" x14ac:dyDescent="0.35">
      <c r="B17" s="18" t="s">
        <v>89</v>
      </c>
      <c r="C17" s="17">
        <v>8.8921980609195095E-2</v>
      </c>
      <c r="D17" s="17">
        <v>6.5029399858926695E-2</v>
      </c>
      <c r="E17" s="17">
        <v>0.106118959670801</v>
      </c>
      <c r="F17" s="17"/>
      <c r="G17" s="17">
        <v>0.13153842225603099</v>
      </c>
      <c r="H17" s="17">
        <v>8.6891038601557294E-2</v>
      </c>
      <c r="I17" s="17">
        <v>3.81182313381861E-2</v>
      </c>
      <c r="J17" s="17">
        <v>0.107187194751357</v>
      </c>
      <c r="K17" s="17">
        <v>0.115847932623238</v>
      </c>
      <c r="L17" s="17">
        <v>8.1780110881988E-2</v>
      </c>
      <c r="M17" s="17"/>
      <c r="N17" s="17">
        <v>2.52994245152997E-2</v>
      </c>
      <c r="O17" s="17">
        <v>5.9008668423793403E-2</v>
      </c>
      <c r="P17" s="17">
        <v>0.16172365966251001</v>
      </c>
      <c r="Q17" s="17">
        <v>9.0884078694095205E-2</v>
      </c>
      <c r="R17" s="17">
        <v>0.14555788500316899</v>
      </c>
      <c r="S17" s="17">
        <v>6.1545765938903298E-2</v>
      </c>
      <c r="T17" s="17">
        <v>0.105468317429758</v>
      </c>
      <c r="U17" s="17">
        <v>0.27517585601247102</v>
      </c>
      <c r="V17" s="17">
        <v>9.9997070840990604E-2</v>
      </c>
      <c r="W17" s="17">
        <v>6.4951520252244099E-2</v>
      </c>
      <c r="X17" s="17">
        <v>7.4717941139196997E-2</v>
      </c>
      <c r="Y17" s="17">
        <v>0.15056803893470999</v>
      </c>
      <c r="Z17" s="17"/>
      <c r="AA17" s="17">
        <v>4.8308741663603903E-2</v>
      </c>
      <c r="AB17" s="17">
        <v>0.108687812558822</v>
      </c>
      <c r="AC17" s="17">
        <v>0.104977569852089</v>
      </c>
      <c r="AD17" s="17">
        <v>9.9407748955780598E-2</v>
      </c>
      <c r="AE17" s="17"/>
      <c r="AF17" s="17">
        <v>8.0481541988641395E-2</v>
      </c>
      <c r="AG17" s="17">
        <v>9.7442112812152995E-2</v>
      </c>
      <c r="AH17" s="17">
        <v>9.7054105729629803E-2</v>
      </c>
      <c r="AI17" s="17">
        <v>3.5182122593795898E-2</v>
      </c>
      <c r="AJ17" s="17">
        <v>0.14424437702684101</v>
      </c>
    </row>
    <row r="18" spans="2:36" x14ac:dyDescent="0.35">
      <c r="B18" s="18" t="s">
        <v>90</v>
      </c>
      <c r="C18" s="17">
        <v>2.9805157088902402E-2</v>
      </c>
      <c r="D18" s="17">
        <v>1.7152847051956101E-2</v>
      </c>
      <c r="E18" s="17">
        <v>4.05518952264163E-2</v>
      </c>
      <c r="F18" s="17"/>
      <c r="G18" s="17">
        <v>9.2253616202191399E-2</v>
      </c>
      <c r="H18" s="17">
        <v>0</v>
      </c>
      <c r="I18" s="17">
        <v>1.11810377833259E-2</v>
      </c>
      <c r="J18" s="17">
        <v>2.1473238254076699E-2</v>
      </c>
      <c r="K18" s="17">
        <v>1.1189314071424801E-2</v>
      </c>
      <c r="L18" s="17">
        <v>5.9431266212693998E-2</v>
      </c>
      <c r="M18" s="17"/>
      <c r="N18" s="17">
        <v>2.4745539596297599E-2</v>
      </c>
      <c r="O18" s="17">
        <v>3.3531458244390799E-2</v>
      </c>
      <c r="P18" s="17">
        <v>2.3551214088189502E-2</v>
      </c>
      <c r="Q18" s="17">
        <v>2.3333973659354499E-2</v>
      </c>
      <c r="R18" s="17">
        <v>0</v>
      </c>
      <c r="S18" s="17">
        <v>4.1793896376175199E-2</v>
      </c>
      <c r="T18" s="17">
        <v>7.2627532597370398E-2</v>
      </c>
      <c r="U18" s="17">
        <v>0.112037551079281</v>
      </c>
      <c r="V18" s="17">
        <v>0</v>
      </c>
      <c r="W18" s="17">
        <v>4.3379957969877897E-2</v>
      </c>
      <c r="X18" s="17">
        <v>0</v>
      </c>
      <c r="Y18" s="17">
        <v>0</v>
      </c>
      <c r="Z18" s="17"/>
      <c r="AA18" s="17">
        <v>1.3799311389623099E-2</v>
      </c>
      <c r="AB18" s="17">
        <v>4.379962468576E-2</v>
      </c>
      <c r="AC18" s="17">
        <v>3.67209934142338E-2</v>
      </c>
      <c r="AD18" s="17">
        <v>2.70884883862741E-2</v>
      </c>
      <c r="AE18" s="17"/>
      <c r="AF18" s="17">
        <v>1.8215607333838299E-2</v>
      </c>
      <c r="AG18" s="17">
        <v>2.92653215566301E-2</v>
      </c>
      <c r="AH18" s="17">
        <v>2.6654189440451299E-2</v>
      </c>
      <c r="AI18" s="17">
        <v>1.2722712717462401E-2</v>
      </c>
      <c r="AJ18" s="17">
        <v>0</v>
      </c>
    </row>
    <row r="19" spans="2:36" x14ac:dyDescent="0.35">
      <c r="B19" s="18" t="s">
        <v>91</v>
      </c>
      <c r="C19" s="17">
        <v>1.9178880150121601E-2</v>
      </c>
      <c r="D19" s="17">
        <v>1.7547675489698902E-2</v>
      </c>
      <c r="E19" s="17">
        <v>2.0613508923105098E-2</v>
      </c>
      <c r="F19" s="17"/>
      <c r="G19" s="17">
        <v>1.8444923546895701E-2</v>
      </c>
      <c r="H19" s="17">
        <v>3.9536745203290501E-2</v>
      </c>
      <c r="I19" s="17">
        <v>0</v>
      </c>
      <c r="J19" s="17">
        <v>1.79016977427588E-2</v>
      </c>
      <c r="K19" s="17">
        <v>0</v>
      </c>
      <c r="L19" s="17">
        <v>3.4938392242651897E-2</v>
      </c>
      <c r="M19" s="17"/>
      <c r="N19" s="17">
        <v>0</v>
      </c>
      <c r="O19" s="17">
        <v>4.7579328330198102E-2</v>
      </c>
      <c r="P19" s="17">
        <v>0</v>
      </c>
      <c r="Q19" s="17">
        <v>2.8295252732389E-2</v>
      </c>
      <c r="R19" s="17">
        <v>0</v>
      </c>
      <c r="S19" s="17">
        <v>3.9776399915501998E-2</v>
      </c>
      <c r="T19" s="17">
        <v>2.35782357076459E-2</v>
      </c>
      <c r="U19" s="17">
        <v>0</v>
      </c>
      <c r="V19" s="17">
        <v>2.01284690694029E-2</v>
      </c>
      <c r="W19" s="17">
        <v>0</v>
      </c>
      <c r="X19" s="17">
        <v>0</v>
      </c>
      <c r="Y19" s="17">
        <v>5.00700154541628E-2</v>
      </c>
      <c r="Z19" s="17"/>
      <c r="AA19" s="17">
        <v>0</v>
      </c>
      <c r="AB19" s="17">
        <v>1.8862486746068299E-2</v>
      </c>
      <c r="AC19" s="17">
        <v>2.9999269349623402E-2</v>
      </c>
      <c r="AD19" s="17">
        <v>2.9069269006630101E-2</v>
      </c>
      <c r="AE19" s="17"/>
      <c r="AF19" s="17">
        <v>1.8222432270143699E-2</v>
      </c>
      <c r="AG19" s="17">
        <v>3.4380694497837802E-2</v>
      </c>
      <c r="AH19" s="17">
        <v>6.2946769427906996E-3</v>
      </c>
      <c r="AI19" s="17">
        <v>1.5759029501194101E-2</v>
      </c>
      <c r="AJ19" s="17">
        <v>0</v>
      </c>
    </row>
    <row r="20" spans="2:36" x14ac:dyDescent="0.35">
      <c r="B20" s="18" t="s">
        <v>92</v>
      </c>
      <c r="C20" s="17">
        <v>0</v>
      </c>
      <c r="D20" s="17">
        <v>0</v>
      </c>
      <c r="E20" s="17">
        <v>0</v>
      </c>
      <c r="F20" s="17"/>
      <c r="G20" s="17">
        <v>0</v>
      </c>
      <c r="H20" s="17">
        <v>0</v>
      </c>
      <c r="I20" s="17">
        <v>0</v>
      </c>
      <c r="J20" s="17">
        <v>0</v>
      </c>
      <c r="K20" s="17">
        <v>0</v>
      </c>
      <c r="L20" s="17">
        <v>0</v>
      </c>
      <c r="M20" s="17"/>
      <c r="N20" s="17">
        <v>0</v>
      </c>
      <c r="O20" s="17">
        <v>0</v>
      </c>
      <c r="P20" s="17">
        <v>0</v>
      </c>
      <c r="Q20" s="17">
        <v>0</v>
      </c>
      <c r="R20" s="17">
        <v>0</v>
      </c>
      <c r="S20" s="17">
        <v>0</v>
      </c>
      <c r="T20" s="17">
        <v>0</v>
      </c>
      <c r="U20" s="17">
        <v>0</v>
      </c>
      <c r="V20" s="17">
        <v>0</v>
      </c>
      <c r="W20" s="17">
        <v>0</v>
      </c>
      <c r="X20" s="17">
        <v>0</v>
      </c>
      <c r="Y20" s="17">
        <v>0</v>
      </c>
      <c r="Z20" s="17"/>
      <c r="AA20" s="17">
        <v>0</v>
      </c>
      <c r="AB20" s="17">
        <v>0</v>
      </c>
      <c r="AC20" s="17">
        <v>0</v>
      </c>
      <c r="AD20" s="17">
        <v>0</v>
      </c>
      <c r="AE20" s="17"/>
      <c r="AF20" s="17">
        <v>0</v>
      </c>
      <c r="AG20" s="17">
        <v>0</v>
      </c>
      <c r="AH20" s="17">
        <v>0</v>
      </c>
      <c r="AI20" s="17">
        <v>0</v>
      </c>
      <c r="AJ20" s="17">
        <v>0</v>
      </c>
    </row>
    <row r="21" spans="2:36" x14ac:dyDescent="0.35">
      <c r="B21" s="18" t="s">
        <v>79</v>
      </c>
      <c r="C21" s="19">
        <v>3.4309517248217198E-3</v>
      </c>
      <c r="D21" s="19">
        <v>3.7474523352584101E-3</v>
      </c>
      <c r="E21" s="19">
        <v>3.1754911386343799E-3</v>
      </c>
      <c r="F21" s="19"/>
      <c r="G21" s="19">
        <v>1.6902010540285301E-2</v>
      </c>
      <c r="H21" s="19">
        <v>0</v>
      </c>
      <c r="I21" s="19">
        <v>0</v>
      </c>
      <c r="J21" s="19">
        <v>8.7708726903142405E-3</v>
      </c>
      <c r="K21" s="19">
        <v>0</v>
      </c>
      <c r="L21" s="19">
        <v>0</v>
      </c>
      <c r="M21" s="19"/>
      <c r="N21" s="19">
        <v>0</v>
      </c>
      <c r="O21" s="19">
        <v>2.1757885803493301E-2</v>
      </c>
      <c r="P21" s="19">
        <v>0</v>
      </c>
      <c r="Q21" s="19">
        <v>0</v>
      </c>
      <c r="R21" s="19">
        <v>0</v>
      </c>
      <c r="S21" s="19">
        <v>0</v>
      </c>
      <c r="T21" s="19">
        <v>0</v>
      </c>
      <c r="U21" s="19">
        <v>0</v>
      </c>
      <c r="V21" s="19">
        <v>0</v>
      </c>
      <c r="W21" s="19">
        <v>0</v>
      </c>
      <c r="X21" s="19">
        <v>0</v>
      </c>
      <c r="Y21" s="19">
        <v>0</v>
      </c>
      <c r="Z21" s="19"/>
      <c r="AA21" s="19">
        <v>0</v>
      </c>
      <c r="AB21" s="19">
        <v>0</v>
      </c>
      <c r="AC21" s="19">
        <v>0</v>
      </c>
      <c r="AD21" s="19">
        <v>1.76800705263567E-2</v>
      </c>
      <c r="AE21" s="19"/>
      <c r="AF21" s="19">
        <v>0</v>
      </c>
      <c r="AG21" s="19">
        <v>0</v>
      </c>
      <c r="AH21" s="19">
        <v>1.13664858127209E-2</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494</v>
      </c>
      <c r="D7" s="10">
        <v>216</v>
      </c>
      <c r="E7" s="10">
        <v>276</v>
      </c>
      <c r="F7" s="10"/>
      <c r="G7" s="10">
        <v>70</v>
      </c>
      <c r="H7" s="10">
        <v>128</v>
      </c>
      <c r="I7" s="10">
        <v>127</v>
      </c>
      <c r="J7" s="10">
        <v>86</v>
      </c>
      <c r="K7" s="10">
        <v>47</v>
      </c>
      <c r="L7" s="10">
        <v>36</v>
      </c>
      <c r="M7" s="10"/>
      <c r="N7" s="10">
        <v>79</v>
      </c>
      <c r="O7" s="10">
        <v>56</v>
      </c>
      <c r="P7" s="10">
        <v>36</v>
      </c>
      <c r="Q7" s="10">
        <v>41</v>
      </c>
      <c r="R7" s="10">
        <v>35</v>
      </c>
      <c r="S7" s="10">
        <v>46</v>
      </c>
      <c r="T7" s="10">
        <v>37</v>
      </c>
      <c r="U7" s="10">
        <v>24</v>
      </c>
      <c r="V7" s="10">
        <v>57</v>
      </c>
      <c r="W7" s="10">
        <v>39</v>
      </c>
      <c r="X7" s="10">
        <v>20</v>
      </c>
      <c r="Y7" s="10">
        <v>24</v>
      </c>
      <c r="Z7" s="10"/>
      <c r="AA7" s="10">
        <v>145</v>
      </c>
      <c r="AB7" s="10">
        <v>118</v>
      </c>
      <c r="AC7" s="10">
        <v>113</v>
      </c>
      <c r="AD7" s="10">
        <v>118</v>
      </c>
      <c r="AE7" s="10"/>
      <c r="AF7" s="10">
        <v>95</v>
      </c>
      <c r="AG7" s="10">
        <v>128</v>
      </c>
      <c r="AH7" s="10">
        <v>150</v>
      </c>
      <c r="AI7" s="10">
        <v>56</v>
      </c>
      <c r="AJ7" s="10">
        <v>12</v>
      </c>
    </row>
    <row r="8" spans="2:36" ht="30" customHeight="1" x14ac:dyDescent="0.35">
      <c r="B8" s="11" t="s">
        <v>54</v>
      </c>
      <c r="C8" s="11">
        <v>501</v>
      </c>
      <c r="D8" s="11">
        <v>225</v>
      </c>
      <c r="E8" s="11">
        <v>274</v>
      </c>
      <c r="F8" s="11"/>
      <c r="G8" s="11">
        <v>66</v>
      </c>
      <c r="H8" s="11">
        <v>140</v>
      </c>
      <c r="I8" s="11">
        <v>129</v>
      </c>
      <c r="J8" s="11">
        <v>89</v>
      </c>
      <c r="K8" s="11">
        <v>43</v>
      </c>
      <c r="L8" s="11">
        <v>34</v>
      </c>
      <c r="M8" s="11"/>
      <c r="N8" s="11">
        <v>80</v>
      </c>
      <c r="O8" s="11">
        <v>58</v>
      </c>
      <c r="P8" s="11">
        <v>35</v>
      </c>
      <c r="Q8" s="11">
        <v>45</v>
      </c>
      <c r="R8" s="11">
        <v>33</v>
      </c>
      <c r="S8" s="11">
        <v>47</v>
      </c>
      <c r="T8" s="11">
        <v>40</v>
      </c>
      <c r="U8" s="11">
        <v>20</v>
      </c>
      <c r="V8" s="11">
        <v>56</v>
      </c>
      <c r="W8" s="11">
        <v>45</v>
      </c>
      <c r="X8" s="11">
        <v>20</v>
      </c>
      <c r="Y8" s="11">
        <v>22</v>
      </c>
      <c r="Z8" s="11"/>
      <c r="AA8" s="11">
        <v>150</v>
      </c>
      <c r="AB8" s="11">
        <v>122</v>
      </c>
      <c r="AC8" s="11">
        <v>113</v>
      </c>
      <c r="AD8" s="11">
        <v>116</v>
      </c>
      <c r="AE8" s="11"/>
      <c r="AF8" s="11">
        <v>94</v>
      </c>
      <c r="AG8" s="11">
        <v>128</v>
      </c>
      <c r="AH8" s="11">
        <v>155</v>
      </c>
      <c r="AI8" s="11">
        <v>58</v>
      </c>
      <c r="AJ8" s="11">
        <v>11</v>
      </c>
    </row>
    <row r="9" spans="2:36" x14ac:dyDescent="0.35">
      <c r="B9" s="18" t="s">
        <v>81</v>
      </c>
      <c r="C9" s="17">
        <v>1.35327239597215E-2</v>
      </c>
      <c r="D9" s="17">
        <v>8.3031113886213193E-3</v>
      </c>
      <c r="E9" s="17">
        <v>1.7932516960780898E-2</v>
      </c>
      <c r="F9" s="17"/>
      <c r="G9" s="17">
        <v>1.26683333375646E-2</v>
      </c>
      <c r="H9" s="17">
        <v>6.7897275212822298E-3</v>
      </c>
      <c r="I9" s="17">
        <v>1.5657891801704599E-2</v>
      </c>
      <c r="J9" s="17">
        <v>3.34789747389607E-2</v>
      </c>
      <c r="K9" s="17">
        <v>0</v>
      </c>
      <c r="L9" s="17">
        <v>0</v>
      </c>
      <c r="M9" s="17"/>
      <c r="N9" s="17">
        <v>1.1860470728564301E-2</v>
      </c>
      <c r="O9" s="17">
        <v>1.6948455250942799E-2</v>
      </c>
      <c r="P9" s="17">
        <v>0</v>
      </c>
      <c r="Q9" s="17">
        <v>0</v>
      </c>
      <c r="R9" s="17">
        <v>0</v>
      </c>
      <c r="S9" s="17">
        <v>2.11360741557544E-2</v>
      </c>
      <c r="T9" s="17">
        <v>2.5782366802511201E-2</v>
      </c>
      <c r="U9" s="17">
        <v>0</v>
      </c>
      <c r="V9" s="17">
        <v>3.55877866202138E-2</v>
      </c>
      <c r="W9" s="17">
        <v>0</v>
      </c>
      <c r="X9" s="17">
        <v>0</v>
      </c>
      <c r="Y9" s="17">
        <v>3.7898425552991603E-2</v>
      </c>
      <c r="Z9" s="17"/>
      <c r="AA9" s="17">
        <v>1.3279248635579799E-2</v>
      </c>
      <c r="AB9" s="17">
        <v>6.8228018354896999E-3</v>
      </c>
      <c r="AC9" s="17">
        <v>0</v>
      </c>
      <c r="AD9" s="17">
        <v>3.4124921968370803E-2</v>
      </c>
      <c r="AE9" s="17"/>
      <c r="AF9" s="17">
        <v>1.05323514720794E-2</v>
      </c>
      <c r="AG9" s="17">
        <v>1.54412354602109E-2</v>
      </c>
      <c r="AH9" s="17">
        <v>0</v>
      </c>
      <c r="AI9" s="17">
        <v>1.42652247728041E-2</v>
      </c>
      <c r="AJ9" s="17">
        <v>8.7562627656420505E-2</v>
      </c>
    </row>
    <row r="10" spans="2:36" x14ac:dyDescent="0.35">
      <c r="B10" s="18" t="s">
        <v>82</v>
      </c>
      <c r="C10" s="17">
        <v>1.40714433734114E-2</v>
      </c>
      <c r="D10" s="17">
        <v>1.7579856362943399E-2</v>
      </c>
      <c r="E10" s="17">
        <v>1.12906860245034E-2</v>
      </c>
      <c r="F10" s="17"/>
      <c r="G10" s="17">
        <v>1.26967282708258E-2</v>
      </c>
      <c r="H10" s="17">
        <v>1.6021132663515202E-2</v>
      </c>
      <c r="I10" s="17">
        <v>3.07589128527023E-2</v>
      </c>
      <c r="J10" s="17">
        <v>0</v>
      </c>
      <c r="K10" s="17">
        <v>0</v>
      </c>
      <c r="L10" s="17">
        <v>0</v>
      </c>
      <c r="M10" s="17"/>
      <c r="N10" s="17">
        <v>2.3347104591623299E-2</v>
      </c>
      <c r="O10" s="17">
        <v>3.9300627177752699E-2</v>
      </c>
      <c r="P10" s="17">
        <v>0</v>
      </c>
      <c r="Q10" s="17">
        <v>4.2193567801087302E-2</v>
      </c>
      <c r="R10" s="17">
        <v>0</v>
      </c>
      <c r="S10" s="17">
        <v>0</v>
      </c>
      <c r="T10" s="17">
        <v>0</v>
      </c>
      <c r="U10" s="17">
        <v>0</v>
      </c>
      <c r="V10" s="17">
        <v>1.8260409013871302E-2</v>
      </c>
      <c r="W10" s="17">
        <v>0</v>
      </c>
      <c r="X10" s="17">
        <v>0</v>
      </c>
      <c r="Y10" s="17">
        <v>0</v>
      </c>
      <c r="Z10" s="17"/>
      <c r="AA10" s="17">
        <v>1.82394436291092E-2</v>
      </c>
      <c r="AB10" s="17">
        <v>8.4000694262507895E-3</v>
      </c>
      <c r="AC10" s="17">
        <v>1.9743786489664201E-2</v>
      </c>
      <c r="AD10" s="17">
        <v>9.1009397659190701E-3</v>
      </c>
      <c r="AE10" s="17"/>
      <c r="AF10" s="17">
        <v>0</v>
      </c>
      <c r="AG10" s="17">
        <v>6.5142261395739597E-3</v>
      </c>
      <c r="AH10" s="17">
        <v>7.8401365553572092E-3</v>
      </c>
      <c r="AI10" s="17">
        <v>5.2989753602247003E-2</v>
      </c>
      <c r="AJ10" s="17">
        <v>7.5048568566045096E-2</v>
      </c>
    </row>
    <row r="11" spans="2:36" x14ac:dyDescent="0.35">
      <c r="B11" s="18" t="s">
        <v>83</v>
      </c>
      <c r="C11" s="17">
        <v>9.4388920946799001E-2</v>
      </c>
      <c r="D11" s="17">
        <v>9.1268558482428E-2</v>
      </c>
      <c r="E11" s="17">
        <v>9.7651535289060301E-2</v>
      </c>
      <c r="F11" s="17"/>
      <c r="G11" s="17">
        <v>0.112959021773994</v>
      </c>
      <c r="H11" s="17">
        <v>0.14631202606212501</v>
      </c>
      <c r="I11" s="17">
        <v>8.29429221360026E-2</v>
      </c>
      <c r="J11" s="17">
        <v>8.5643989065612103E-2</v>
      </c>
      <c r="K11" s="17">
        <v>0</v>
      </c>
      <c r="L11" s="17">
        <v>3.1414233537360302E-2</v>
      </c>
      <c r="M11" s="17"/>
      <c r="N11" s="17">
        <v>0.15754896748851399</v>
      </c>
      <c r="O11" s="17">
        <v>3.7344235893779797E-2</v>
      </c>
      <c r="P11" s="17">
        <v>5.7241924667898403E-2</v>
      </c>
      <c r="Q11" s="17">
        <v>0.123490505821549</v>
      </c>
      <c r="R11" s="17">
        <v>8.1543537780834993E-2</v>
      </c>
      <c r="S11" s="17">
        <v>6.6229587193953998E-2</v>
      </c>
      <c r="T11" s="17">
        <v>0.21937843926989201</v>
      </c>
      <c r="U11" s="17">
        <v>8.09120378186967E-2</v>
      </c>
      <c r="V11" s="17">
        <v>3.3299068761867501E-2</v>
      </c>
      <c r="W11" s="17">
        <v>7.1963195515421005E-2</v>
      </c>
      <c r="X11" s="17">
        <v>0</v>
      </c>
      <c r="Y11" s="17">
        <v>0.16371705752018201</v>
      </c>
      <c r="Z11" s="17"/>
      <c r="AA11" s="17">
        <v>0.110361922734788</v>
      </c>
      <c r="AB11" s="17">
        <v>2.6213065411895099E-2</v>
      </c>
      <c r="AC11" s="17">
        <v>0.121914441148834</v>
      </c>
      <c r="AD11" s="17">
        <v>0.118601300962887</v>
      </c>
      <c r="AE11" s="17"/>
      <c r="AF11" s="17">
        <v>7.1768164357381897E-2</v>
      </c>
      <c r="AG11" s="17">
        <v>9.2944545584952298E-2</v>
      </c>
      <c r="AH11" s="17">
        <v>9.7350919931314506E-2</v>
      </c>
      <c r="AI11" s="17">
        <v>0.11366046864035299</v>
      </c>
      <c r="AJ11" s="17">
        <v>0.25604180731091303</v>
      </c>
    </row>
    <row r="12" spans="2:36" x14ac:dyDescent="0.35">
      <c r="B12" s="18" t="s">
        <v>84</v>
      </c>
      <c r="C12" s="17">
        <v>4.5246726113467903E-2</v>
      </c>
      <c r="D12" s="17">
        <v>4.8791299525520401E-2</v>
      </c>
      <c r="E12" s="17">
        <v>4.2666448750245001E-2</v>
      </c>
      <c r="F12" s="17"/>
      <c r="G12" s="17">
        <v>2.7620175083959701E-2</v>
      </c>
      <c r="H12" s="17">
        <v>8.5657115540041906E-2</v>
      </c>
      <c r="I12" s="17">
        <v>4.5850850733345397E-2</v>
      </c>
      <c r="J12" s="17">
        <v>2.3448616639905599E-2</v>
      </c>
      <c r="K12" s="17">
        <v>2.0154758953048899E-2</v>
      </c>
      <c r="L12" s="17">
        <v>0</v>
      </c>
      <c r="M12" s="17"/>
      <c r="N12" s="17">
        <v>4.8901845774676399E-2</v>
      </c>
      <c r="O12" s="17">
        <v>3.8571662404779099E-2</v>
      </c>
      <c r="P12" s="17">
        <v>2.8286767907903399E-2</v>
      </c>
      <c r="Q12" s="17">
        <v>4.9348012988027802E-2</v>
      </c>
      <c r="R12" s="17">
        <v>8.8363416456248303E-2</v>
      </c>
      <c r="S12" s="17">
        <v>4.1798277923394099E-2</v>
      </c>
      <c r="T12" s="17">
        <v>3.1702056956702501E-2</v>
      </c>
      <c r="U12" s="17">
        <v>4.27187924834386E-2</v>
      </c>
      <c r="V12" s="17">
        <v>7.5139831886588807E-2</v>
      </c>
      <c r="W12" s="17">
        <v>0</v>
      </c>
      <c r="X12" s="17">
        <v>5.0112780696569201E-2</v>
      </c>
      <c r="Y12" s="17">
        <v>4.9712546775666201E-2</v>
      </c>
      <c r="Z12" s="17"/>
      <c r="AA12" s="17">
        <v>6.8432536446092401E-2</v>
      </c>
      <c r="AB12" s="17">
        <v>2.59713117137426E-2</v>
      </c>
      <c r="AC12" s="17">
        <v>4.5358166315450199E-2</v>
      </c>
      <c r="AD12" s="17">
        <v>3.5335783580845999E-2</v>
      </c>
      <c r="AE12" s="17"/>
      <c r="AF12" s="17">
        <v>2.2382602421691801E-2</v>
      </c>
      <c r="AG12" s="17">
        <v>4.8236308522622298E-2</v>
      </c>
      <c r="AH12" s="17">
        <v>6.3941378194200205E-2</v>
      </c>
      <c r="AI12" s="17">
        <v>3.8665173338268202E-2</v>
      </c>
      <c r="AJ12" s="17">
        <v>0</v>
      </c>
    </row>
    <row r="13" spans="2:36" x14ac:dyDescent="0.35">
      <c r="B13" s="18" t="s">
        <v>85</v>
      </c>
      <c r="C13" s="17">
        <v>0.25194286984738301</v>
      </c>
      <c r="D13" s="17">
        <v>0.23051897101598401</v>
      </c>
      <c r="E13" s="17">
        <v>0.27141835688172</v>
      </c>
      <c r="F13" s="17"/>
      <c r="G13" s="17">
        <v>0.209577150402808</v>
      </c>
      <c r="H13" s="17">
        <v>0.33372088952368001</v>
      </c>
      <c r="I13" s="17">
        <v>0.23637587137167099</v>
      </c>
      <c r="J13" s="17">
        <v>0.20775200528438401</v>
      </c>
      <c r="K13" s="17">
        <v>0.21766699687343799</v>
      </c>
      <c r="L13" s="17">
        <v>0.21584316496363501</v>
      </c>
      <c r="M13" s="17"/>
      <c r="N13" s="17">
        <v>0.257542287984518</v>
      </c>
      <c r="O13" s="17">
        <v>0.33480214121106</v>
      </c>
      <c r="P13" s="17">
        <v>0.32246228884713202</v>
      </c>
      <c r="Q13" s="17">
        <v>0.19776485870823199</v>
      </c>
      <c r="R13" s="17">
        <v>0.29453926696638799</v>
      </c>
      <c r="S13" s="17">
        <v>0.161427594947119</v>
      </c>
      <c r="T13" s="17">
        <v>0.29558587634072098</v>
      </c>
      <c r="U13" s="17">
        <v>0.37454330665348301</v>
      </c>
      <c r="V13" s="17">
        <v>0.22442332392171899</v>
      </c>
      <c r="W13" s="17">
        <v>0.131576053414139</v>
      </c>
      <c r="X13" s="17">
        <v>0.304664917273061</v>
      </c>
      <c r="Y13" s="17">
        <v>0.21881244509742501</v>
      </c>
      <c r="Z13" s="17"/>
      <c r="AA13" s="17">
        <v>0.235469061577952</v>
      </c>
      <c r="AB13" s="17">
        <v>0.23212059519415401</v>
      </c>
      <c r="AC13" s="17">
        <v>0.267620153803937</v>
      </c>
      <c r="AD13" s="17">
        <v>0.27891430667719003</v>
      </c>
      <c r="AE13" s="17"/>
      <c r="AF13" s="17">
        <v>0.26002315455484099</v>
      </c>
      <c r="AG13" s="17">
        <v>0.25572130112170599</v>
      </c>
      <c r="AH13" s="17">
        <v>0.264636415212053</v>
      </c>
      <c r="AI13" s="17">
        <v>0.20799596686670699</v>
      </c>
      <c r="AJ13" s="17">
        <v>0.42178872985800903</v>
      </c>
    </row>
    <row r="14" spans="2:36" x14ac:dyDescent="0.35">
      <c r="B14" s="18" t="s">
        <v>86</v>
      </c>
      <c r="C14" s="17">
        <v>0.144536831928953</v>
      </c>
      <c r="D14" s="17">
        <v>0.14549564753415001</v>
      </c>
      <c r="E14" s="17">
        <v>0.14481580182173001</v>
      </c>
      <c r="F14" s="17"/>
      <c r="G14" s="17">
        <v>0.18739725548691999</v>
      </c>
      <c r="H14" s="17">
        <v>0.120963383616808</v>
      </c>
      <c r="I14" s="17">
        <v>0.14419069076216701</v>
      </c>
      <c r="J14" s="17">
        <v>0.14277036754751399</v>
      </c>
      <c r="K14" s="17">
        <v>0.148247750934101</v>
      </c>
      <c r="L14" s="17">
        <v>0.15977248564510299</v>
      </c>
      <c r="M14" s="17"/>
      <c r="N14" s="17">
        <v>0.103112347687039</v>
      </c>
      <c r="O14" s="17">
        <v>0.14236852926112101</v>
      </c>
      <c r="P14" s="17">
        <v>0.17733032565283299</v>
      </c>
      <c r="Q14" s="17">
        <v>0.17189124649656501</v>
      </c>
      <c r="R14" s="17">
        <v>0.16150503097392699</v>
      </c>
      <c r="S14" s="17">
        <v>0.14682515367159901</v>
      </c>
      <c r="T14" s="17">
        <v>0.16588908850115999</v>
      </c>
      <c r="U14" s="17">
        <v>0.21066776051203601</v>
      </c>
      <c r="V14" s="17">
        <v>9.9184372159837206E-2</v>
      </c>
      <c r="W14" s="17">
        <v>0.18814749123167801</v>
      </c>
      <c r="X14" s="17">
        <v>0.10196553786620299</v>
      </c>
      <c r="Y14" s="17">
        <v>0.12695590625608999</v>
      </c>
      <c r="Z14" s="17"/>
      <c r="AA14" s="17">
        <v>0.134246073957905</v>
      </c>
      <c r="AB14" s="17">
        <v>0.21319491987140901</v>
      </c>
      <c r="AC14" s="17">
        <v>6.3656341732733601E-2</v>
      </c>
      <c r="AD14" s="17">
        <v>0.16447243023307501</v>
      </c>
      <c r="AE14" s="17"/>
      <c r="AF14" s="17">
        <v>0.168312743467322</v>
      </c>
      <c r="AG14" s="17">
        <v>0.14495024454743699</v>
      </c>
      <c r="AH14" s="17">
        <v>0.15836002595229001</v>
      </c>
      <c r="AI14" s="17">
        <v>9.2129698781464694E-2</v>
      </c>
      <c r="AJ14" s="17">
        <v>0</v>
      </c>
    </row>
    <row r="15" spans="2:36" x14ac:dyDescent="0.35">
      <c r="B15" s="18" t="s">
        <v>87</v>
      </c>
      <c r="C15" s="17">
        <v>0.236353591914084</v>
      </c>
      <c r="D15" s="17">
        <v>0.20425163151006301</v>
      </c>
      <c r="E15" s="17">
        <v>0.26449361465916099</v>
      </c>
      <c r="F15" s="17"/>
      <c r="G15" s="17">
        <v>0.28094625685524999</v>
      </c>
      <c r="H15" s="17">
        <v>0.16053501455976599</v>
      </c>
      <c r="I15" s="17">
        <v>0.27625483780362198</v>
      </c>
      <c r="J15" s="17">
        <v>0.24333282268342299</v>
      </c>
      <c r="K15" s="17">
        <v>0.31357602548383001</v>
      </c>
      <c r="L15" s="17">
        <v>0.19493437306755901</v>
      </c>
      <c r="M15" s="17"/>
      <c r="N15" s="17">
        <v>0.29359441506582601</v>
      </c>
      <c r="O15" s="17">
        <v>0.19493483288149099</v>
      </c>
      <c r="P15" s="17">
        <v>0.212713680788155</v>
      </c>
      <c r="Q15" s="17">
        <v>0.22852270642333999</v>
      </c>
      <c r="R15" s="17">
        <v>0.28806736245244202</v>
      </c>
      <c r="S15" s="17">
        <v>0.29853827456736798</v>
      </c>
      <c r="T15" s="17">
        <v>0.128793651583682</v>
      </c>
      <c r="U15" s="17">
        <v>0.171955539623945</v>
      </c>
      <c r="V15" s="17">
        <v>0.22721761865413601</v>
      </c>
      <c r="W15" s="17">
        <v>0.220413137065499</v>
      </c>
      <c r="X15" s="17">
        <v>0.29189778730780103</v>
      </c>
      <c r="Y15" s="17">
        <v>0.241774381219031</v>
      </c>
      <c r="Z15" s="17"/>
      <c r="AA15" s="17">
        <v>0.23247653128949899</v>
      </c>
      <c r="AB15" s="17">
        <v>0.229281678300779</v>
      </c>
      <c r="AC15" s="17">
        <v>0.27040354653943399</v>
      </c>
      <c r="AD15" s="17">
        <v>0.21562784223815601</v>
      </c>
      <c r="AE15" s="17"/>
      <c r="AF15" s="17">
        <v>0.31375161637034699</v>
      </c>
      <c r="AG15" s="17">
        <v>0.20247624532539099</v>
      </c>
      <c r="AH15" s="17">
        <v>0.246991179673866</v>
      </c>
      <c r="AI15" s="17">
        <v>0.185070990887232</v>
      </c>
      <c r="AJ15" s="17">
        <v>0.159558266608612</v>
      </c>
    </row>
    <row r="16" spans="2:36" x14ac:dyDescent="0.35">
      <c r="B16" s="18" t="s">
        <v>88</v>
      </c>
      <c r="C16" s="17">
        <v>7.19853708696781E-2</v>
      </c>
      <c r="D16" s="17">
        <v>0.107803449572878</v>
      </c>
      <c r="E16" s="17">
        <v>4.3066809523197899E-2</v>
      </c>
      <c r="F16" s="17"/>
      <c r="G16" s="17">
        <v>4.6497853810341397E-2</v>
      </c>
      <c r="H16" s="17">
        <v>3.0618205457633201E-2</v>
      </c>
      <c r="I16" s="17">
        <v>8.2195495849156294E-2</v>
      </c>
      <c r="J16" s="17">
        <v>8.4973210747287004E-2</v>
      </c>
      <c r="K16" s="17">
        <v>0.12907472539050999</v>
      </c>
      <c r="L16" s="17">
        <v>0.14557196803158701</v>
      </c>
      <c r="M16" s="17"/>
      <c r="N16" s="17">
        <v>1.30452654982499E-2</v>
      </c>
      <c r="O16" s="17">
        <v>9.0740545238110898E-2</v>
      </c>
      <c r="P16" s="17">
        <v>2.8783018234017799E-2</v>
      </c>
      <c r="Q16" s="17">
        <v>0.14142677419390501</v>
      </c>
      <c r="R16" s="17">
        <v>2.9407914895493398E-2</v>
      </c>
      <c r="S16" s="17">
        <v>8.4532467654226701E-2</v>
      </c>
      <c r="T16" s="17">
        <v>5.05782697915566E-2</v>
      </c>
      <c r="U16" s="17">
        <v>4.13727312733769E-2</v>
      </c>
      <c r="V16" s="17">
        <v>0.12834642140169999</v>
      </c>
      <c r="W16" s="17">
        <v>0.12264967118725301</v>
      </c>
      <c r="X16" s="17">
        <v>9.6024302209041304E-2</v>
      </c>
      <c r="Y16" s="17">
        <v>0</v>
      </c>
      <c r="Z16" s="17"/>
      <c r="AA16" s="17">
        <v>7.0077088585279598E-2</v>
      </c>
      <c r="AB16" s="17">
        <v>5.7332465408332998E-2</v>
      </c>
      <c r="AC16" s="17">
        <v>0.127019016816529</v>
      </c>
      <c r="AD16" s="17">
        <v>3.6223229337329299E-2</v>
      </c>
      <c r="AE16" s="17"/>
      <c r="AF16" s="17">
        <v>7.8838357511561694E-2</v>
      </c>
      <c r="AG16" s="17">
        <v>9.1571252873241998E-2</v>
      </c>
      <c r="AH16" s="17">
        <v>2.87341235547014E-2</v>
      </c>
      <c r="AI16" s="17">
        <v>7.2776691839825006E-2</v>
      </c>
      <c r="AJ16" s="17">
        <v>0</v>
      </c>
    </row>
    <row r="17" spans="2:36" x14ac:dyDescent="0.35">
      <c r="B17" s="18" t="s">
        <v>89</v>
      </c>
      <c r="C17" s="17">
        <v>5.7184412403149802E-2</v>
      </c>
      <c r="D17" s="17">
        <v>8.6466240536690803E-2</v>
      </c>
      <c r="E17" s="17">
        <v>3.0124917177888299E-2</v>
      </c>
      <c r="F17" s="17"/>
      <c r="G17" s="17">
        <v>2.7919427512303599E-2</v>
      </c>
      <c r="H17" s="17">
        <v>7.4549831429894201E-2</v>
      </c>
      <c r="I17" s="17">
        <v>5.6193705770839597E-2</v>
      </c>
      <c r="J17" s="17">
        <v>6.2002650301486002E-2</v>
      </c>
      <c r="K17" s="17">
        <v>3.8479026275969698E-2</v>
      </c>
      <c r="L17" s="17">
        <v>5.7122325699446003E-2</v>
      </c>
      <c r="M17" s="17"/>
      <c r="N17" s="17">
        <v>5.3261244798824103E-2</v>
      </c>
      <c r="O17" s="17">
        <v>3.5224821155115098E-2</v>
      </c>
      <c r="P17" s="17">
        <v>5.5501062590712899E-2</v>
      </c>
      <c r="Q17" s="17">
        <v>0</v>
      </c>
      <c r="R17" s="17">
        <v>0</v>
      </c>
      <c r="S17" s="17">
        <v>0.112428207492436</v>
      </c>
      <c r="T17" s="17">
        <v>2.6387960979140299E-2</v>
      </c>
      <c r="U17" s="17">
        <v>3.6792559127070801E-2</v>
      </c>
      <c r="V17" s="17">
        <v>9.2151519508171006E-2</v>
      </c>
      <c r="W17" s="17">
        <v>0.14031107703645701</v>
      </c>
      <c r="X17" s="17">
        <v>9.2910272199772104E-2</v>
      </c>
      <c r="Y17" s="17">
        <v>0</v>
      </c>
      <c r="Z17" s="17"/>
      <c r="AA17" s="17">
        <v>6.7928526434577502E-2</v>
      </c>
      <c r="AB17" s="17">
        <v>4.4173738466939498E-2</v>
      </c>
      <c r="AC17" s="17">
        <v>5.902065262365E-2</v>
      </c>
      <c r="AD17" s="17">
        <v>5.5146335285393901E-2</v>
      </c>
      <c r="AE17" s="17"/>
      <c r="AF17" s="17">
        <v>3.1503700623364002E-2</v>
      </c>
      <c r="AG17" s="17">
        <v>6.2681400547658306E-2</v>
      </c>
      <c r="AH17" s="17">
        <v>5.4281875026454998E-2</v>
      </c>
      <c r="AI17" s="17">
        <v>0.135380219451079</v>
      </c>
      <c r="AJ17" s="17">
        <v>0</v>
      </c>
    </row>
    <row r="18" spans="2:36" x14ac:dyDescent="0.35">
      <c r="B18" s="18" t="s">
        <v>90</v>
      </c>
      <c r="C18" s="17">
        <v>2.3738972267395901E-2</v>
      </c>
      <c r="D18" s="17">
        <v>2.1923887709042099E-2</v>
      </c>
      <c r="E18" s="17">
        <v>2.54066592277854E-2</v>
      </c>
      <c r="F18" s="17"/>
      <c r="G18" s="17">
        <v>1.47722058069184E-2</v>
      </c>
      <c r="H18" s="17">
        <v>1.6037599804179199E-2</v>
      </c>
      <c r="I18" s="17">
        <v>1.53852618501754E-2</v>
      </c>
      <c r="J18" s="17">
        <v>1.3118042342682899E-2</v>
      </c>
      <c r="K18" s="17">
        <v>8.4975587248416001E-2</v>
      </c>
      <c r="L18" s="17">
        <v>5.4450144586340198E-2</v>
      </c>
      <c r="M18" s="17"/>
      <c r="N18" s="17">
        <v>1.2657352131393801E-2</v>
      </c>
      <c r="O18" s="17">
        <v>5.1725704953281999E-2</v>
      </c>
      <c r="P18" s="17">
        <v>0</v>
      </c>
      <c r="Q18" s="17">
        <v>2.2034008812394E-2</v>
      </c>
      <c r="R18" s="17">
        <v>5.6573470474665301E-2</v>
      </c>
      <c r="S18" s="17">
        <v>4.64830121518938E-2</v>
      </c>
      <c r="T18" s="17">
        <v>0</v>
      </c>
      <c r="U18" s="17">
        <v>4.1037272507953498E-2</v>
      </c>
      <c r="V18" s="17">
        <v>0</v>
      </c>
      <c r="W18" s="17">
        <v>2.5696617279477401E-2</v>
      </c>
      <c r="X18" s="17">
        <v>0</v>
      </c>
      <c r="Y18" s="17">
        <v>3.9121842236982597E-2</v>
      </c>
      <c r="Z18" s="17"/>
      <c r="AA18" s="17">
        <v>0</v>
      </c>
      <c r="AB18" s="17">
        <v>6.5348211493225006E-2</v>
      </c>
      <c r="AC18" s="17">
        <v>1.675092190586E-2</v>
      </c>
      <c r="AD18" s="17">
        <v>1.7555765692353498E-2</v>
      </c>
      <c r="AE18" s="17"/>
      <c r="AF18" s="17">
        <v>3.1595035338968E-2</v>
      </c>
      <c r="AG18" s="17">
        <v>3.2226175274202899E-2</v>
      </c>
      <c r="AH18" s="17">
        <v>1.8176171501859201E-2</v>
      </c>
      <c r="AI18" s="17">
        <v>3.4122063825068598E-2</v>
      </c>
      <c r="AJ18" s="17">
        <v>0</v>
      </c>
    </row>
    <row r="19" spans="2:36" x14ac:dyDescent="0.35">
      <c r="B19" s="18" t="s">
        <v>91</v>
      </c>
      <c r="C19" s="17">
        <v>4.2785107952824697E-2</v>
      </c>
      <c r="D19" s="17">
        <v>3.7597346361679197E-2</v>
      </c>
      <c r="E19" s="17">
        <v>4.3387910795777099E-2</v>
      </c>
      <c r="F19" s="17"/>
      <c r="G19" s="17">
        <v>4.9713328003753901E-2</v>
      </c>
      <c r="H19" s="17">
        <v>8.7950738210752499E-3</v>
      </c>
      <c r="I19" s="17">
        <v>1.41935590686138E-2</v>
      </c>
      <c r="J19" s="17">
        <v>9.2348049789982498E-2</v>
      </c>
      <c r="K19" s="17">
        <v>4.7825128840687001E-2</v>
      </c>
      <c r="L19" s="17">
        <v>0.140891304468969</v>
      </c>
      <c r="M19" s="17"/>
      <c r="N19" s="17">
        <v>2.5128698250771402E-2</v>
      </c>
      <c r="O19" s="17">
        <v>1.80384445725651E-2</v>
      </c>
      <c r="P19" s="17">
        <v>8.9394163403443902E-2</v>
      </c>
      <c r="Q19" s="17">
        <v>2.33283187549005E-2</v>
      </c>
      <c r="R19" s="17">
        <v>0</v>
      </c>
      <c r="S19" s="17">
        <v>2.06013502422558E-2</v>
      </c>
      <c r="T19" s="17">
        <v>5.5902289774633997E-2</v>
      </c>
      <c r="U19" s="17">
        <v>0</v>
      </c>
      <c r="V19" s="17">
        <v>6.6389648071894597E-2</v>
      </c>
      <c r="W19" s="17">
        <v>7.4292521571569195E-2</v>
      </c>
      <c r="X19" s="17">
        <v>6.2424402447552201E-2</v>
      </c>
      <c r="Y19" s="17">
        <v>0.12200739534163201</v>
      </c>
      <c r="Z19" s="17"/>
      <c r="AA19" s="17">
        <v>4.9489566709218002E-2</v>
      </c>
      <c r="AB19" s="17">
        <v>7.3749558575208402E-2</v>
      </c>
      <c r="AC19" s="17">
        <v>8.5129726239079207E-3</v>
      </c>
      <c r="AD19" s="17">
        <v>3.4897144258479701E-2</v>
      </c>
      <c r="AE19" s="17"/>
      <c r="AF19" s="17">
        <v>1.1292273882442701E-2</v>
      </c>
      <c r="AG19" s="17">
        <v>3.8395821413943397E-2</v>
      </c>
      <c r="AH19" s="17">
        <v>5.3311492196780101E-2</v>
      </c>
      <c r="AI19" s="17">
        <v>5.29437479949506E-2</v>
      </c>
      <c r="AJ19" s="17">
        <v>0</v>
      </c>
    </row>
    <row r="20" spans="2:36" x14ac:dyDescent="0.35">
      <c r="B20" s="18" t="s">
        <v>92</v>
      </c>
      <c r="C20" s="17">
        <v>4.2330284231312998E-3</v>
      </c>
      <c r="D20" s="17">
        <v>0</v>
      </c>
      <c r="E20" s="17">
        <v>7.7447428881507099E-3</v>
      </c>
      <c r="F20" s="17"/>
      <c r="G20" s="17">
        <v>1.7232263655360399E-2</v>
      </c>
      <c r="H20" s="17">
        <v>0</v>
      </c>
      <c r="I20" s="17">
        <v>0</v>
      </c>
      <c r="J20" s="17">
        <v>1.1131270858762201E-2</v>
      </c>
      <c r="K20" s="17">
        <v>0</v>
      </c>
      <c r="L20" s="17">
        <v>0</v>
      </c>
      <c r="M20" s="17"/>
      <c r="N20" s="17">
        <v>0</v>
      </c>
      <c r="O20" s="17">
        <v>0</v>
      </c>
      <c r="P20" s="17">
        <v>2.8286767907903399E-2</v>
      </c>
      <c r="Q20" s="17">
        <v>0</v>
      </c>
      <c r="R20" s="17">
        <v>0</v>
      </c>
      <c r="S20" s="17">
        <v>0</v>
      </c>
      <c r="T20" s="17">
        <v>0</v>
      </c>
      <c r="U20" s="17">
        <v>0</v>
      </c>
      <c r="V20" s="17">
        <v>0</v>
      </c>
      <c r="W20" s="17">
        <v>2.4950235698506799E-2</v>
      </c>
      <c r="X20" s="17">
        <v>0</v>
      </c>
      <c r="Y20" s="17">
        <v>0</v>
      </c>
      <c r="Z20" s="17"/>
      <c r="AA20" s="17">
        <v>0</v>
      </c>
      <c r="AB20" s="17">
        <v>1.7391584302574401E-2</v>
      </c>
      <c r="AC20" s="17">
        <v>0</v>
      </c>
      <c r="AD20" s="17">
        <v>0</v>
      </c>
      <c r="AE20" s="17"/>
      <c r="AF20" s="17">
        <v>0</v>
      </c>
      <c r="AG20" s="17">
        <v>8.8412431890595895E-3</v>
      </c>
      <c r="AH20" s="17">
        <v>6.3762822011226702E-3</v>
      </c>
      <c r="AI20" s="17">
        <v>0</v>
      </c>
      <c r="AJ20" s="17">
        <v>0</v>
      </c>
    </row>
    <row r="21" spans="2:36" x14ac:dyDescent="0.35">
      <c r="B21" s="18" t="s">
        <v>79</v>
      </c>
      <c r="C21" s="19">
        <v>0</v>
      </c>
      <c r="D21" s="19">
        <v>0</v>
      </c>
      <c r="E21" s="19">
        <v>0</v>
      </c>
      <c r="F21" s="19"/>
      <c r="G21" s="19">
        <v>0</v>
      </c>
      <c r="H21" s="19">
        <v>0</v>
      </c>
      <c r="I21" s="19">
        <v>0</v>
      </c>
      <c r="J21" s="19">
        <v>0</v>
      </c>
      <c r="K21" s="19">
        <v>0</v>
      </c>
      <c r="L21" s="19">
        <v>0</v>
      </c>
      <c r="M21" s="19"/>
      <c r="N21" s="19">
        <v>0</v>
      </c>
      <c r="O21" s="19">
        <v>0</v>
      </c>
      <c r="P21" s="19">
        <v>0</v>
      </c>
      <c r="Q21" s="19">
        <v>0</v>
      </c>
      <c r="R21" s="19">
        <v>0</v>
      </c>
      <c r="S21" s="19">
        <v>0</v>
      </c>
      <c r="T21" s="19">
        <v>0</v>
      </c>
      <c r="U21" s="19">
        <v>0</v>
      </c>
      <c r="V21" s="19">
        <v>0</v>
      </c>
      <c r="W21" s="19">
        <v>0</v>
      </c>
      <c r="X21" s="19">
        <v>0</v>
      </c>
      <c r="Y21" s="19">
        <v>0</v>
      </c>
      <c r="Z21" s="19"/>
      <c r="AA21" s="19">
        <v>0</v>
      </c>
      <c r="AB21" s="19">
        <v>0</v>
      </c>
      <c r="AC21" s="19">
        <v>0</v>
      </c>
      <c r="AD21" s="19">
        <v>0</v>
      </c>
      <c r="AE21" s="19"/>
      <c r="AF21" s="19">
        <v>0</v>
      </c>
      <c r="AG21" s="19">
        <v>0</v>
      </c>
      <c r="AH21" s="19">
        <v>0</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J26"/>
  <sheetViews>
    <sheetView showGridLines="0" workbookViewId="0">
      <pane xSplit="2" topLeftCell="C1" activePane="topRight" state="frozen"/>
      <selection pane="topRight" activeCell="H9" sqref="H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1141</v>
      </c>
      <c r="D7" s="10">
        <v>560</v>
      </c>
      <c r="E7" s="10">
        <v>577</v>
      </c>
      <c r="F7" s="10"/>
      <c r="G7" s="10">
        <v>126</v>
      </c>
      <c r="H7" s="10">
        <v>192</v>
      </c>
      <c r="I7" s="10">
        <v>223</v>
      </c>
      <c r="J7" s="10">
        <v>208</v>
      </c>
      <c r="K7" s="10">
        <v>173</v>
      </c>
      <c r="L7" s="10">
        <v>219</v>
      </c>
      <c r="M7" s="10"/>
      <c r="N7" s="10">
        <v>159</v>
      </c>
      <c r="O7" s="10">
        <v>133</v>
      </c>
      <c r="P7" s="10">
        <v>87</v>
      </c>
      <c r="Q7" s="10">
        <v>94</v>
      </c>
      <c r="R7" s="10">
        <v>82</v>
      </c>
      <c r="S7" s="10">
        <v>105</v>
      </c>
      <c r="T7" s="10">
        <v>92</v>
      </c>
      <c r="U7" s="10">
        <v>57</v>
      </c>
      <c r="V7" s="10">
        <v>125</v>
      </c>
      <c r="W7" s="10">
        <v>106</v>
      </c>
      <c r="X7" s="10">
        <v>59</v>
      </c>
      <c r="Y7" s="10">
        <v>42</v>
      </c>
      <c r="Z7" s="10"/>
      <c r="AA7" s="10">
        <v>344</v>
      </c>
      <c r="AB7" s="10">
        <v>281</v>
      </c>
      <c r="AC7" s="10">
        <v>247</v>
      </c>
      <c r="AD7" s="10">
        <v>267</v>
      </c>
      <c r="AE7" s="10"/>
      <c r="AF7" s="10">
        <v>244</v>
      </c>
      <c r="AG7" s="10">
        <v>253</v>
      </c>
      <c r="AH7" s="10">
        <v>328</v>
      </c>
      <c r="AI7" s="10">
        <v>124</v>
      </c>
      <c r="AJ7" s="10">
        <v>29</v>
      </c>
    </row>
    <row r="8" spans="2:36" ht="30" customHeight="1" x14ac:dyDescent="0.35">
      <c r="B8" s="11" t="s">
        <v>54</v>
      </c>
      <c r="C8" s="11">
        <v>1151</v>
      </c>
      <c r="D8" s="11">
        <v>577</v>
      </c>
      <c r="E8" s="11">
        <v>570</v>
      </c>
      <c r="F8" s="11"/>
      <c r="G8" s="11">
        <v>118</v>
      </c>
      <c r="H8" s="11">
        <v>212</v>
      </c>
      <c r="I8" s="11">
        <v>227</v>
      </c>
      <c r="J8" s="11">
        <v>218</v>
      </c>
      <c r="K8" s="11">
        <v>162</v>
      </c>
      <c r="L8" s="11">
        <v>215</v>
      </c>
      <c r="M8" s="11"/>
      <c r="N8" s="11">
        <v>164</v>
      </c>
      <c r="O8" s="11">
        <v>135</v>
      </c>
      <c r="P8" s="11">
        <v>84</v>
      </c>
      <c r="Q8" s="11">
        <v>99</v>
      </c>
      <c r="R8" s="11">
        <v>76</v>
      </c>
      <c r="S8" s="11">
        <v>106</v>
      </c>
      <c r="T8" s="11">
        <v>99</v>
      </c>
      <c r="U8" s="11">
        <v>48</v>
      </c>
      <c r="V8" s="11">
        <v>124</v>
      </c>
      <c r="W8" s="11">
        <v>122</v>
      </c>
      <c r="X8" s="11">
        <v>58</v>
      </c>
      <c r="Y8" s="11">
        <v>37</v>
      </c>
      <c r="Z8" s="11"/>
      <c r="AA8" s="11">
        <v>354</v>
      </c>
      <c r="AB8" s="11">
        <v>290</v>
      </c>
      <c r="AC8" s="11">
        <v>247</v>
      </c>
      <c r="AD8" s="11">
        <v>258</v>
      </c>
      <c r="AE8" s="11"/>
      <c r="AF8" s="11">
        <v>241</v>
      </c>
      <c r="AG8" s="11">
        <v>251</v>
      </c>
      <c r="AH8" s="11">
        <v>337</v>
      </c>
      <c r="AI8" s="11">
        <v>130</v>
      </c>
      <c r="AJ8" s="11">
        <v>28</v>
      </c>
    </row>
    <row r="9" spans="2:36" x14ac:dyDescent="0.35">
      <c r="B9" s="18" t="s">
        <v>81</v>
      </c>
      <c r="C9" s="17">
        <v>2.1692372284293202E-2</v>
      </c>
      <c r="D9" s="17">
        <v>2.3743209250562499E-2</v>
      </c>
      <c r="E9" s="17">
        <v>1.9764831361450502E-2</v>
      </c>
      <c r="F9" s="17"/>
      <c r="G9" s="17">
        <v>3.8361743537350099E-2</v>
      </c>
      <c r="H9" s="17">
        <v>3.7898687991388902E-2</v>
      </c>
      <c r="I9" s="17">
        <v>1.7752920945340301E-2</v>
      </c>
      <c r="J9" s="17">
        <v>3.8484006490132401E-2</v>
      </c>
      <c r="K9" s="17">
        <v>0</v>
      </c>
      <c r="L9" s="17">
        <v>0</v>
      </c>
      <c r="M9" s="17"/>
      <c r="N9" s="17">
        <v>5.0290457964993499E-2</v>
      </c>
      <c r="O9" s="17">
        <v>2.1613609485179E-2</v>
      </c>
      <c r="P9" s="17">
        <v>0</v>
      </c>
      <c r="Q9" s="17">
        <v>1.0764178498781101E-2</v>
      </c>
      <c r="R9" s="17">
        <v>0</v>
      </c>
      <c r="S9" s="17">
        <v>3.6139770222741001E-2</v>
      </c>
      <c r="T9" s="17">
        <v>1.1071325880146801E-2</v>
      </c>
      <c r="U9" s="17">
        <v>0</v>
      </c>
      <c r="V9" s="17">
        <v>4.9722703413502503E-2</v>
      </c>
      <c r="W9" s="17">
        <v>0</v>
      </c>
      <c r="X9" s="17">
        <v>0</v>
      </c>
      <c r="Y9" s="17">
        <v>4.5149043473425701E-2</v>
      </c>
      <c r="Z9" s="17"/>
      <c r="AA9" s="17">
        <v>3.1072878178993599E-2</v>
      </c>
      <c r="AB9" s="17">
        <v>1.45024991363052E-2</v>
      </c>
      <c r="AC9" s="17">
        <v>2.3455101145108799E-2</v>
      </c>
      <c r="AD9" s="17">
        <v>1.5377767453892599E-2</v>
      </c>
      <c r="AE9" s="17"/>
      <c r="AF9" s="17">
        <v>1.26745637045648E-2</v>
      </c>
      <c r="AG9" s="17">
        <v>2.5908566254216801E-2</v>
      </c>
      <c r="AH9" s="17">
        <v>1.6242977347164098E-2</v>
      </c>
      <c r="AI9" s="17">
        <v>3.10581865118836E-2</v>
      </c>
      <c r="AJ9" s="17">
        <v>0.14332728786671001</v>
      </c>
    </row>
    <row r="10" spans="2:36" x14ac:dyDescent="0.35">
      <c r="B10" s="18" t="s">
        <v>82</v>
      </c>
      <c r="C10" s="17">
        <v>3.3747502501019197E-2</v>
      </c>
      <c r="D10" s="17">
        <v>4.3019300166658399E-2</v>
      </c>
      <c r="E10" s="17">
        <v>2.28781289247416E-2</v>
      </c>
      <c r="F10" s="17"/>
      <c r="G10" s="17">
        <v>3.33504294059545E-2</v>
      </c>
      <c r="H10" s="17">
        <v>9.7651245876872003E-2</v>
      </c>
      <c r="I10" s="17">
        <v>4.39518157504038E-2</v>
      </c>
      <c r="J10" s="17">
        <v>1.4982500275278299E-2</v>
      </c>
      <c r="K10" s="17">
        <v>5.8264064708354298E-3</v>
      </c>
      <c r="L10" s="17">
        <v>0</v>
      </c>
      <c r="M10" s="17"/>
      <c r="N10" s="17">
        <v>4.0276814858454198E-2</v>
      </c>
      <c r="O10" s="17">
        <v>6.3617791126964404E-2</v>
      </c>
      <c r="P10" s="17">
        <v>2.33781386213948E-2</v>
      </c>
      <c r="Q10" s="17">
        <v>3.1890550137796098E-2</v>
      </c>
      <c r="R10" s="17">
        <v>2.53546694822257E-2</v>
      </c>
      <c r="S10" s="17">
        <v>3.5314216862600001E-2</v>
      </c>
      <c r="T10" s="17">
        <v>2.2272030728825599E-2</v>
      </c>
      <c r="U10" s="17">
        <v>1.77459444476201E-2</v>
      </c>
      <c r="V10" s="17">
        <v>3.5292294534224798E-2</v>
      </c>
      <c r="W10" s="17">
        <v>3.0697134269105301E-2</v>
      </c>
      <c r="X10" s="17">
        <v>0</v>
      </c>
      <c r="Y10" s="17">
        <v>4.6507612442794603E-2</v>
      </c>
      <c r="Z10" s="17"/>
      <c r="AA10" s="17">
        <v>4.1089449640758703E-2</v>
      </c>
      <c r="AB10" s="17">
        <v>2.0754441524824498E-2</v>
      </c>
      <c r="AC10" s="17">
        <v>4.1603612311242801E-2</v>
      </c>
      <c r="AD10" s="17">
        <v>3.1006159526127001E-2</v>
      </c>
      <c r="AE10" s="17"/>
      <c r="AF10" s="17">
        <v>1.8105809788371698E-2</v>
      </c>
      <c r="AG10" s="17">
        <v>3.9485656469583803E-2</v>
      </c>
      <c r="AH10" s="17">
        <v>3.6604653250666398E-2</v>
      </c>
      <c r="AI10" s="17">
        <v>6.2582657632890601E-2</v>
      </c>
      <c r="AJ10" s="17">
        <v>7.9438719670494706E-2</v>
      </c>
    </row>
    <row r="11" spans="2:36" x14ac:dyDescent="0.35">
      <c r="B11" s="18" t="s">
        <v>83</v>
      </c>
      <c r="C11" s="17">
        <v>0.15123982722592599</v>
      </c>
      <c r="D11" s="17">
        <v>0.184160639565637</v>
      </c>
      <c r="E11" s="17">
        <v>0.117020868439958</v>
      </c>
      <c r="F11" s="17"/>
      <c r="G11" s="17">
        <v>0.213442245049387</v>
      </c>
      <c r="H11" s="17">
        <v>0.264218277263707</v>
      </c>
      <c r="I11" s="17">
        <v>0.16635056048701299</v>
      </c>
      <c r="J11" s="17">
        <v>0.111067344251643</v>
      </c>
      <c r="K11" s="17">
        <v>0.101779245568939</v>
      </c>
      <c r="L11" s="17">
        <v>6.7394768013715203E-2</v>
      </c>
      <c r="M11" s="17"/>
      <c r="N11" s="17">
        <v>0.208551948384432</v>
      </c>
      <c r="O11" s="17">
        <v>7.3988575833168396E-2</v>
      </c>
      <c r="P11" s="17">
        <v>0.156989862512354</v>
      </c>
      <c r="Q11" s="17">
        <v>8.1058363689268206E-2</v>
      </c>
      <c r="R11" s="17">
        <v>0.17302215644189201</v>
      </c>
      <c r="S11" s="17">
        <v>0.12693866216083799</v>
      </c>
      <c r="T11" s="17">
        <v>0.13973810924546001</v>
      </c>
      <c r="U11" s="17">
        <v>0.158506076514911</v>
      </c>
      <c r="V11" s="17">
        <v>0.16057601402060301</v>
      </c>
      <c r="W11" s="17">
        <v>0.20874412710249099</v>
      </c>
      <c r="X11" s="17">
        <v>0.136971630334006</v>
      </c>
      <c r="Y11" s="17">
        <v>0.20116666664782101</v>
      </c>
      <c r="Z11" s="17"/>
      <c r="AA11" s="17">
        <v>0.19598915028962299</v>
      </c>
      <c r="AB11" s="17">
        <v>0.10604905000209899</v>
      </c>
      <c r="AC11" s="17">
        <v>0.18008247934041099</v>
      </c>
      <c r="AD11" s="17">
        <v>0.114151587488329</v>
      </c>
      <c r="AE11" s="17"/>
      <c r="AF11" s="17">
        <v>0.13279378350170501</v>
      </c>
      <c r="AG11" s="17">
        <v>0.10449172594373</v>
      </c>
      <c r="AH11" s="17">
        <v>0.17365698485820999</v>
      </c>
      <c r="AI11" s="17">
        <v>0.213175298387173</v>
      </c>
      <c r="AJ11" s="17">
        <v>0.14328969469206401</v>
      </c>
    </row>
    <row r="12" spans="2:36" x14ac:dyDescent="0.35">
      <c r="B12" s="18" t="s">
        <v>84</v>
      </c>
      <c r="C12" s="17">
        <v>8.4484127507678197E-2</v>
      </c>
      <c r="D12" s="17">
        <v>9.2020918402728094E-2</v>
      </c>
      <c r="E12" s="17">
        <v>7.7433483082728197E-2</v>
      </c>
      <c r="F12" s="17"/>
      <c r="G12" s="17">
        <v>0.13644830332788099</v>
      </c>
      <c r="H12" s="17">
        <v>9.2647506301080804E-2</v>
      </c>
      <c r="I12" s="17">
        <v>0.100040376863907</v>
      </c>
      <c r="J12" s="17">
        <v>6.1316125734736902E-2</v>
      </c>
      <c r="K12" s="17">
        <v>8.9444274531733398E-2</v>
      </c>
      <c r="L12" s="17">
        <v>5.1262526550599402E-2</v>
      </c>
      <c r="M12" s="17"/>
      <c r="N12" s="17">
        <v>9.1523464160200296E-2</v>
      </c>
      <c r="O12" s="17">
        <v>7.4195573856949304E-2</v>
      </c>
      <c r="P12" s="17">
        <v>8.3308634756432201E-2</v>
      </c>
      <c r="Q12" s="17">
        <v>0.115404616650231</v>
      </c>
      <c r="R12" s="17">
        <v>7.2078418831260496E-2</v>
      </c>
      <c r="S12" s="17">
        <v>9.4033457529134903E-2</v>
      </c>
      <c r="T12" s="17">
        <v>4.5915322194717202E-2</v>
      </c>
      <c r="U12" s="17">
        <v>6.9688038447664497E-2</v>
      </c>
      <c r="V12" s="17">
        <v>7.9075380594799002E-2</v>
      </c>
      <c r="W12" s="17">
        <v>8.3524818695826994E-2</v>
      </c>
      <c r="X12" s="17">
        <v>0.13817998478629001</v>
      </c>
      <c r="Y12" s="17">
        <v>6.7822807823706699E-2</v>
      </c>
      <c r="Z12" s="17"/>
      <c r="AA12" s="17">
        <v>9.4434367934936994E-2</v>
      </c>
      <c r="AB12" s="17">
        <v>8.6088024564743404E-2</v>
      </c>
      <c r="AC12" s="17">
        <v>7.3792020431125205E-2</v>
      </c>
      <c r="AD12" s="17">
        <v>7.9896156949888594E-2</v>
      </c>
      <c r="AE12" s="17"/>
      <c r="AF12" s="17">
        <v>8.4932159404994795E-2</v>
      </c>
      <c r="AG12" s="17">
        <v>6.8354897260538006E-2</v>
      </c>
      <c r="AH12" s="17">
        <v>8.4874473377443596E-2</v>
      </c>
      <c r="AI12" s="17">
        <v>0.10654668913226301</v>
      </c>
      <c r="AJ12" s="17">
        <v>0.202217604424096</v>
      </c>
    </row>
    <row r="13" spans="2:36" x14ac:dyDescent="0.35">
      <c r="B13" s="18" t="s">
        <v>85</v>
      </c>
      <c r="C13" s="17">
        <v>0.28152313995262701</v>
      </c>
      <c r="D13" s="17">
        <v>0.26940841763700202</v>
      </c>
      <c r="E13" s="17">
        <v>0.29411318241072898</v>
      </c>
      <c r="F13" s="17"/>
      <c r="G13" s="17">
        <v>0.26089318202077599</v>
      </c>
      <c r="H13" s="17">
        <v>0.29435130202547999</v>
      </c>
      <c r="I13" s="17">
        <v>0.29816315965594697</v>
      </c>
      <c r="J13" s="17">
        <v>0.29174604904366502</v>
      </c>
      <c r="K13" s="17">
        <v>0.31226545392323701</v>
      </c>
      <c r="L13" s="17">
        <v>0.22902177743589799</v>
      </c>
      <c r="M13" s="17"/>
      <c r="N13" s="17">
        <v>0.26517292971900103</v>
      </c>
      <c r="O13" s="17">
        <v>0.26627256562879997</v>
      </c>
      <c r="P13" s="17">
        <v>0.29566779508629898</v>
      </c>
      <c r="Q13" s="17">
        <v>0.23030665697493599</v>
      </c>
      <c r="R13" s="17">
        <v>0.30756249838761102</v>
      </c>
      <c r="S13" s="17">
        <v>0.36902357080721998</v>
      </c>
      <c r="T13" s="17">
        <v>0.31406052878667901</v>
      </c>
      <c r="U13" s="17">
        <v>0.21861955681930101</v>
      </c>
      <c r="V13" s="17">
        <v>0.31108837339171902</v>
      </c>
      <c r="W13" s="17">
        <v>0.28726854226646198</v>
      </c>
      <c r="X13" s="17">
        <v>0.23378524075573401</v>
      </c>
      <c r="Y13" s="17">
        <v>0.16149834821620701</v>
      </c>
      <c r="Z13" s="17"/>
      <c r="AA13" s="17">
        <v>0.26192071423997498</v>
      </c>
      <c r="AB13" s="17">
        <v>0.29030415547884703</v>
      </c>
      <c r="AC13" s="17">
        <v>0.29093183156027702</v>
      </c>
      <c r="AD13" s="17">
        <v>0.28753960785079002</v>
      </c>
      <c r="AE13" s="17"/>
      <c r="AF13" s="17">
        <v>0.27685109558918902</v>
      </c>
      <c r="AG13" s="17">
        <v>0.30555189294172802</v>
      </c>
      <c r="AH13" s="17">
        <v>0.28255110934942401</v>
      </c>
      <c r="AI13" s="17">
        <v>0.26934467147758601</v>
      </c>
      <c r="AJ13" s="17">
        <v>0.26830356921501097</v>
      </c>
    </row>
    <row r="14" spans="2:36" x14ac:dyDescent="0.35">
      <c r="B14" s="18" t="s">
        <v>86</v>
      </c>
      <c r="C14" s="17">
        <v>0.14685441811320701</v>
      </c>
      <c r="D14" s="17">
        <v>0.145663084118585</v>
      </c>
      <c r="E14" s="17">
        <v>0.14740399121613401</v>
      </c>
      <c r="F14" s="17"/>
      <c r="G14" s="17">
        <v>0.111863509458237</v>
      </c>
      <c r="H14" s="17">
        <v>6.6740124542135099E-2</v>
      </c>
      <c r="I14" s="17">
        <v>0.14026139293068199</v>
      </c>
      <c r="J14" s="17">
        <v>0.15602351763218</v>
      </c>
      <c r="K14" s="17">
        <v>0.16554722804364999</v>
      </c>
      <c r="L14" s="17">
        <v>0.22888121351361199</v>
      </c>
      <c r="M14" s="17"/>
      <c r="N14" s="17">
        <v>0.115366054696335</v>
      </c>
      <c r="O14" s="17">
        <v>0.16428880514344499</v>
      </c>
      <c r="P14" s="17">
        <v>0.153216361566135</v>
      </c>
      <c r="Q14" s="17">
        <v>0.215023951469345</v>
      </c>
      <c r="R14" s="17">
        <v>0.15680097833565401</v>
      </c>
      <c r="S14" s="17">
        <v>9.3084939328129099E-2</v>
      </c>
      <c r="T14" s="17">
        <v>0.22802880277332799</v>
      </c>
      <c r="U14" s="17">
        <v>0.206872118461329</v>
      </c>
      <c r="V14" s="17">
        <v>0.112751881504544</v>
      </c>
      <c r="W14" s="17">
        <v>0.1020403797489</v>
      </c>
      <c r="X14" s="17">
        <v>0.130595526493888</v>
      </c>
      <c r="Y14" s="17">
        <v>0.15341815192574201</v>
      </c>
      <c r="Z14" s="17"/>
      <c r="AA14" s="17">
        <v>0.12816452179902499</v>
      </c>
      <c r="AB14" s="17">
        <v>0.14979266088513199</v>
      </c>
      <c r="AC14" s="17">
        <v>0.13253650289100399</v>
      </c>
      <c r="AD14" s="17">
        <v>0.18398282699004001</v>
      </c>
      <c r="AE14" s="17"/>
      <c r="AF14" s="17">
        <v>0.18949101515064101</v>
      </c>
      <c r="AG14" s="17">
        <v>0.16046295245901701</v>
      </c>
      <c r="AH14" s="17">
        <v>0.132602978024327</v>
      </c>
      <c r="AI14" s="17">
        <v>9.4937698440041393E-2</v>
      </c>
      <c r="AJ14" s="17">
        <v>6.3947036885531397E-2</v>
      </c>
    </row>
    <row r="15" spans="2:36" x14ac:dyDescent="0.35">
      <c r="B15" s="18" t="s">
        <v>87</v>
      </c>
      <c r="C15" s="17">
        <v>0.185657213178472</v>
      </c>
      <c r="D15" s="17">
        <v>0.14506212039312399</v>
      </c>
      <c r="E15" s="17">
        <v>0.22807579658555599</v>
      </c>
      <c r="F15" s="17"/>
      <c r="G15" s="17">
        <v>7.8134265135376801E-2</v>
      </c>
      <c r="H15" s="17">
        <v>0.110966407909304</v>
      </c>
      <c r="I15" s="17">
        <v>0.17434236388736299</v>
      </c>
      <c r="J15" s="17">
        <v>0.216365754282135</v>
      </c>
      <c r="K15" s="17">
        <v>0.201550013101227</v>
      </c>
      <c r="L15" s="17">
        <v>0.28729617270361801</v>
      </c>
      <c r="M15" s="17"/>
      <c r="N15" s="17">
        <v>0.16846803951825001</v>
      </c>
      <c r="O15" s="17">
        <v>0.21331796236195</v>
      </c>
      <c r="P15" s="17">
        <v>0.18289955970545799</v>
      </c>
      <c r="Q15" s="17">
        <v>0.24370194865487901</v>
      </c>
      <c r="R15" s="17">
        <v>0.122119111448832</v>
      </c>
      <c r="S15" s="17">
        <v>0.179296395330894</v>
      </c>
      <c r="T15" s="17">
        <v>0.118393842836087</v>
      </c>
      <c r="U15" s="17">
        <v>0.21313460822195099</v>
      </c>
      <c r="V15" s="17">
        <v>0.165633963129205</v>
      </c>
      <c r="W15" s="17">
        <v>0.18593351843255099</v>
      </c>
      <c r="X15" s="17">
        <v>0.292790295212568</v>
      </c>
      <c r="Y15" s="17">
        <v>0.20273619244292301</v>
      </c>
      <c r="Z15" s="17"/>
      <c r="AA15" s="17">
        <v>0.18592582521110501</v>
      </c>
      <c r="AB15" s="17">
        <v>0.201236637118856</v>
      </c>
      <c r="AC15" s="17">
        <v>0.18268507438423001</v>
      </c>
      <c r="AD15" s="17">
        <v>0.17201304208946</v>
      </c>
      <c r="AE15" s="17"/>
      <c r="AF15" s="17">
        <v>0.173549199031234</v>
      </c>
      <c r="AG15" s="17">
        <v>0.19244175619537199</v>
      </c>
      <c r="AH15" s="17">
        <v>0.183760823159695</v>
      </c>
      <c r="AI15" s="17">
        <v>0.15927550256594</v>
      </c>
      <c r="AJ15" s="17">
        <v>9.94760872460934E-2</v>
      </c>
    </row>
    <row r="16" spans="2:36" x14ac:dyDescent="0.35">
      <c r="B16" s="18" t="s">
        <v>88</v>
      </c>
      <c r="C16" s="17">
        <v>3.4048474045672801E-2</v>
      </c>
      <c r="D16" s="17">
        <v>3.7142058104815398E-2</v>
      </c>
      <c r="E16" s="17">
        <v>3.11500732450712E-2</v>
      </c>
      <c r="F16" s="17"/>
      <c r="G16" s="17">
        <v>6.2496036965365397E-2</v>
      </c>
      <c r="H16" s="17">
        <v>1.0267155429928799E-2</v>
      </c>
      <c r="I16" s="17">
        <v>2.7693726784673599E-2</v>
      </c>
      <c r="J16" s="17">
        <v>3.0058581714740101E-2</v>
      </c>
      <c r="K16" s="17">
        <v>6.093952979186E-2</v>
      </c>
      <c r="L16" s="17">
        <v>3.2516590578245401E-2</v>
      </c>
      <c r="M16" s="17"/>
      <c r="N16" s="17">
        <v>2.50247113587947E-2</v>
      </c>
      <c r="O16" s="17">
        <v>4.3565374720794102E-2</v>
      </c>
      <c r="P16" s="17">
        <v>0</v>
      </c>
      <c r="Q16" s="17">
        <v>5.2150013667765303E-2</v>
      </c>
      <c r="R16" s="17">
        <v>3.5617553337354599E-2</v>
      </c>
      <c r="S16" s="17">
        <v>2.8626800317917402E-2</v>
      </c>
      <c r="T16" s="17">
        <v>2.28241086878158E-2</v>
      </c>
      <c r="U16" s="17">
        <v>8.0995375567954705E-2</v>
      </c>
      <c r="V16" s="17">
        <v>3.1441030190022E-2</v>
      </c>
      <c r="W16" s="17">
        <v>4.5643971362661101E-2</v>
      </c>
      <c r="X16" s="17">
        <v>1.7659571338373599E-2</v>
      </c>
      <c r="Y16" s="17">
        <v>4.6509171716379298E-2</v>
      </c>
      <c r="Z16" s="17"/>
      <c r="AA16" s="17">
        <v>2.83372310585433E-2</v>
      </c>
      <c r="AB16" s="17">
        <v>4.49821089630702E-2</v>
      </c>
      <c r="AC16" s="17">
        <v>2.9181790786200701E-2</v>
      </c>
      <c r="AD16" s="17">
        <v>3.4510119980067498E-2</v>
      </c>
      <c r="AE16" s="17"/>
      <c r="AF16" s="17">
        <v>3.6530670152870502E-2</v>
      </c>
      <c r="AG16" s="17">
        <v>2.6151642517721899E-2</v>
      </c>
      <c r="AH16" s="17">
        <v>3.7925813712885899E-2</v>
      </c>
      <c r="AI16" s="17">
        <v>7.7768289731913898E-3</v>
      </c>
      <c r="AJ16" s="17">
        <v>0</v>
      </c>
    </row>
    <row r="17" spans="2:36" x14ac:dyDescent="0.35">
      <c r="B17" s="18" t="s">
        <v>89</v>
      </c>
      <c r="C17" s="17">
        <v>3.5157584427360597E-2</v>
      </c>
      <c r="D17" s="17">
        <v>3.94716826804105E-2</v>
      </c>
      <c r="E17" s="17">
        <v>3.1030233388546501E-2</v>
      </c>
      <c r="F17" s="17"/>
      <c r="G17" s="17">
        <v>3.1247717679930499E-2</v>
      </c>
      <c r="H17" s="17">
        <v>0</v>
      </c>
      <c r="I17" s="17">
        <v>2.2502625927711701E-2</v>
      </c>
      <c r="J17" s="17">
        <v>4.99410289843151E-2</v>
      </c>
      <c r="K17" s="17">
        <v>3.4556479614764199E-2</v>
      </c>
      <c r="L17" s="17">
        <v>7.0925523883776598E-2</v>
      </c>
      <c r="M17" s="17"/>
      <c r="N17" s="17">
        <v>1.73805521317788E-2</v>
      </c>
      <c r="O17" s="17">
        <v>3.9181999822855799E-2</v>
      </c>
      <c r="P17" s="17">
        <v>6.9341350345830999E-2</v>
      </c>
      <c r="Q17" s="17">
        <v>1.0761338409551201E-2</v>
      </c>
      <c r="R17" s="17">
        <v>7.0854178654764899E-2</v>
      </c>
      <c r="S17" s="17">
        <v>2.6482079646675798E-2</v>
      </c>
      <c r="T17" s="17">
        <v>6.5747555016163001E-2</v>
      </c>
      <c r="U17" s="17">
        <v>1.8163772624718601E-2</v>
      </c>
      <c r="V17" s="17">
        <v>3.9418590150143498E-2</v>
      </c>
      <c r="W17" s="17">
        <v>9.0545950986414894E-3</v>
      </c>
      <c r="X17" s="17">
        <v>3.4172509630922498E-2</v>
      </c>
      <c r="Y17" s="17">
        <v>5.1399190189916302E-2</v>
      </c>
      <c r="Z17" s="17"/>
      <c r="AA17" s="17">
        <v>2.7222677318843199E-2</v>
      </c>
      <c r="AB17" s="17">
        <v>4.85607463972067E-2</v>
      </c>
      <c r="AC17" s="17">
        <v>1.7162299230042401E-2</v>
      </c>
      <c r="AD17" s="17">
        <v>4.5123255671428303E-2</v>
      </c>
      <c r="AE17" s="17"/>
      <c r="AF17" s="17">
        <v>4.1557947723664598E-2</v>
      </c>
      <c r="AG17" s="17">
        <v>3.89929362257578E-2</v>
      </c>
      <c r="AH17" s="17">
        <v>2.5913172867652899E-2</v>
      </c>
      <c r="AI17" s="17">
        <v>3.9851384494372401E-2</v>
      </c>
      <c r="AJ17" s="17">
        <v>0</v>
      </c>
    </row>
    <row r="18" spans="2:36" x14ac:dyDescent="0.35">
      <c r="B18" s="18" t="s">
        <v>90</v>
      </c>
      <c r="C18" s="17">
        <v>7.8837826441340002E-3</v>
      </c>
      <c r="D18" s="17">
        <v>9.0238158600585601E-3</v>
      </c>
      <c r="E18" s="17">
        <v>6.7833450251722702E-3</v>
      </c>
      <c r="F18" s="17"/>
      <c r="G18" s="17">
        <v>0</v>
      </c>
      <c r="H18" s="17">
        <v>1.5887832121481999E-2</v>
      </c>
      <c r="I18" s="17">
        <v>0</v>
      </c>
      <c r="J18" s="17">
        <v>0</v>
      </c>
      <c r="K18" s="17">
        <v>4.78433261159772E-3</v>
      </c>
      <c r="L18" s="17">
        <v>2.2944627895005398E-2</v>
      </c>
      <c r="M18" s="17"/>
      <c r="N18" s="17">
        <v>0</v>
      </c>
      <c r="O18" s="17">
        <v>2.4197533563646099E-2</v>
      </c>
      <c r="P18" s="17">
        <v>1.16450007921264E-2</v>
      </c>
      <c r="Q18" s="17">
        <v>0</v>
      </c>
      <c r="R18" s="17">
        <v>1.24515848845505E-2</v>
      </c>
      <c r="S18" s="17">
        <v>1.10601077938499E-2</v>
      </c>
      <c r="T18" s="17">
        <v>1.07456274502571E-2</v>
      </c>
      <c r="U18" s="17">
        <v>1.6274508894550999E-2</v>
      </c>
      <c r="V18" s="17">
        <v>7.0872156415836803E-3</v>
      </c>
      <c r="W18" s="17">
        <v>0</v>
      </c>
      <c r="X18" s="17">
        <v>0</v>
      </c>
      <c r="Y18" s="17">
        <v>0</v>
      </c>
      <c r="Z18" s="17"/>
      <c r="AA18" s="17">
        <v>3.0102336821529801E-3</v>
      </c>
      <c r="AB18" s="17">
        <v>1.2957916778258499E-2</v>
      </c>
      <c r="AC18" s="17">
        <v>0</v>
      </c>
      <c r="AD18" s="17">
        <v>1.6471588330114501E-2</v>
      </c>
      <c r="AE18" s="17"/>
      <c r="AF18" s="17">
        <v>4.7345338559018398E-3</v>
      </c>
      <c r="AG18" s="17">
        <v>1.19777792857807E-2</v>
      </c>
      <c r="AH18" s="17">
        <v>8.6587691599222406E-3</v>
      </c>
      <c r="AI18" s="17">
        <v>1.5451082384659099E-2</v>
      </c>
      <c r="AJ18" s="17">
        <v>0</v>
      </c>
    </row>
    <row r="19" spans="2:36" x14ac:dyDescent="0.35">
      <c r="B19" s="18" t="s">
        <v>91</v>
      </c>
      <c r="C19" s="17">
        <v>9.9647237094803599E-3</v>
      </c>
      <c r="D19" s="17">
        <v>6.2009029591932902E-3</v>
      </c>
      <c r="E19" s="17">
        <v>1.38473567740427E-2</v>
      </c>
      <c r="F19" s="17"/>
      <c r="G19" s="17">
        <v>0</v>
      </c>
      <c r="H19" s="17">
        <v>9.3714605386207902E-3</v>
      </c>
      <c r="I19" s="17">
        <v>8.9410567669587007E-3</v>
      </c>
      <c r="J19" s="17">
        <v>2.0362159825102699E-2</v>
      </c>
      <c r="K19" s="17">
        <v>1.20344188540073E-2</v>
      </c>
      <c r="L19" s="17">
        <v>4.98910785555301E-3</v>
      </c>
      <c r="M19" s="17"/>
      <c r="N19" s="17">
        <v>0</v>
      </c>
      <c r="O19" s="17">
        <v>7.5070447315090504E-3</v>
      </c>
      <c r="P19" s="17">
        <v>1.17766483069852E-2</v>
      </c>
      <c r="Q19" s="17">
        <v>0</v>
      </c>
      <c r="R19" s="17">
        <v>1.2454871056844201E-2</v>
      </c>
      <c r="S19" s="17">
        <v>0</v>
      </c>
      <c r="T19" s="17">
        <v>1.08419558517669E-2</v>
      </c>
      <c r="U19" s="17">
        <v>0</v>
      </c>
      <c r="V19" s="17">
        <v>7.91255342965487E-3</v>
      </c>
      <c r="W19" s="17">
        <v>3.8223676197042498E-2</v>
      </c>
      <c r="X19" s="17">
        <v>1.5845241448217001E-2</v>
      </c>
      <c r="Y19" s="17">
        <v>2.3792815121083902E-2</v>
      </c>
      <c r="Z19" s="17"/>
      <c r="AA19" s="17">
        <v>0</v>
      </c>
      <c r="AB19" s="17">
        <v>1.4690141089481501E-2</v>
      </c>
      <c r="AC19" s="17">
        <v>1.19390674354879E-2</v>
      </c>
      <c r="AD19" s="17">
        <v>1.65081444849863E-2</v>
      </c>
      <c r="AE19" s="17"/>
      <c r="AF19" s="17">
        <v>1.32546258657814E-2</v>
      </c>
      <c r="AG19" s="17">
        <v>9.4942869881914707E-3</v>
      </c>
      <c r="AH19" s="17">
        <v>1.42760312691176E-2</v>
      </c>
      <c r="AI19" s="17">
        <v>0</v>
      </c>
      <c r="AJ19" s="17">
        <v>0</v>
      </c>
    </row>
    <row r="20" spans="2:36" x14ac:dyDescent="0.35">
      <c r="B20" s="18" t="s">
        <v>92</v>
      </c>
      <c r="C20" s="17">
        <v>3.4391137178230802E-3</v>
      </c>
      <c r="D20" s="17">
        <v>5.0838508612256403E-3</v>
      </c>
      <c r="E20" s="17">
        <v>1.7964894476529499E-3</v>
      </c>
      <c r="F20" s="17"/>
      <c r="G20" s="17">
        <v>0</v>
      </c>
      <c r="H20" s="17">
        <v>0</v>
      </c>
      <c r="I20" s="17">
        <v>0</v>
      </c>
      <c r="J20" s="17">
        <v>5.1107822154020802E-3</v>
      </c>
      <c r="K20" s="17">
        <v>1.12726174881498E-2</v>
      </c>
      <c r="L20" s="17">
        <v>4.7676915699769902E-3</v>
      </c>
      <c r="M20" s="17"/>
      <c r="N20" s="17">
        <v>5.7403190467694501E-3</v>
      </c>
      <c r="O20" s="17">
        <v>8.2531637247386398E-3</v>
      </c>
      <c r="P20" s="17">
        <v>0</v>
      </c>
      <c r="Q20" s="17">
        <v>8.9383818474466394E-3</v>
      </c>
      <c r="R20" s="17">
        <v>0</v>
      </c>
      <c r="S20" s="17">
        <v>0</v>
      </c>
      <c r="T20" s="17">
        <v>1.03607905487548E-2</v>
      </c>
      <c r="U20" s="17">
        <v>0</v>
      </c>
      <c r="V20" s="17">
        <v>0</v>
      </c>
      <c r="W20" s="17">
        <v>0</v>
      </c>
      <c r="X20" s="17">
        <v>0</v>
      </c>
      <c r="Y20" s="17">
        <v>0</v>
      </c>
      <c r="Z20" s="17"/>
      <c r="AA20" s="17">
        <v>0</v>
      </c>
      <c r="AB20" s="17">
        <v>3.2404559124131799E-3</v>
      </c>
      <c r="AC20" s="17">
        <v>8.6480413967830409E-3</v>
      </c>
      <c r="AD20" s="17">
        <v>3.4197431848754698E-3</v>
      </c>
      <c r="AE20" s="17"/>
      <c r="AF20" s="17">
        <v>1.1824647565217099E-2</v>
      </c>
      <c r="AG20" s="17">
        <v>4.4291947494474503E-3</v>
      </c>
      <c r="AH20" s="17">
        <v>0</v>
      </c>
      <c r="AI20" s="17">
        <v>0</v>
      </c>
      <c r="AJ20" s="17">
        <v>0</v>
      </c>
    </row>
    <row r="21" spans="2:36" x14ac:dyDescent="0.35">
      <c r="B21" s="18" t="s">
        <v>79</v>
      </c>
      <c r="C21" s="19">
        <v>4.3077206923065802E-3</v>
      </c>
      <c r="D21" s="19">
        <v>0</v>
      </c>
      <c r="E21" s="19">
        <v>8.7022200982167005E-3</v>
      </c>
      <c r="F21" s="19"/>
      <c r="G21" s="19">
        <v>3.3762567419742102E-2</v>
      </c>
      <c r="H21" s="19">
        <v>0</v>
      </c>
      <c r="I21" s="19">
        <v>0</v>
      </c>
      <c r="J21" s="19">
        <v>4.5421495506693397E-3</v>
      </c>
      <c r="K21" s="19">
        <v>0</v>
      </c>
      <c r="L21" s="19">
        <v>0</v>
      </c>
      <c r="M21" s="19"/>
      <c r="N21" s="19">
        <v>1.22047081609908E-2</v>
      </c>
      <c r="O21" s="19">
        <v>0</v>
      </c>
      <c r="P21" s="19">
        <v>1.17766483069852E-2</v>
      </c>
      <c r="Q21" s="19">
        <v>0</v>
      </c>
      <c r="R21" s="19">
        <v>1.16839791390099E-2</v>
      </c>
      <c r="S21" s="19">
        <v>0</v>
      </c>
      <c r="T21" s="19">
        <v>0</v>
      </c>
      <c r="U21" s="19">
        <v>0</v>
      </c>
      <c r="V21" s="19">
        <v>0</v>
      </c>
      <c r="W21" s="19">
        <v>8.8692368263182404E-3</v>
      </c>
      <c r="X21" s="19">
        <v>0</v>
      </c>
      <c r="Y21" s="19">
        <v>0</v>
      </c>
      <c r="Z21" s="19"/>
      <c r="AA21" s="19">
        <v>2.8329506460429499E-3</v>
      </c>
      <c r="AB21" s="19">
        <v>6.8411621487630501E-3</v>
      </c>
      <c r="AC21" s="19">
        <v>7.9821790880873402E-3</v>
      </c>
      <c r="AD21" s="19">
        <v>0</v>
      </c>
      <c r="AE21" s="19"/>
      <c r="AF21" s="19">
        <v>3.6999486658651501E-3</v>
      </c>
      <c r="AG21" s="19">
        <v>1.22567127089149E-2</v>
      </c>
      <c r="AH21" s="19">
        <v>2.93221362349136E-3</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891</v>
      </c>
      <c r="D7" s="10">
        <v>451</v>
      </c>
      <c r="E7" s="10">
        <v>437</v>
      </c>
      <c r="F7" s="10"/>
      <c r="G7" s="10">
        <v>118</v>
      </c>
      <c r="H7" s="10">
        <v>160</v>
      </c>
      <c r="I7" s="10">
        <v>156</v>
      </c>
      <c r="J7" s="10">
        <v>147</v>
      </c>
      <c r="K7" s="10">
        <v>123</v>
      </c>
      <c r="L7" s="10">
        <v>187</v>
      </c>
      <c r="M7" s="10"/>
      <c r="N7" s="10">
        <v>134</v>
      </c>
      <c r="O7" s="10">
        <v>117</v>
      </c>
      <c r="P7" s="10">
        <v>66</v>
      </c>
      <c r="Q7" s="10">
        <v>76</v>
      </c>
      <c r="R7" s="10">
        <v>59</v>
      </c>
      <c r="S7" s="10">
        <v>88</v>
      </c>
      <c r="T7" s="10">
        <v>65</v>
      </c>
      <c r="U7" s="10">
        <v>42</v>
      </c>
      <c r="V7" s="10">
        <v>100</v>
      </c>
      <c r="W7" s="10">
        <v>73</v>
      </c>
      <c r="X7" s="10">
        <v>46</v>
      </c>
      <c r="Y7" s="10">
        <v>25</v>
      </c>
      <c r="Z7" s="10"/>
      <c r="AA7" s="10">
        <v>294</v>
      </c>
      <c r="AB7" s="10">
        <v>215</v>
      </c>
      <c r="AC7" s="10">
        <v>187</v>
      </c>
      <c r="AD7" s="10">
        <v>192</v>
      </c>
      <c r="AE7" s="10"/>
      <c r="AF7" s="10">
        <v>170</v>
      </c>
      <c r="AG7" s="10">
        <v>213</v>
      </c>
      <c r="AH7" s="10">
        <v>268</v>
      </c>
      <c r="AI7" s="10">
        <v>100</v>
      </c>
      <c r="AJ7" s="10">
        <v>25</v>
      </c>
    </row>
    <row r="8" spans="2:36" ht="30" customHeight="1" x14ac:dyDescent="0.35">
      <c r="B8" s="11" t="s">
        <v>54</v>
      </c>
      <c r="C8" s="11">
        <v>898</v>
      </c>
      <c r="D8" s="11">
        <v>467</v>
      </c>
      <c r="E8" s="11">
        <v>429</v>
      </c>
      <c r="F8" s="11"/>
      <c r="G8" s="11">
        <v>111</v>
      </c>
      <c r="H8" s="11">
        <v>176</v>
      </c>
      <c r="I8" s="11">
        <v>160</v>
      </c>
      <c r="J8" s="11">
        <v>153</v>
      </c>
      <c r="K8" s="11">
        <v>114</v>
      </c>
      <c r="L8" s="11">
        <v>184</v>
      </c>
      <c r="M8" s="11"/>
      <c r="N8" s="11">
        <v>137</v>
      </c>
      <c r="O8" s="11">
        <v>119</v>
      </c>
      <c r="P8" s="11">
        <v>64</v>
      </c>
      <c r="Q8" s="11">
        <v>81</v>
      </c>
      <c r="R8" s="11">
        <v>55</v>
      </c>
      <c r="S8" s="11">
        <v>89</v>
      </c>
      <c r="T8" s="11">
        <v>70</v>
      </c>
      <c r="U8" s="11">
        <v>34</v>
      </c>
      <c r="V8" s="11">
        <v>98</v>
      </c>
      <c r="W8" s="11">
        <v>84</v>
      </c>
      <c r="X8" s="11">
        <v>46</v>
      </c>
      <c r="Y8" s="11">
        <v>22</v>
      </c>
      <c r="Z8" s="11"/>
      <c r="AA8" s="11">
        <v>301</v>
      </c>
      <c r="AB8" s="11">
        <v>221</v>
      </c>
      <c r="AC8" s="11">
        <v>188</v>
      </c>
      <c r="AD8" s="11">
        <v>186</v>
      </c>
      <c r="AE8" s="11"/>
      <c r="AF8" s="11">
        <v>168</v>
      </c>
      <c r="AG8" s="11">
        <v>211</v>
      </c>
      <c r="AH8" s="11">
        <v>276</v>
      </c>
      <c r="AI8" s="11">
        <v>103</v>
      </c>
      <c r="AJ8" s="11">
        <v>24</v>
      </c>
    </row>
    <row r="9" spans="2:36" x14ac:dyDescent="0.35">
      <c r="B9" s="18" t="s">
        <v>81</v>
      </c>
      <c r="C9" s="17">
        <v>3.46053055407778E-2</v>
      </c>
      <c r="D9" s="17">
        <v>4.0325699657747002E-2</v>
      </c>
      <c r="E9" s="17">
        <v>2.8613160012819501E-2</v>
      </c>
      <c r="F9" s="17"/>
      <c r="G9" s="17">
        <v>3.5256203273361902E-2</v>
      </c>
      <c r="H9" s="17">
        <v>9.3301444624523902E-2</v>
      </c>
      <c r="I9" s="17">
        <v>4.8933344181376397E-2</v>
      </c>
      <c r="J9" s="17">
        <v>5.97309191750543E-3</v>
      </c>
      <c r="K9" s="17">
        <v>0</v>
      </c>
      <c r="L9" s="17">
        <v>1.0937338937287299E-2</v>
      </c>
      <c r="M9" s="17"/>
      <c r="N9" s="17">
        <v>0.106687004524587</v>
      </c>
      <c r="O9" s="17">
        <v>8.5237262556611196E-3</v>
      </c>
      <c r="P9" s="17">
        <v>1.5196343994270599E-2</v>
      </c>
      <c r="Q9" s="17">
        <v>1.34596243264369E-2</v>
      </c>
      <c r="R9" s="17">
        <v>1.6552795854551099E-2</v>
      </c>
      <c r="S9" s="17">
        <v>2.28644656819962E-2</v>
      </c>
      <c r="T9" s="17">
        <v>3.0267689342635198E-2</v>
      </c>
      <c r="U9" s="17">
        <v>2.40272321353205E-2</v>
      </c>
      <c r="V9" s="17">
        <v>1.9011779593090802E-2</v>
      </c>
      <c r="W9" s="17">
        <v>5.7429806341425998E-2</v>
      </c>
      <c r="X9" s="17">
        <v>0</v>
      </c>
      <c r="Y9" s="17">
        <v>3.8297852979395197E-2</v>
      </c>
      <c r="Z9" s="17"/>
      <c r="AA9" s="17">
        <v>5.8997016518662897E-2</v>
      </c>
      <c r="AB9" s="17">
        <v>1.4372810874496701E-2</v>
      </c>
      <c r="AC9" s="17">
        <v>2.1013692309618099E-2</v>
      </c>
      <c r="AD9" s="17">
        <v>3.3468253665665797E-2</v>
      </c>
      <c r="AE9" s="17"/>
      <c r="AF9" s="17">
        <v>1.8106985258329999E-2</v>
      </c>
      <c r="AG9" s="17">
        <v>1.71925965641435E-2</v>
      </c>
      <c r="AH9" s="17">
        <v>3.3211769331899503E-2</v>
      </c>
      <c r="AI9" s="17">
        <v>8.0816446720361701E-2</v>
      </c>
      <c r="AJ9" s="17">
        <v>0.24582905415140799</v>
      </c>
    </row>
    <row r="10" spans="2:36" x14ac:dyDescent="0.35">
      <c r="B10" s="18" t="s">
        <v>82</v>
      </c>
      <c r="C10" s="17">
        <v>2.47236386527286E-2</v>
      </c>
      <c r="D10" s="17">
        <v>3.0977174279540401E-2</v>
      </c>
      <c r="E10" s="17">
        <v>1.8082329426813301E-2</v>
      </c>
      <c r="F10" s="17"/>
      <c r="G10" s="17">
        <v>3.8988181695569502E-2</v>
      </c>
      <c r="H10" s="17">
        <v>3.7454490653464803E-2</v>
      </c>
      <c r="I10" s="17">
        <v>3.0424191488975599E-2</v>
      </c>
      <c r="J10" s="17">
        <v>2.08967848495113E-2</v>
      </c>
      <c r="K10" s="17">
        <v>8.5394419019348099E-3</v>
      </c>
      <c r="L10" s="17">
        <v>1.2260601190086901E-2</v>
      </c>
      <c r="M10" s="17"/>
      <c r="N10" s="17">
        <v>6.6184854887243294E-2</v>
      </c>
      <c r="O10" s="17">
        <v>2.46353718707699E-2</v>
      </c>
      <c r="P10" s="17">
        <v>0</v>
      </c>
      <c r="Q10" s="17">
        <v>2.9703616153034199E-2</v>
      </c>
      <c r="R10" s="17">
        <v>0</v>
      </c>
      <c r="S10" s="17">
        <v>1.1833196556727099E-2</v>
      </c>
      <c r="T10" s="17">
        <v>1.3818365397887699E-2</v>
      </c>
      <c r="U10" s="17">
        <v>0</v>
      </c>
      <c r="V10" s="17">
        <v>3.84432781690313E-2</v>
      </c>
      <c r="W10" s="17">
        <v>1.4391142093729299E-2</v>
      </c>
      <c r="X10" s="17">
        <v>0</v>
      </c>
      <c r="Y10" s="17">
        <v>3.72383527601335E-2</v>
      </c>
      <c r="Z10" s="17"/>
      <c r="AA10" s="17">
        <v>3.7472680038522402E-2</v>
      </c>
      <c r="AB10" s="17">
        <v>8.9915298519987908E-3</v>
      </c>
      <c r="AC10" s="17">
        <v>3.7207973818590798E-2</v>
      </c>
      <c r="AD10" s="17">
        <v>1.0602075441067799E-2</v>
      </c>
      <c r="AE10" s="17"/>
      <c r="AF10" s="17">
        <v>2.96623715718871E-2</v>
      </c>
      <c r="AG10" s="17">
        <v>1.8610851759752901E-2</v>
      </c>
      <c r="AH10" s="17">
        <v>2.3443011254658901E-2</v>
      </c>
      <c r="AI10" s="17">
        <v>2.6511854191412498E-2</v>
      </c>
      <c r="AJ10" s="17">
        <v>4.3448534382988499E-2</v>
      </c>
    </row>
    <row r="11" spans="2:36" x14ac:dyDescent="0.35">
      <c r="B11" s="18" t="s">
        <v>83</v>
      </c>
      <c r="C11" s="17">
        <v>0.14365944446823201</v>
      </c>
      <c r="D11" s="17">
        <v>0.15893960328498599</v>
      </c>
      <c r="E11" s="17">
        <v>0.12800783343104299</v>
      </c>
      <c r="F11" s="17"/>
      <c r="G11" s="17">
        <v>0.235344396148052</v>
      </c>
      <c r="H11" s="17">
        <v>0.24335963696116999</v>
      </c>
      <c r="I11" s="17">
        <v>0.204457778198113</v>
      </c>
      <c r="J11" s="17">
        <v>0.109458728990643</v>
      </c>
      <c r="K11" s="17">
        <v>3.3273895434109302E-2</v>
      </c>
      <c r="L11" s="17">
        <v>3.7467950816251198E-2</v>
      </c>
      <c r="M11" s="17"/>
      <c r="N11" s="17">
        <v>0.212889761041784</v>
      </c>
      <c r="O11" s="17">
        <v>0.12195069870908</v>
      </c>
      <c r="P11" s="17">
        <v>9.2450372248219295E-2</v>
      </c>
      <c r="Q11" s="17">
        <v>0.109833082316991</v>
      </c>
      <c r="R11" s="17">
        <v>0.100738737821281</v>
      </c>
      <c r="S11" s="17">
        <v>0.16192163731909801</v>
      </c>
      <c r="T11" s="17">
        <v>0.16783996748264199</v>
      </c>
      <c r="U11" s="17">
        <v>4.7710943835790297E-2</v>
      </c>
      <c r="V11" s="17">
        <v>0.22277715003118401</v>
      </c>
      <c r="W11" s="17">
        <v>8.4467537162583997E-2</v>
      </c>
      <c r="X11" s="17">
        <v>0.11140763330353901</v>
      </c>
      <c r="Y11" s="17">
        <v>0.14733871996459</v>
      </c>
      <c r="Z11" s="17"/>
      <c r="AA11" s="17">
        <v>0.17017981188798101</v>
      </c>
      <c r="AB11" s="17">
        <v>0.107882866135997</v>
      </c>
      <c r="AC11" s="17">
        <v>0.153193720352196</v>
      </c>
      <c r="AD11" s="17">
        <v>0.13593229379477301</v>
      </c>
      <c r="AE11" s="17"/>
      <c r="AF11" s="17">
        <v>0.125316324283616</v>
      </c>
      <c r="AG11" s="17">
        <v>0.15699980319554299</v>
      </c>
      <c r="AH11" s="17">
        <v>0.132272341563313</v>
      </c>
      <c r="AI11" s="17">
        <v>0.196572437962201</v>
      </c>
      <c r="AJ11" s="17">
        <v>0.26136057810391</v>
      </c>
    </row>
    <row r="12" spans="2:36" x14ac:dyDescent="0.35">
      <c r="B12" s="18" t="s">
        <v>84</v>
      </c>
      <c r="C12" s="17">
        <v>7.1321725910913805E-2</v>
      </c>
      <c r="D12" s="17">
        <v>7.1840733010421001E-2</v>
      </c>
      <c r="E12" s="17">
        <v>6.8978599381608302E-2</v>
      </c>
      <c r="F12" s="17"/>
      <c r="G12" s="17">
        <v>0.12126538281909199</v>
      </c>
      <c r="H12" s="17">
        <v>0.12829344644797999</v>
      </c>
      <c r="I12" s="17">
        <v>8.7103318798085694E-2</v>
      </c>
      <c r="J12" s="17">
        <v>3.5493176085389599E-2</v>
      </c>
      <c r="K12" s="17">
        <v>4.0470046019281301E-2</v>
      </c>
      <c r="L12" s="17">
        <v>2.2127605766296399E-2</v>
      </c>
      <c r="M12" s="17"/>
      <c r="N12" s="17">
        <v>8.1946722922165205E-2</v>
      </c>
      <c r="O12" s="17">
        <v>8.5247216980354396E-2</v>
      </c>
      <c r="P12" s="17">
        <v>3.0788781661948199E-2</v>
      </c>
      <c r="Q12" s="17">
        <v>6.67164233755521E-2</v>
      </c>
      <c r="R12" s="17">
        <v>0.10780556033036701</v>
      </c>
      <c r="S12" s="17">
        <v>4.6763581280312799E-2</v>
      </c>
      <c r="T12" s="17">
        <v>6.2662172992533904E-2</v>
      </c>
      <c r="U12" s="17">
        <v>7.7597987174234495E-2</v>
      </c>
      <c r="V12" s="17">
        <v>8.5505841426283397E-2</v>
      </c>
      <c r="W12" s="17">
        <v>7.3130629969588801E-2</v>
      </c>
      <c r="X12" s="17">
        <v>4.26725081873243E-2</v>
      </c>
      <c r="Y12" s="17">
        <v>7.8452389220981703E-2</v>
      </c>
      <c r="Z12" s="17"/>
      <c r="AA12" s="17">
        <v>6.4532965636802206E-2</v>
      </c>
      <c r="AB12" s="17">
        <v>8.6552736970149396E-2</v>
      </c>
      <c r="AC12" s="17">
        <v>7.3133186604653094E-2</v>
      </c>
      <c r="AD12" s="17">
        <v>5.8031443523481503E-2</v>
      </c>
      <c r="AE12" s="17"/>
      <c r="AF12" s="17">
        <v>4.9595341983386901E-2</v>
      </c>
      <c r="AG12" s="17">
        <v>6.6027372049796695E-2</v>
      </c>
      <c r="AH12" s="17">
        <v>7.5183186156299694E-2</v>
      </c>
      <c r="AI12" s="17">
        <v>0.13582186662185999</v>
      </c>
      <c r="AJ12" s="17">
        <v>3.8030351677967401E-2</v>
      </c>
    </row>
    <row r="13" spans="2:36" x14ac:dyDescent="0.35">
      <c r="B13" s="18" t="s">
        <v>85</v>
      </c>
      <c r="C13" s="17">
        <v>0.25491447829314201</v>
      </c>
      <c r="D13" s="17">
        <v>0.253722165152515</v>
      </c>
      <c r="E13" s="17">
        <v>0.25332887918242603</v>
      </c>
      <c r="F13" s="17"/>
      <c r="G13" s="17">
        <v>0.23018235159266801</v>
      </c>
      <c r="H13" s="17">
        <v>0.24536322211515799</v>
      </c>
      <c r="I13" s="17">
        <v>0.22080247359930799</v>
      </c>
      <c r="J13" s="17">
        <v>0.30532437619064001</v>
      </c>
      <c r="K13" s="17">
        <v>0.26519149009265502</v>
      </c>
      <c r="L13" s="17">
        <v>0.26008538324153802</v>
      </c>
      <c r="M13" s="17"/>
      <c r="N13" s="17">
        <v>0.23479149324309301</v>
      </c>
      <c r="O13" s="17">
        <v>0.28255075547186098</v>
      </c>
      <c r="P13" s="17">
        <v>0.243662724193492</v>
      </c>
      <c r="Q13" s="17">
        <v>0.35235196480091402</v>
      </c>
      <c r="R13" s="17">
        <v>0.18405850188464001</v>
      </c>
      <c r="S13" s="17">
        <v>0.35006316194839299</v>
      </c>
      <c r="T13" s="17">
        <v>0.24840614000713801</v>
      </c>
      <c r="U13" s="17">
        <v>0.25975218326529798</v>
      </c>
      <c r="V13" s="17">
        <v>0.19181994599587901</v>
      </c>
      <c r="W13" s="17">
        <v>0.189361843124947</v>
      </c>
      <c r="X13" s="17">
        <v>0.21990220627746501</v>
      </c>
      <c r="Y13" s="17">
        <v>0.31741421028294697</v>
      </c>
      <c r="Z13" s="17"/>
      <c r="AA13" s="17">
        <v>0.24868907652556499</v>
      </c>
      <c r="AB13" s="17">
        <v>0.30309445550787101</v>
      </c>
      <c r="AC13" s="17">
        <v>0.188584638826683</v>
      </c>
      <c r="AD13" s="17">
        <v>0.27407366372154401</v>
      </c>
      <c r="AE13" s="17"/>
      <c r="AF13" s="17">
        <v>0.26675151969863597</v>
      </c>
      <c r="AG13" s="17">
        <v>0.25298789506601099</v>
      </c>
      <c r="AH13" s="17">
        <v>0.308652657473581</v>
      </c>
      <c r="AI13" s="17">
        <v>0.14368061198684401</v>
      </c>
      <c r="AJ13" s="17">
        <v>0.26518478837475101</v>
      </c>
    </row>
    <row r="14" spans="2:36" x14ac:dyDescent="0.35">
      <c r="B14" s="18" t="s">
        <v>86</v>
      </c>
      <c r="C14" s="17">
        <v>0.162666135031416</v>
      </c>
      <c r="D14" s="17">
        <v>0.16360288268280401</v>
      </c>
      <c r="E14" s="17">
        <v>0.16277126509813999</v>
      </c>
      <c r="F14" s="17"/>
      <c r="G14" s="17">
        <v>0.109839330498419</v>
      </c>
      <c r="H14" s="17">
        <v>9.7172474347104104E-2</v>
      </c>
      <c r="I14" s="17">
        <v>0.142072259602361</v>
      </c>
      <c r="J14" s="17">
        <v>0.18799191253775799</v>
      </c>
      <c r="K14" s="17">
        <v>0.19455811004731399</v>
      </c>
      <c r="L14" s="17">
        <v>0.23401784535215001</v>
      </c>
      <c r="M14" s="17"/>
      <c r="N14" s="17">
        <v>9.0995985305831403E-2</v>
      </c>
      <c r="O14" s="17">
        <v>0.16141933689159199</v>
      </c>
      <c r="P14" s="17">
        <v>0.22478104790795</v>
      </c>
      <c r="Q14" s="17">
        <v>0.184249383459651</v>
      </c>
      <c r="R14" s="17">
        <v>0.20704352543579399</v>
      </c>
      <c r="S14" s="17">
        <v>0.12409758700968999</v>
      </c>
      <c r="T14" s="17">
        <v>0.10971132246275</v>
      </c>
      <c r="U14" s="17">
        <v>0.26299272723989697</v>
      </c>
      <c r="V14" s="17">
        <v>0.13623803326308101</v>
      </c>
      <c r="W14" s="17">
        <v>0.27706457970460202</v>
      </c>
      <c r="X14" s="17">
        <v>0.17307208057076701</v>
      </c>
      <c r="Y14" s="17">
        <v>7.6142867510363907E-2</v>
      </c>
      <c r="Z14" s="17"/>
      <c r="AA14" s="17">
        <v>0.14754001764087499</v>
      </c>
      <c r="AB14" s="17">
        <v>0.17685906118167599</v>
      </c>
      <c r="AC14" s="17">
        <v>0.17992417868470101</v>
      </c>
      <c r="AD14" s="17">
        <v>0.14974798459282501</v>
      </c>
      <c r="AE14" s="17"/>
      <c r="AF14" s="17">
        <v>0.21635472009328899</v>
      </c>
      <c r="AG14" s="17">
        <v>0.13863579019691699</v>
      </c>
      <c r="AH14" s="17">
        <v>0.15212172459058401</v>
      </c>
      <c r="AI14" s="17">
        <v>0.14003983044836099</v>
      </c>
      <c r="AJ14" s="17">
        <v>6.5872087483283007E-2</v>
      </c>
    </row>
    <row r="15" spans="2:36" x14ac:dyDescent="0.35">
      <c r="B15" s="18" t="s">
        <v>87</v>
      </c>
      <c r="C15" s="17">
        <v>0.189096750881878</v>
      </c>
      <c r="D15" s="17">
        <v>0.164582651947386</v>
      </c>
      <c r="E15" s="17">
        <v>0.21711005327644201</v>
      </c>
      <c r="F15" s="17"/>
      <c r="G15" s="17">
        <v>0.15924692212297001</v>
      </c>
      <c r="H15" s="17">
        <v>0.118440653870214</v>
      </c>
      <c r="I15" s="17">
        <v>0.161181886062537</v>
      </c>
      <c r="J15" s="17">
        <v>0.21981526652769801</v>
      </c>
      <c r="K15" s="17">
        <v>0.25956787035407702</v>
      </c>
      <c r="L15" s="17">
        <v>0.229537092311558</v>
      </c>
      <c r="M15" s="17"/>
      <c r="N15" s="17">
        <v>0.130993124975331</v>
      </c>
      <c r="O15" s="17">
        <v>0.20514484709094799</v>
      </c>
      <c r="P15" s="17">
        <v>0.25348183516719203</v>
      </c>
      <c r="Q15" s="17">
        <v>0.15637112410673501</v>
      </c>
      <c r="R15" s="17">
        <v>0.114168991886604</v>
      </c>
      <c r="S15" s="17">
        <v>0.192314436946421</v>
      </c>
      <c r="T15" s="17">
        <v>0.201075972450343</v>
      </c>
      <c r="U15" s="17">
        <v>0.28296067283567899</v>
      </c>
      <c r="V15" s="17">
        <v>0.20023341800466099</v>
      </c>
      <c r="W15" s="17">
        <v>0.169151936919888</v>
      </c>
      <c r="X15" s="17">
        <v>0.30024785181455899</v>
      </c>
      <c r="Y15" s="17">
        <v>0.183630907090616</v>
      </c>
      <c r="Z15" s="17"/>
      <c r="AA15" s="17">
        <v>0.16910317868432601</v>
      </c>
      <c r="AB15" s="17">
        <v>0.17139487107183299</v>
      </c>
      <c r="AC15" s="17">
        <v>0.18750977531864499</v>
      </c>
      <c r="AD15" s="17">
        <v>0.246977811973565</v>
      </c>
      <c r="AE15" s="17"/>
      <c r="AF15" s="17">
        <v>0.172374169200087</v>
      </c>
      <c r="AG15" s="17">
        <v>0.206061829382537</v>
      </c>
      <c r="AH15" s="17">
        <v>0.16010252446102899</v>
      </c>
      <c r="AI15" s="17">
        <v>0.21911302373688099</v>
      </c>
      <c r="AJ15" s="17">
        <v>8.02746058256915E-2</v>
      </c>
    </row>
    <row r="16" spans="2:36" x14ac:dyDescent="0.35">
      <c r="B16" s="18" t="s">
        <v>88</v>
      </c>
      <c r="C16" s="17">
        <v>4.48012183304453E-2</v>
      </c>
      <c r="D16" s="17">
        <v>4.7800755771847801E-2</v>
      </c>
      <c r="E16" s="17">
        <v>4.1843633063780701E-2</v>
      </c>
      <c r="F16" s="17"/>
      <c r="G16" s="17">
        <v>3.4602373756687198E-2</v>
      </c>
      <c r="H16" s="17">
        <v>1.2144762448376201E-2</v>
      </c>
      <c r="I16" s="17">
        <v>3.94842789376008E-2</v>
      </c>
      <c r="J16" s="17">
        <v>5.4508643832249598E-2</v>
      </c>
      <c r="K16" s="17">
        <v>9.2477588011842096E-2</v>
      </c>
      <c r="L16" s="17">
        <v>4.9141488244793599E-2</v>
      </c>
      <c r="M16" s="17"/>
      <c r="N16" s="17">
        <v>4.5791435332475802E-2</v>
      </c>
      <c r="O16" s="17">
        <v>6.6381370235361697E-2</v>
      </c>
      <c r="P16" s="17">
        <v>6.4549176766416194E-2</v>
      </c>
      <c r="Q16" s="17">
        <v>3.7610714125811601E-2</v>
      </c>
      <c r="R16" s="17">
        <v>5.0632511598364301E-2</v>
      </c>
      <c r="S16" s="17">
        <v>3.2130132686342003E-2</v>
      </c>
      <c r="T16" s="17">
        <v>4.4693988630538202E-2</v>
      </c>
      <c r="U16" s="17">
        <v>0</v>
      </c>
      <c r="V16" s="17">
        <v>3.8664733886635903E-2</v>
      </c>
      <c r="W16" s="17">
        <v>4.0484819179296298E-2</v>
      </c>
      <c r="X16" s="17">
        <v>4.5199906330545797E-2</v>
      </c>
      <c r="Y16" s="17">
        <v>4.1369460642602801E-2</v>
      </c>
      <c r="Z16" s="17"/>
      <c r="AA16" s="17">
        <v>3.0666672343624E-2</v>
      </c>
      <c r="AB16" s="17">
        <v>5.6116288004705299E-2</v>
      </c>
      <c r="AC16" s="17">
        <v>8.3530080087186001E-2</v>
      </c>
      <c r="AD16" s="17">
        <v>1.5861160550641702E-2</v>
      </c>
      <c r="AE16" s="17"/>
      <c r="AF16" s="17">
        <v>2.9313167105780299E-2</v>
      </c>
      <c r="AG16" s="17">
        <v>4.2398966929095498E-2</v>
      </c>
      <c r="AH16" s="17">
        <v>4.7526710726062203E-2</v>
      </c>
      <c r="AI16" s="17">
        <v>2.9547747552869898E-2</v>
      </c>
      <c r="AJ16" s="17">
        <v>0</v>
      </c>
    </row>
    <row r="17" spans="2:36" x14ac:dyDescent="0.35">
      <c r="B17" s="18" t="s">
        <v>89</v>
      </c>
      <c r="C17" s="17">
        <v>4.2437269986551403E-2</v>
      </c>
      <c r="D17" s="17">
        <v>3.8095336900512401E-2</v>
      </c>
      <c r="E17" s="17">
        <v>4.7460874010301399E-2</v>
      </c>
      <c r="F17" s="17"/>
      <c r="G17" s="17">
        <v>8.2149130706400692E-3</v>
      </c>
      <c r="H17" s="17">
        <v>5.4948340872199896E-3</v>
      </c>
      <c r="I17" s="17">
        <v>4.6694732320796899E-2</v>
      </c>
      <c r="J17" s="17">
        <v>4.8213516984778299E-2</v>
      </c>
      <c r="K17" s="17">
        <v>5.5897939912285602E-2</v>
      </c>
      <c r="L17" s="17">
        <v>8.1484051370577695E-2</v>
      </c>
      <c r="M17" s="17"/>
      <c r="N17" s="17">
        <v>1.50580537540885E-2</v>
      </c>
      <c r="O17" s="17">
        <v>4.4146676494371997E-2</v>
      </c>
      <c r="P17" s="17">
        <v>4.6123080135554502E-2</v>
      </c>
      <c r="Q17" s="17">
        <v>4.9704067334873599E-2</v>
      </c>
      <c r="R17" s="17">
        <v>0.136459024679844</v>
      </c>
      <c r="S17" s="17">
        <v>0</v>
      </c>
      <c r="T17" s="17">
        <v>4.6505110486073399E-2</v>
      </c>
      <c r="U17" s="17">
        <v>2.2483843661692E-2</v>
      </c>
      <c r="V17" s="17">
        <v>2.6875711311710598E-2</v>
      </c>
      <c r="W17" s="17">
        <v>6.8788968072485204E-2</v>
      </c>
      <c r="X17" s="17">
        <v>8.5173119334398695E-2</v>
      </c>
      <c r="Y17" s="17">
        <v>0</v>
      </c>
      <c r="Z17" s="17"/>
      <c r="AA17" s="17">
        <v>5.6507894265982503E-2</v>
      </c>
      <c r="AB17" s="17">
        <v>3.3108461485427503E-2</v>
      </c>
      <c r="AC17" s="17">
        <v>3.7968291764663202E-2</v>
      </c>
      <c r="AD17" s="17">
        <v>3.5957358338866797E-2</v>
      </c>
      <c r="AE17" s="17"/>
      <c r="AF17" s="17">
        <v>4.2803063676079202E-2</v>
      </c>
      <c r="AG17" s="17">
        <v>5.6899970083591503E-2</v>
      </c>
      <c r="AH17" s="17">
        <v>4.6562813957054999E-2</v>
      </c>
      <c r="AI17" s="17">
        <v>8.8902285025925995E-3</v>
      </c>
      <c r="AJ17" s="17">
        <v>0</v>
      </c>
    </row>
    <row r="18" spans="2:36" x14ac:dyDescent="0.35">
      <c r="B18" s="18" t="s">
        <v>90</v>
      </c>
      <c r="C18" s="17">
        <v>1.3116039732304E-2</v>
      </c>
      <c r="D18" s="17">
        <v>1.28439386827299E-2</v>
      </c>
      <c r="E18" s="17">
        <v>1.3503215571199399E-2</v>
      </c>
      <c r="F18" s="17"/>
      <c r="G18" s="17">
        <v>0</v>
      </c>
      <c r="H18" s="17">
        <v>6.65588423308997E-3</v>
      </c>
      <c r="I18" s="17">
        <v>1.8845736810845299E-2</v>
      </c>
      <c r="J18" s="17">
        <v>0</v>
      </c>
      <c r="K18" s="17">
        <v>3.1398868802452601E-2</v>
      </c>
      <c r="L18" s="17">
        <v>2.1801315986605799E-2</v>
      </c>
      <c r="M18" s="17"/>
      <c r="N18" s="17">
        <v>7.3985836845436503E-3</v>
      </c>
      <c r="O18" s="17">
        <v>0</v>
      </c>
      <c r="P18" s="17">
        <v>0</v>
      </c>
      <c r="Q18" s="17">
        <v>0</v>
      </c>
      <c r="R18" s="17">
        <v>4.7397421633580801E-2</v>
      </c>
      <c r="S18" s="17">
        <v>3.4959985002973197E-2</v>
      </c>
      <c r="T18" s="17">
        <v>4.4212803756664802E-2</v>
      </c>
      <c r="U18" s="17">
        <v>0</v>
      </c>
      <c r="V18" s="17">
        <v>9.3205579010772407E-3</v>
      </c>
      <c r="W18" s="17">
        <v>0</v>
      </c>
      <c r="X18" s="17">
        <v>2.2324694181400598E-2</v>
      </c>
      <c r="Y18" s="17">
        <v>0</v>
      </c>
      <c r="Z18" s="17"/>
      <c r="AA18" s="17">
        <v>0</v>
      </c>
      <c r="AB18" s="17">
        <v>1.3965585294900201E-2</v>
      </c>
      <c r="AC18" s="17">
        <v>2.10843845258099E-2</v>
      </c>
      <c r="AD18" s="17">
        <v>2.5463977892290799E-2</v>
      </c>
      <c r="AE18" s="17"/>
      <c r="AF18" s="17">
        <v>2.6974308026270499E-2</v>
      </c>
      <c r="AG18" s="17">
        <v>2.0426741318552901E-2</v>
      </c>
      <c r="AH18" s="17">
        <v>7.10688357880965E-3</v>
      </c>
      <c r="AI18" s="17">
        <v>0</v>
      </c>
      <c r="AJ18" s="17">
        <v>0</v>
      </c>
    </row>
    <row r="19" spans="2:36" x14ac:dyDescent="0.35">
      <c r="B19" s="18" t="s">
        <v>91</v>
      </c>
      <c r="C19" s="17">
        <v>1.31073581997248E-2</v>
      </c>
      <c r="D19" s="17">
        <v>1.0867501872185501E-2</v>
      </c>
      <c r="E19" s="17">
        <v>1.56380792802479E-2</v>
      </c>
      <c r="F19" s="17"/>
      <c r="G19" s="17">
        <v>8.9921381788203598E-3</v>
      </c>
      <c r="H19" s="17">
        <v>6.6081700926950296E-3</v>
      </c>
      <c r="I19" s="17">
        <v>0</v>
      </c>
      <c r="J19" s="17">
        <v>1.2324502083826801E-2</v>
      </c>
      <c r="K19" s="17">
        <v>9.2692001663788898E-3</v>
      </c>
      <c r="L19" s="17">
        <v>3.6181082555748499E-2</v>
      </c>
      <c r="M19" s="17"/>
      <c r="N19" s="17">
        <v>7.2629803288574001E-3</v>
      </c>
      <c r="O19" s="17">
        <v>0</v>
      </c>
      <c r="P19" s="17">
        <v>1.4551694054569899E-2</v>
      </c>
      <c r="Q19" s="17">
        <v>0</v>
      </c>
      <c r="R19" s="17">
        <v>3.5142928874974999E-2</v>
      </c>
      <c r="S19" s="17">
        <v>2.3051815568047699E-2</v>
      </c>
      <c r="T19" s="17">
        <v>3.08064669907945E-2</v>
      </c>
      <c r="U19" s="17">
        <v>2.2474409852088199E-2</v>
      </c>
      <c r="V19" s="17">
        <v>2.08668221869363E-2</v>
      </c>
      <c r="W19" s="17">
        <v>0</v>
      </c>
      <c r="X19" s="17">
        <v>0</v>
      </c>
      <c r="Y19" s="17">
        <v>3.9202594665094501E-2</v>
      </c>
      <c r="Z19" s="17"/>
      <c r="AA19" s="17">
        <v>9.9238737053937397E-3</v>
      </c>
      <c r="AB19" s="17">
        <v>2.2825107444629601E-2</v>
      </c>
      <c r="AC19" s="17">
        <v>6.2062365768408402E-3</v>
      </c>
      <c r="AD19" s="17">
        <v>1.3883976505278299E-2</v>
      </c>
      <c r="AE19" s="17"/>
      <c r="AF19" s="17">
        <v>5.5064713094915797E-3</v>
      </c>
      <c r="AG19" s="17">
        <v>1.8637155789594999E-2</v>
      </c>
      <c r="AH19" s="17">
        <v>1.3816376906708E-2</v>
      </c>
      <c r="AI19" s="17">
        <v>9.2586420497543804E-3</v>
      </c>
      <c r="AJ19" s="17">
        <v>0</v>
      </c>
    </row>
    <row r="20" spans="2:36" x14ac:dyDescent="0.35">
      <c r="B20" s="18" t="s">
        <v>92</v>
      </c>
      <c r="C20" s="17">
        <v>2.2059660640243802E-3</v>
      </c>
      <c r="D20" s="17">
        <v>4.2449786162963203E-3</v>
      </c>
      <c r="E20" s="17">
        <v>0</v>
      </c>
      <c r="F20" s="17"/>
      <c r="G20" s="17">
        <v>0</v>
      </c>
      <c r="H20" s="17">
        <v>0</v>
      </c>
      <c r="I20" s="17">
        <v>0</v>
      </c>
      <c r="J20" s="17">
        <v>0</v>
      </c>
      <c r="K20" s="17">
        <v>9.3555492576686897E-3</v>
      </c>
      <c r="L20" s="17">
        <v>4.95824422710631E-3</v>
      </c>
      <c r="M20" s="17"/>
      <c r="N20" s="17">
        <v>0</v>
      </c>
      <c r="O20" s="17">
        <v>0</v>
      </c>
      <c r="P20" s="17">
        <v>0</v>
      </c>
      <c r="Q20" s="17">
        <v>0</v>
      </c>
      <c r="R20" s="17">
        <v>0</v>
      </c>
      <c r="S20" s="17">
        <v>0</v>
      </c>
      <c r="T20" s="17">
        <v>0</v>
      </c>
      <c r="U20" s="17">
        <v>0</v>
      </c>
      <c r="V20" s="17">
        <v>0</v>
      </c>
      <c r="W20" s="17">
        <v>1.27892028218081E-2</v>
      </c>
      <c r="X20" s="17">
        <v>0</v>
      </c>
      <c r="Y20" s="17">
        <v>4.0912644883275499E-2</v>
      </c>
      <c r="Z20" s="17"/>
      <c r="AA20" s="17">
        <v>3.0382651459604001E-3</v>
      </c>
      <c r="AB20" s="17">
        <v>4.8362261763153103E-3</v>
      </c>
      <c r="AC20" s="17">
        <v>0</v>
      </c>
      <c r="AD20" s="17">
        <v>0</v>
      </c>
      <c r="AE20" s="17"/>
      <c r="AF20" s="17">
        <v>1.1786833789703801E-2</v>
      </c>
      <c r="AG20" s="17">
        <v>0</v>
      </c>
      <c r="AH20" s="17">
        <v>0</v>
      </c>
      <c r="AI20" s="17">
        <v>0</v>
      </c>
      <c r="AJ20" s="17">
        <v>0</v>
      </c>
    </row>
    <row r="21" spans="2:36" x14ac:dyDescent="0.35">
      <c r="B21" s="18" t="s">
        <v>79</v>
      </c>
      <c r="C21" s="19">
        <v>3.34466890786213E-3</v>
      </c>
      <c r="D21" s="19">
        <v>2.1565781410288801E-3</v>
      </c>
      <c r="E21" s="19">
        <v>4.6620782651785597E-3</v>
      </c>
      <c r="F21" s="19"/>
      <c r="G21" s="19">
        <v>1.8067806843720099E-2</v>
      </c>
      <c r="H21" s="19">
        <v>5.7109801190043602E-3</v>
      </c>
      <c r="I21" s="19">
        <v>0</v>
      </c>
      <c r="J21" s="19">
        <v>0</v>
      </c>
      <c r="K21" s="19">
        <v>0</v>
      </c>
      <c r="L21" s="19">
        <v>0</v>
      </c>
      <c r="M21" s="19"/>
      <c r="N21" s="19">
        <v>0</v>
      </c>
      <c r="O21" s="19">
        <v>0</v>
      </c>
      <c r="P21" s="19">
        <v>1.44149438703873E-2</v>
      </c>
      <c r="Q21" s="19">
        <v>0</v>
      </c>
      <c r="R21" s="19">
        <v>0</v>
      </c>
      <c r="S21" s="19">
        <v>0</v>
      </c>
      <c r="T21" s="19">
        <v>0</v>
      </c>
      <c r="U21" s="19">
        <v>0</v>
      </c>
      <c r="V21" s="19">
        <v>1.02427282304293E-2</v>
      </c>
      <c r="W21" s="19">
        <v>1.29395346096449E-2</v>
      </c>
      <c r="X21" s="19">
        <v>0</v>
      </c>
      <c r="Y21" s="19">
        <v>0</v>
      </c>
      <c r="Z21" s="19"/>
      <c r="AA21" s="19">
        <v>3.3485476063048101E-3</v>
      </c>
      <c r="AB21" s="19">
        <v>0</v>
      </c>
      <c r="AC21" s="19">
        <v>1.06438411304128E-2</v>
      </c>
      <c r="AD21" s="19">
        <v>0</v>
      </c>
      <c r="AE21" s="19"/>
      <c r="AF21" s="19">
        <v>5.4547240034428703E-3</v>
      </c>
      <c r="AG21" s="19">
        <v>5.1210276644640899E-3</v>
      </c>
      <c r="AH21" s="19">
        <v>0</v>
      </c>
      <c r="AI21" s="19">
        <v>9.7473102268619792E-3</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220</v>
      </c>
      <c r="D7" s="10">
        <v>100</v>
      </c>
      <c r="E7" s="10">
        <v>119</v>
      </c>
      <c r="F7" s="10"/>
      <c r="G7" s="10">
        <v>43</v>
      </c>
      <c r="H7" s="10">
        <v>59</v>
      </c>
      <c r="I7" s="10">
        <v>54</v>
      </c>
      <c r="J7" s="10">
        <v>30</v>
      </c>
      <c r="K7" s="10">
        <v>20</v>
      </c>
      <c r="L7" s="10">
        <v>14</v>
      </c>
      <c r="M7" s="10"/>
      <c r="N7" s="10">
        <v>56</v>
      </c>
      <c r="O7" s="10">
        <v>23</v>
      </c>
      <c r="P7" s="10">
        <v>11</v>
      </c>
      <c r="Q7" s="10">
        <v>18</v>
      </c>
      <c r="R7" s="10">
        <v>14</v>
      </c>
      <c r="S7" s="10">
        <v>20</v>
      </c>
      <c r="T7" s="10">
        <v>11</v>
      </c>
      <c r="U7" s="10">
        <v>8</v>
      </c>
      <c r="V7" s="10">
        <v>31</v>
      </c>
      <c r="W7" s="10">
        <v>18</v>
      </c>
      <c r="X7" s="10">
        <v>8</v>
      </c>
      <c r="Y7" s="10">
        <v>2</v>
      </c>
      <c r="Z7" s="10"/>
      <c r="AA7" s="10">
        <v>90</v>
      </c>
      <c r="AB7" s="10">
        <v>58</v>
      </c>
      <c r="AC7" s="10">
        <v>42</v>
      </c>
      <c r="AD7" s="10">
        <v>30</v>
      </c>
      <c r="AE7" s="10"/>
      <c r="AF7" s="10">
        <v>23</v>
      </c>
      <c r="AG7" s="10">
        <v>44</v>
      </c>
      <c r="AH7" s="10">
        <v>78</v>
      </c>
      <c r="AI7" s="10">
        <v>41</v>
      </c>
      <c r="AJ7" s="10">
        <v>12</v>
      </c>
    </row>
    <row r="8" spans="2:36" ht="30" customHeight="1" x14ac:dyDescent="0.35">
      <c r="B8" s="11" t="s">
        <v>54</v>
      </c>
      <c r="C8" s="11">
        <v>224</v>
      </c>
      <c r="D8" s="11">
        <v>103</v>
      </c>
      <c r="E8" s="11">
        <v>120</v>
      </c>
      <c r="F8" s="11"/>
      <c r="G8" s="11">
        <v>40</v>
      </c>
      <c r="H8" s="11">
        <v>64</v>
      </c>
      <c r="I8" s="11">
        <v>55</v>
      </c>
      <c r="J8" s="11">
        <v>31</v>
      </c>
      <c r="K8" s="11">
        <v>18</v>
      </c>
      <c r="L8" s="11">
        <v>14</v>
      </c>
      <c r="M8" s="11"/>
      <c r="N8" s="11">
        <v>58</v>
      </c>
      <c r="O8" s="11">
        <v>24</v>
      </c>
      <c r="P8" s="11">
        <v>11</v>
      </c>
      <c r="Q8" s="11">
        <v>19</v>
      </c>
      <c r="R8" s="11">
        <v>13</v>
      </c>
      <c r="S8" s="11">
        <v>20</v>
      </c>
      <c r="T8" s="11">
        <v>12</v>
      </c>
      <c r="U8" s="11">
        <v>7</v>
      </c>
      <c r="V8" s="11">
        <v>30</v>
      </c>
      <c r="W8" s="11">
        <v>21</v>
      </c>
      <c r="X8" s="11">
        <v>8</v>
      </c>
      <c r="Y8" s="11">
        <v>2</v>
      </c>
      <c r="Z8" s="11"/>
      <c r="AA8" s="11">
        <v>93</v>
      </c>
      <c r="AB8" s="11">
        <v>59</v>
      </c>
      <c r="AC8" s="11">
        <v>42</v>
      </c>
      <c r="AD8" s="11">
        <v>30</v>
      </c>
      <c r="AE8" s="11"/>
      <c r="AF8" s="11">
        <v>22</v>
      </c>
      <c r="AG8" s="11">
        <v>43</v>
      </c>
      <c r="AH8" s="11">
        <v>81</v>
      </c>
      <c r="AI8" s="11">
        <v>43</v>
      </c>
      <c r="AJ8" s="11">
        <v>11</v>
      </c>
    </row>
    <row r="9" spans="2:36" x14ac:dyDescent="0.35">
      <c r="B9" s="18" t="s">
        <v>81</v>
      </c>
      <c r="C9" s="17">
        <v>3.2366316719075E-2</v>
      </c>
      <c r="D9" s="17">
        <v>2.04091719966869E-2</v>
      </c>
      <c r="E9" s="17">
        <v>4.2870632005171501E-2</v>
      </c>
      <c r="F9" s="17"/>
      <c r="G9" s="17">
        <v>2.7093138829156E-2</v>
      </c>
      <c r="H9" s="17">
        <v>4.8360347480745997E-2</v>
      </c>
      <c r="I9" s="17">
        <v>3.6935991861383702E-2</v>
      </c>
      <c r="J9" s="17">
        <v>3.20365452789323E-2</v>
      </c>
      <c r="K9" s="17">
        <v>0</v>
      </c>
      <c r="L9" s="17">
        <v>0</v>
      </c>
      <c r="M9" s="17"/>
      <c r="N9" s="17">
        <v>1.84715399119561E-2</v>
      </c>
      <c r="O9" s="17">
        <v>0</v>
      </c>
      <c r="P9" s="17">
        <v>0</v>
      </c>
      <c r="Q9" s="17">
        <v>0</v>
      </c>
      <c r="R9" s="17">
        <v>0</v>
      </c>
      <c r="S9" s="17">
        <v>0.103919208193231</v>
      </c>
      <c r="T9" s="17">
        <v>0</v>
      </c>
      <c r="U9" s="17">
        <v>0</v>
      </c>
      <c r="V9" s="17">
        <v>6.6530846484519499E-2</v>
      </c>
      <c r="W9" s="17">
        <v>0.101011074435811</v>
      </c>
      <c r="X9" s="17">
        <v>0</v>
      </c>
      <c r="Y9" s="17">
        <v>0</v>
      </c>
      <c r="Z9" s="17"/>
      <c r="AA9" s="17">
        <v>5.4809990861509998E-2</v>
      </c>
      <c r="AB9" s="17">
        <v>3.6180113633481302E-2</v>
      </c>
      <c r="AC9" s="17">
        <v>0</v>
      </c>
      <c r="AD9" s="17">
        <v>0</v>
      </c>
      <c r="AE9" s="17"/>
      <c r="AF9" s="17">
        <v>0</v>
      </c>
      <c r="AG9" s="17">
        <v>0</v>
      </c>
      <c r="AH9" s="17">
        <v>2.65904853230516E-2</v>
      </c>
      <c r="AI9" s="17">
        <v>4.7797698901936803E-2</v>
      </c>
      <c r="AJ9" s="17">
        <v>0.27168825224826398</v>
      </c>
    </row>
    <row r="10" spans="2:36" x14ac:dyDescent="0.35">
      <c r="B10" s="18" t="s">
        <v>82</v>
      </c>
      <c r="C10" s="17">
        <v>3.3431259782914398E-2</v>
      </c>
      <c r="D10" s="17">
        <v>4.3212323211761799E-2</v>
      </c>
      <c r="E10" s="17">
        <v>2.5303400837685699E-2</v>
      </c>
      <c r="F10" s="17"/>
      <c r="G10" s="17">
        <v>0</v>
      </c>
      <c r="H10" s="17">
        <v>8.1308301580907405E-2</v>
      </c>
      <c r="I10" s="17">
        <v>1.9735773812222201E-2</v>
      </c>
      <c r="J10" s="17">
        <v>3.7385767449901998E-2</v>
      </c>
      <c r="K10" s="17">
        <v>0</v>
      </c>
      <c r="L10" s="17">
        <v>0</v>
      </c>
      <c r="M10" s="17"/>
      <c r="N10" s="17">
        <v>5.4993671722070203E-2</v>
      </c>
      <c r="O10" s="17">
        <v>0</v>
      </c>
      <c r="P10" s="17">
        <v>0</v>
      </c>
      <c r="Q10" s="17">
        <v>0.114185405018653</v>
      </c>
      <c r="R10" s="17">
        <v>0</v>
      </c>
      <c r="S10" s="17">
        <v>0</v>
      </c>
      <c r="T10" s="17">
        <v>0</v>
      </c>
      <c r="U10" s="17">
        <v>0</v>
      </c>
      <c r="V10" s="17">
        <v>3.3953156022683097E-2</v>
      </c>
      <c r="W10" s="17">
        <v>0</v>
      </c>
      <c r="X10" s="17">
        <v>0</v>
      </c>
      <c r="Y10" s="17">
        <v>0.54346137205016398</v>
      </c>
      <c r="Z10" s="17"/>
      <c r="AA10" s="17">
        <v>4.7672261857644102E-2</v>
      </c>
      <c r="AB10" s="17">
        <v>1.7349906059806401E-2</v>
      </c>
      <c r="AC10" s="17">
        <v>2.4219562401171901E-2</v>
      </c>
      <c r="AD10" s="17">
        <v>3.3569391824659803E-2</v>
      </c>
      <c r="AE10" s="17"/>
      <c r="AF10" s="17">
        <v>0</v>
      </c>
      <c r="AG10" s="17">
        <v>0</v>
      </c>
      <c r="AH10" s="17">
        <v>5.4742049540837397E-2</v>
      </c>
      <c r="AI10" s="17">
        <v>2.3880281504236298E-2</v>
      </c>
      <c r="AJ10" s="17">
        <v>8.9652846493694996E-2</v>
      </c>
    </row>
    <row r="11" spans="2:36" x14ac:dyDescent="0.35">
      <c r="B11" s="18" t="s">
        <v>83</v>
      </c>
      <c r="C11" s="17">
        <v>0.12748767991832799</v>
      </c>
      <c r="D11" s="17">
        <v>0.19201180085632599</v>
      </c>
      <c r="E11" s="17">
        <v>7.3147557128503501E-2</v>
      </c>
      <c r="F11" s="17"/>
      <c r="G11" s="17">
        <v>9.2214536386581905E-2</v>
      </c>
      <c r="H11" s="17">
        <v>0.13235581579615399</v>
      </c>
      <c r="I11" s="17">
        <v>0.21150227895979901</v>
      </c>
      <c r="J11" s="17">
        <v>6.5502927515942597E-2</v>
      </c>
      <c r="K11" s="17">
        <v>8.3331835232104204E-2</v>
      </c>
      <c r="L11" s="17">
        <v>7.1288949329002399E-2</v>
      </c>
      <c r="M11" s="17"/>
      <c r="N11" s="17">
        <v>0.232123967512704</v>
      </c>
      <c r="O11" s="17">
        <v>4.55890216571374E-2</v>
      </c>
      <c r="P11" s="17">
        <v>0.17237982874052901</v>
      </c>
      <c r="Q11" s="17">
        <v>4.7904900955477801E-2</v>
      </c>
      <c r="R11" s="17">
        <v>6.6450661627961399E-2</v>
      </c>
      <c r="S11" s="17">
        <v>0.14871525705629601</v>
      </c>
      <c r="T11" s="17">
        <v>0.18465653920094699</v>
      </c>
      <c r="U11" s="17">
        <v>0</v>
      </c>
      <c r="V11" s="17">
        <v>5.6557523066960901E-2</v>
      </c>
      <c r="W11" s="17">
        <v>0.16917947021113999</v>
      </c>
      <c r="X11" s="17">
        <v>0</v>
      </c>
      <c r="Y11" s="17">
        <v>0</v>
      </c>
      <c r="Z11" s="17"/>
      <c r="AA11" s="17">
        <v>0.21886991796906999</v>
      </c>
      <c r="AB11" s="17">
        <v>3.3707546532317501E-2</v>
      </c>
      <c r="AC11" s="17">
        <v>7.6172477867018598E-2</v>
      </c>
      <c r="AD11" s="17">
        <v>9.8901845593997895E-2</v>
      </c>
      <c r="AE11" s="17"/>
      <c r="AF11" s="17">
        <v>4.5828437145934299E-2</v>
      </c>
      <c r="AG11" s="17">
        <v>9.0801242370314394E-2</v>
      </c>
      <c r="AH11" s="17">
        <v>0.12020327308596</v>
      </c>
      <c r="AI11" s="17">
        <v>0.16982042256191199</v>
      </c>
      <c r="AJ11" s="17">
        <v>0.39889946603912702</v>
      </c>
    </row>
    <row r="12" spans="2:36" x14ac:dyDescent="0.35">
      <c r="B12" s="18" t="s">
        <v>84</v>
      </c>
      <c r="C12" s="17">
        <v>9.2842719512476093E-2</v>
      </c>
      <c r="D12" s="17">
        <v>9.3786872177929401E-2</v>
      </c>
      <c r="E12" s="17">
        <v>9.2753409415869806E-2</v>
      </c>
      <c r="F12" s="17"/>
      <c r="G12" s="17">
        <v>0.17644240937727701</v>
      </c>
      <c r="H12" s="17">
        <v>0.163955957322725</v>
      </c>
      <c r="I12" s="17">
        <v>3.8314613829162202E-2</v>
      </c>
      <c r="J12" s="17">
        <v>0</v>
      </c>
      <c r="K12" s="17">
        <v>5.4782852724833297E-2</v>
      </c>
      <c r="L12" s="17">
        <v>0</v>
      </c>
      <c r="M12" s="17"/>
      <c r="N12" s="17">
        <v>0.120299711416327</v>
      </c>
      <c r="O12" s="17">
        <v>0</v>
      </c>
      <c r="P12" s="17">
        <v>0</v>
      </c>
      <c r="Q12" s="17">
        <v>0.15770174746040999</v>
      </c>
      <c r="R12" s="17">
        <v>0.129700782357588</v>
      </c>
      <c r="S12" s="17">
        <v>0</v>
      </c>
      <c r="T12" s="17">
        <v>0.264789817864928</v>
      </c>
      <c r="U12" s="17">
        <v>0.122710269704258</v>
      </c>
      <c r="V12" s="17">
        <v>6.7404649101527894E-2</v>
      </c>
      <c r="W12" s="17">
        <v>9.8082409893044301E-2</v>
      </c>
      <c r="X12" s="17">
        <v>0.1311784281093</v>
      </c>
      <c r="Y12" s="17">
        <v>0</v>
      </c>
      <c r="Z12" s="17"/>
      <c r="AA12" s="17">
        <v>0.117189664302726</v>
      </c>
      <c r="AB12" s="17">
        <v>1.69517319802257E-2</v>
      </c>
      <c r="AC12" s="17">
        <v>0.16417488470389499</v>
      </c>
      <c r="AD12" s="17">
        <v>6.6825746633380798E-2</v>
      </c>
      <c r="AE12" s="17"/>
      <c r="AF12" s="17">
        <v>8.1217940633940597E-2</v>
      </c>
      <c r="AG12" s="17">
        <v>8.6810476468967501E-2</v>
      </c>
      <c r="AH12" s="17">
        <v>5.0178999945190303E-2</v>
      </c>
      <c r="AI12" s="17">
        <v>0.17015410438884701</v>
      </c>
      <c r="AJ12" s="17">
        <v>7.6914881168041502E-2</v>
      </c>
    </row>
    <row r="13" spans="2:36" x14ac:dyDescent="0.35">
      <c r="B13" s="18" t="s">
        <v>85</v>
      </c>
      <c r="C13" s="17">
        <v>0.142179585812057</v>
      </c>
      <c r="D13" s="17">
        <v>0.163078861651683</v>
      </c>
      <c r="E13" s="17">
        <v>0.12536159639713501</v>
      </c>
      <c r="F13" s="17"/>
      <c r="G13" s="17">
        <v>0.115420598478225</v>
      </c>
      <c r="H13" s="17">
        <v>0.16547050676221001</v>
      </c>
      <c r="I13" s="17">
        <v>0.16283633005892101</v>
      </c>
      <c r="J13" s="17">
        <v>0.17644967248469601</v>
      </c>
      <c r="K13" s="17">
        <v>0</v>
      </c>
      <c r="L13" s="17">
        <v>0.140156585133378</v>
      </c>
      <c r="M13" s="17"/>
      <c r="N13" s="17">
        <v>0.20280792483764001</v>
      </c>
      <c r="O13" s="17">
        <v>4.2420531474716403E-2</v>
      </c>
      <c r="P13" s="17">
        <v>9.2643052864561107E-2</v>
      </c>
      <c r="Q13" s="17">
        <v>0.17079719287057199</v>
      </c>
      <c r="R13" s="17">
        <v>0.16452374732609701</v>
      </c>
      <c r="S13" s="17">
        <v>0.25979869437273501</v>
      </c>
      <c r="T13" s="17">
        <v>0</v>
      </c>
      <c r="U13" s="17">
        <v>0</v>
      </c>
      <c r="V13" s="17">
        <v>0.10067098298312201</v>
      </c>
      <c r="W13" s="17">
        <v>0.122036159736972</v>
      </c>
      <c r="X13" s="17">
        <v>0.12634305633439399</v>
      </c>
      <c r="Y13" s="17">
        <v>0.45653862794983502</v>
      </c>
      <c r="Z13" s="17"/>
      <c r="AA13" s="17">
        <v>0.14237388464387299</v>
      </c>
      <c r="AB13" s="17">
        <v>0.143943356800074</v>
      </c>
      <c r="AC13" s="17">
        <v>0.135412570852425</v>
      </c>
      <c r="AD13" s="17">
        <v>0.14755423478026999</v>
      </c>
      <c r="AE13" s="17"/>
      <c r="AF13" s="17">
        <v>4.4271884332091803E-2</v>
      </c>
      <c r="AG13" s="17">
        <v>0.13913020533593601</v>
      </c>
      <c r="AH13" s="17">
        <v>0.18458246194900199</v>
      </c>
      <c r="AI13" s="17">
        <v>0.17559233399573601</v>
      </c>
      <c r="AJ13" s="17">
        <v>0</v>
      </c>
    </row>
    <row r="14" spans="2:36" x14ac:dyDescent="0.35">
      <c r="B14" s="18" t="s">
        <v>86</v>
      </c>
      <c r="C14" s="17">
        <v>0.126513129595444</v>
      </c>
      <c r="D14" s="17">
        <v>9.2499554123036204E-2</v>
      </c>
      <c r="E14" s="17">
        <v>0.15666117091253801</v>
      </c>
      <c r="F14" s="17"/>
      <c r="G14" s="17">
        <v>2.2897870855306601E-2</v>
      </c>
      <c r="H14" s="17">
        <v>0.13463405172038501</v>
      </c>
      <c r="I14" s="17">
        <v>0.14464733303897201</v>
      </c>
      <c r="J14" s="17">
        <v>0.12190007811600601</v>
      </c>
      <c r="K14" s="17">
        <v>0.20751568226908201</v>
      </c>
      <c r="L14" s="17">
        <v>0.21774429337144599</v>
      </c>
      <c r="M14" s="17"/>
      <c r="N14" s="17">
        <v>0.123023149059241</v>
      </c>
      <c r="O14" s="17">
        <v>0.13299462757563599</v>
      </c>
      <c r="P14" s="17">
        <v>0.180502635372569</v>
      </c>
      <c r="Q14" s="17">
        <v>0.111295665979997</v>
      </c>
      <c r="R14" s="17">
        <v>0</v>
      </c>
      <c r="S14" s="17">
        <v>0.14486689904988201</v>
      </c>
      <c r="T14" s="17">
        <v>0.27378777834812601</v>
      </c>
      <c r="U14" s="17">
        <v>0.12535639959925299</v>
      </c>
      <c r="V14" s="17">
        <v>0.198764204129487</v>
      </c>
      <c r="W14" s="17">
        <v>0</v>
      </c>
      <c r="X14" s="17">
        <v>0.12601491260721701</v>
      </c>
      <c r="Y14" s="17">
        <v>0</v>
      </c>
      <c r="Z14" s="17"/>
      <c r="AA14" s="17">
        <v>0.11277100947631701</v>
      </c>
      <c r="AB14" s="17">
        <v>0.17424795687969699</v>
      </c>
      <c r="AC14" s="17">
        <v>7.0687018060850704E-2</v>
      </c>
      <c r="AD14" s="17">
        <v>0.15329156234247701</v>
      </c>
      <c r="AE14" s="17"/>
      <c r="AF14" s="17">
        <v>0.175201296913989</v>
      </c>
      <c r="AG14" s="17">
        <v>8.8921418385689802E-2</v>
      </c>
      <c r="AH14" s="17">
        <v>0.180164893331519</v>
      </c>
      <c r="AI14" s="17">
        <v>4.7667440828930797E-2</v>
      </c>
      <c r="AJ14" s="17">
        <v>7.5550408368508307E-2</v>
      </c>
    </row>
    <row r="15" spans="2:36" x14ac:dyDescent="0.35">
      <c r="B15" s="18" t="s">
        <v>87</v>
      </c>
      <c r="C15" s="17">
        <v>0.23380404339480301</v>
      </c>
      <c r="D15" s="17">
        <v>0.20041338890890401</v>
      </c>
      <c r="E15" s="17">
        <v>0.26425032241067198</v>
      </c>
      <c r="F15" s="17"/>
      <c r="G15" s="17">
        <v>0.35653208154162502</v>
      </c>
      <c r="H15" s="17">
        <v>0.16028471038915901</v>
      </c>
      <c r="I15" s="17">
        <v>0.22210039481865099</v>
      </c>
      <c r="J15" s="17">
        <v>0.27828244893655402</v>
      </c>
      <c r="K15" s="17">
        <v>0.25219912990383703</v>
      </c>
      <c r="L15" s="17">
        <v>0.14394032204142501</v>
      </c>
      <c r="M15" s="17"/>
      <c r="N15" s="17">
        <v>0.162105140383251</v>
      </c>
      <c r="O15" s="17">
        <v>0.52753746054683903</v>
      </c>
      <c r="P15" s="17">
        <v>0.188462489784994</v>
      </c>
      <c r="Q15" s="17">
        <v>0.28466871109988301</v>
      </c>
      <c r="R15" s="17">
        <v>0.357841192208875</v>
      </c>
      <c r="S15" s="17">
        <v>0.104936964529079</v>
      </c>
      <c r="T15" s="17">
        <v>0.18338454964995099</v>
      </c>
      <c r="U15" s="17">
        <v>0.47494974598707501</v>
      </c>
      <c r="V15" s="17">
        <v>0.16255980038364801</v>
      </c>
      <c r="W15" s="17">
        <v>0.23559415449552101</v>
      </c>
      <c r="X15" s="17">
        <v>0.13452167928317599</v>
      </c>
      <c r="Y15" s="17">
        <v>0</v>
      </c>
      <c r="Z15" s="17"/>
      <c r="AA15" s="17">
        <v>0.185088899844883</v>
      </c>
      <c r="AB15" s="17">
        <v>0.34470468580014502</v>
      </c>
      <c r="AC15" s="17">
        <v>0.22460766866995599</v>
      </c>
      <c r="AD15" s="17">
        <v>0.179955583470471</v>
      </c>
      <c r="AE15" s="17"/>
      <c r="AF15" s="17">
        <v>0.431019955901494</v>
      </c>
      <c r="AG15" s="17">
        <v>0.28362842197634403</v>
      </c>
      <c r="AH15" s="17">
        <v>0.20304645407692401</v>
      </c>
      <c r="AI15" s="17">
        <v>0.24313601467858201</v>
      </c>
      <c r="AJ15" s="17">
        <v>0</v>
      </c>
    </row>
    <row r="16" spans="2:36" x14ac:dyDescent="0.35">
      <c r="B16" s="18" t="s">
        <v>88</v>
      </c>
      <c r="C16" s="17">
        <v>7.4078103547181501E-2</v>
      </c>
      <c r="D16" s="17">
        <v>6.4035420765073403E-2</v>
      </c>
      <c r="E16" s="17">
        <v>8.3264385179993197E-2</v>
      </c>
      <c r="F16" s="17"/>
      <c r="G16" s="17">
        <v>6.8628546406489299E-2</v>
      </c>
      <c r="H16" s="17">
        <v>4.7328765049519501E-2</v>
      </c>
      <c r="I16" s="17">
        <v>7.2330094821051794E-2</v>
      </c>
      <c r="J16" s="17">
        <v>9.2460509826563994E-2</v>
      </c>
      <c r="K16" s="17">
        <v>0.14916823623213901</v>
      </c>
      <c r="L16" s="17">
        <v>8.04427794794976E-2</v>
      </c>
      <c r="M16" s="17"/>
      <c r="N16" s="17">
        <v>3.5435934903283298E-2</v>
      </c>
      <c r="O16" s="17">
        <v>8.5268418318586101E-2</v>
      </c>
      <c r="P16" s="17">
        <v>0.27865332756444899</v>
      </c>
      <c r="Q16" s="17">
        <v>0</v>
      </c>
      <c r="R16" s="17">
        <v>7.5360678723203595E-2</v>
      </c>
      <c r="S16" s="17">
        <v>0.137850602165701</v>
      </c>
      <c r="T16" s="17">
        <v>0</v>
      </c>
      <c r="U16" s="17">
        <v>0</v>
      </c>
      <c r="V16" s="17">
        <v>9.1571604961362907E-2</v>
      </c>
      <c r="W16" s="17">
        <v>5.6139007139571699E-2</v>
      </c>
      <c r="X16" s="17">
        <v>0.241485218192282</v>
      </c>
      <c r="Y16" s="17">
        <v>0</v>
      </c>
      <c r="Z16" s="17"/>
      <c r="AA16" s="17">
        <v>4.5382949680493702E-2</v>
      </c>
      <c r="AB16" s="17">
        <v>6.6901952801030007E-2</v>
      </c>
      <c r="AC16" s="17">
        <v>9.0442131974534198E-2</v>
      </c>
      <c r="AD16" s="17">
        <v>0.15498059242260301</v>
      </c>
      <c r="AE16" s="17"/>
      <c r="AF16" s="17">
        <v>4.20835180861081E-2</v>
      </c>
      <c r="AG16" s="17">
        <v>0.110281199337795</v>
      </c>
      <c r="AH16" s="17">
        <v>7.4864647214436197E-2</v>
      </c>
      <c r="AI16" s="17">
        <v>4.6374638537856998E-2</v>
      </c>
      <c r="AJ16" s="17">
        <v>8.7294145682364405E-2</v>
      </c>
    </row>
    <row r="17" spans="2:36" x14ac:dyDescent="0.35">
      <c r="B17" s="18" t="s">
        <v>89</v>
      </c>
      <c r="C17" s="17">
        <v>6.8932809390756106E-2</v>
      </c>
      <c r="D17" s="17">
        <v>6.7617739441900596E-2</v>
      </c>
      <c r="E17" s="17">
        <v>7.0595275494899495E-2</v>
      </c>
      <c r="F17" s="17"/>
      <c r="G17" s="17">
        <v>2.3203753437456499E-2</v>
      </c>
      <c r="H17" s="17">
        <v>5.11005174866727E-2</v>
      </c>
      <c r="I17" s="17">
        <v>9.1597188799837498E-2</v>
      </c>
      <c r="J17" s="17">
        <v>3.7410131083416398E-2</v>
      </c>
      <c r="K17" s="17">
        <v>0.104480848268531</v>
      </c>
      <c r="L17" s="17">
        <v>0.21218832906929599</v>
      </c>
      <c r="M17" s="17"/>
      <c r="N17" s="17">
        <v>0</v>
      </c>
      <c r="O17" s="17">
        <v>0</v>
      </c>
      <c r="P17" s="17">
        <v>0</v>
      </c>
      <c r="Q17" s="17">
        <v>0.11344637661500701</v>
      </c>
      <c r="R17" s="17">
        <v>7.1460539897462996E-2</v>
      </c>
      <c r="S17" s="17">
        <v>9.9912374633076395E-2</v>
      </c>
      <c r="T17" s="17">
        <v>9.3381314936048607E-2</v>
      </c>
      <c r="U17" s="17">
        <v>0.27698358470941398</v>
      </c>
      <c r="V17" s="17">
        <v>9.8884745531328005E-2</v>
      </c>
      <c r="W17" s="17">
        <v>0.16461466158566301</v>
      </c>
      <c r="X17" s="17">
        <v>0.12108849545584199</v>
      </c>
      <c r="Y17" s="17">
        <v>0</v>
      </c>
      <c r="Z17" s="17"/>
      <c r="AA17" s="17">
        <v>3.5205411677379499E-2</v>
      </c>
      <c r="AB17" s="17">
        <v>0.101522807346293</v>
      </c>
      <c r="AC17" s="17">
        <v>0.12237658290568</v>
      </c>
      <c r="AD17" s="17">
        <v>3.5227533135805102E-2</v>
      </c>
      <c r="AE17" s="17"/>
      <c r="AF17" s="17">
        <v>4.69029660899093E-2</v>
      </c>
      <c r="AG17" s="17">
        <v>6.73993462481252E-2</v>
      </c>
      <c r="AH17" s="17">
        <v>4.8034463660217498E-2</v>
      </c>
      <c r="AI17" s="17">
        <v>5.3519910428722201E-2</v>
      </c>
      <c r="AJ17" s="17">
        <v>0</v>
      </c>
    </row>
    <row r="18" spans="2:36" x14ac:dyDescent="0.35">
      <c r="B18" s="18" t="s">
        <v>90</v>
      </c>
      <c r="C18" s="17">
        <v>1.65815880871573E-2</v>
      </c>
      <c r="D18" s="17">
        <v>1.72922197754415E-2</v>
      </c>
      <c r="E18" s="17">
        <v>8.3426134441296797E-3</v>
      </c>
      <c r="F18" s="17"/>
      <c r="G18" s="17">
        <v>6.8930040332732007E-2</v>
      </c>
      <c r="H18" s="17">
        <v>0</v>
      </c>
      <c r="I18" s="17">
        <v>0</v>
      </c>
      <c r="J18" s="17">
        <v>2.9933540400069101E-2</v>
      </c>
      <c r="K18" s="17">
        <v>0</v>
      </c>
      <c r="L18" s="17">
        <v>0</v>
      </c>
      <c r="M18" s="17"/>
      <c r="N18" s="17">
        <v>0</v>
      </c>
      <c r="O18" s="17">
        <v>4.2420531474716403E-2</v>
      </c>
      <c r="P18" s="17">
        <v>8.7358665672898198E-2</v>
      </c>
      <c r="Q18" s="17">
        <v>0</v>
      </c>
      <c r="R18" s="17">
        <v>6.7862107126063498E-2</v>
      </c>
      <c r="S18" s="17">
        <v>0</v>
      </c>
      <c r="T18" s="17">
        <v>0</v>
      </c>
      <c r="U18" s="17">
        <v>0</v>
      </c>
      <c r="V18" s="17">
        <v>2.9198808606724198E-2</v>
      </c>
      <c r="W18" s="17">
        <v>0</v>
      </c>
      <c r="X18" s="17">
        <v>0</v>
      </c>
      <c r="Y18" s="17">
        <v>0</v>
      </c>
      <c r="Z18" s="17"/>
      <c r="AA18" s="17">
        <v>0</v>
      </c>
      <c r="AB18" s="17">
        <v>3.2258011983578201E-2</v>
      </c>
      <c r="AC18" s="17">
        <v>2.2294691060789899E-2</v>
      </c>
      <c r="AD18" s="17">
        <v>2.9444843638680999E-2</v>
      </c>
      <c r="AE18" s="17"/>
      <c r="AF18" s="17">
        <v>0</v>
      </c>
      <c r="AG18" s="17">
        <v>6.5189383920023505E-2</v>
      </c>
      <c r="AH18" s="17">
        <v>1.0825730967582299E-2</v>
      </c>
      <c r="AI18" s="17">
        <v>0</v>
      </c>
      <c r="AJ18" s="17">
        <v>0</v>
      </c>
    </row>
    <row r="19" spans="2:36" x14ac:dyDescent="0.35">
      <c r="B19" s="18" t="s">
        <v>91</v>
      </c>
      <c r="C19" s="17">
        <v>3.0085035002849599E-2</v>
      </c>
      <c r="D19" s="17">
        <v>2.6692642050003199E-2</v>
      </c>
      <c r="E19" s="17">
        <v>3.3227407282247698E-2</v>
      </c>
      <c r="F19" s="17"/>
      <c r="G19" s="17">
        <v>2.40142060970512E-2</v>
      </c>
      <c r="H19" s="17">
        <v>1.5201026411522101E-2</v>
      </c>
      <c r="I19" s="17">
        <v>0</v>
      </c>
      <c r="J19" s="17">
        <v>6.7116742486481806E-2</v>
      </c>
      <c r="K19" s="17">
        <v>0.10005695615095</v>
      </c>
      <c r="L19" s="17">
        <v>6.0447918090458401E-2</v>
      </c>
      <c r="M19" s="17"/>
      <c r="N19" s="17">
        <v>1.6769547577032799E-2</v>
      </c>
      <c r="O19" s="17">
        <v>7.8683796893079402E-2</v>
      </c>
      <c r="P19" s="17">
        <v>0</v>
      </c>
      <c r="Q19" s="17">
        <v>0</v>
      </c>
      <c r="R19" s="17">
        <v>0</v>
      </c>
      <c r="S19" s="17">
        <v>0</v>
      </c>
      <c r="T19" s="17">
        <v>0</v>
      </c>
      <c r="U19" s="17">
        <v>0</v>
      </c>
      <c r="V19" s="17">
        <v>6.2542658259613401E-2</v>
      </c>
      <c r="W19" s="17">
        <v>5.3343062502276398E-2</v>
      </c>
      <c r="X19" s="17">
        <v>0.11936821001778999</v>
      </c>
      <c r="Y19" s="17">
        <v>0</v>
      </c>
      <c r="Z19" s="17"/>
      <c r="AA19" s="17">
        <v>1.9730176919295201E-2</v>
      </c>
      <c r="AB19" s="17">
        <v>1.5379091438889599E-2</v>
      </c>
      <c r="AC19" s="17">
        <v>4.6995223660854402E-2</v>
      </c>
      <c r="AD19" s="17">
        <v>6.7802136725797199E-2</v>
      </c>
      <c r="AE19" s="17"/>
      <c r="AF19" s="17">
        <v>9.0273744329863306E-2</v>
      </c>
      <c r="AG19" s="17">
        <v>4.4976382611781003E-2</v>
      </c>
      <c r="AH19" s="17">
        <v>2.2760376976443501E-2</v>
      </c>
      <c r="AI19" s="17">
        <v>0</v>
      </c>
      <c r="AJ19" s="17">
        <v>0</v>
      </c>
    </row>
    <row r="20" spans="2:36" x14ac:dyDescent="0.35">
      <c r="B20" s="18" t="s">
        <v>92</v>
      </c>
      <c r="C20" s="17">
        <v>1.773965219635E-2</v>
      </c>
      <c r="D20" s="17">
        <v>1.03402646523078E-2</v>
      </c>
      <c r="E20" s="17">
        <v>2.42222294911545E-2</v>
      </c>
      <c r="F20" s="17"/>
      <c r="G20" s="17">
        <v>2.46228182580998E-2</v>
      </c>
      <c r="H20" s="17">
        <v>0</v>
      </c>
      <c r="I20" s="17">
        <v>0</v>
      </c>
      <c r="J20" s="17">
        <v>6.1521636421435801E-2</v>
      </c>
      <c r="K20" s="17">
        <v>0</v>
      </c>
      <c r="L20" s="17">
        <v>7.3790823485495899E-2</v>
      </c>
      <c r="M20" s="17"/>
      <c r="N20" s="17">
        <v>3.3969412676495003E-2</v>
      </c>
      <c r="O20" s="17">
        <v>4.5085612059289001E-2</v>
      </c>
      <c r="P20" s="17">
        <v>0</v>
      </c>
      <c r="Q20" s="17">
        <v>0</v>
      </c>
      <c r="R20" s="17">
        <v>0</v>
      </c>
      <c r="S20" s="17">
        <v>0</v>
      </c>
      <c r="T20" s="17">
        <v>0</v>
      </c>
      <c r="U20" s="17">
        <v>0</v>
      </c>
      <c r="V20" s="17">
        <v>3.1361020469023497E-2</v>
      </c>
      <c r="W20" s="17">
        <v>0</v>
      </c>
      <c r="X20" s="17">
        <v>0</v>
      </c>
      <c r="Y20" s="17">
        <v>0</v>
      </c>
      <c r="Z20" s="17"/>
      <c r="AA20" s="17">
        <v>1.1407482114916399E-2</v>
      </c>
      <c r="AB20" s="17">
        <v>1.6852838744461099E-2</v>
      </c>
      <c r="AC20" s="17">
        <v>2.2617187842823801E-2</v>
      </c>
      <c r="AD20" s="17">
        <v>3.2446529431857198E-2</v>
      </c>
      <c r="AE20" s="17"/>
      <c r="AF20" s="17">
        <v>4.3200256566669801E-2</v>
      </c>
      <c r="AG20" s="17">
        <v>2.2861923345022801E-2</v>
      </c>
      <c r="AH20" s="17">
        <v>1.30992096187028E-2</v>
      </c>
      <c r="AI20" s="17">
        <v>2.2057154173240199E-2</v>
      </c>
      <c r="AJ20" s="17">
        <v>0</v>
      </c>
    </row>
    <row r="21" spans="2:36" x14ac:dyDescent="0.35">
      <c r="B21" s="18" t="s">
        <v>79</v>
      </c>
      <c r="C21" s="19">
        <v>3.9580770406082997E-3</v>
      </c>
      <c r="D21" s="19">
        <v>8.6097403889461802E-3</v>
      </c>
      <c r="E21" s="19">
        <v>0</v>
      </c>
      <c r="F21" s="19"/>
      <c r="G21" s="19">
        <v>0</v>
      </c>
      <c r="H21" s="19">
        <v>0</v>
      </c>
      <c r="I21" s="19">
        <v>0</v>
      </c>
      <c r="J21" s="19">
        <v>0</v>
      </c>
      <c r="K21" s="19">
        <v>4.8464459218523097E-2</v>
      </c>
      <c r="L21" s="19">
        <v>0</v>
      </c>
      <c r="M21" s="19"/>
      <c r="N21" s="19">
        <v>0</v>
      </c>
      <c r="O21" s="19">
        <v>0</v>
      </c>
      <c r="P21" s="19">
        <v>0</v>
      </c>
      <c r="Q21" s="19">
        <v>0</v>
      </c>
      <c r="R21" s="19">
        <v>6.6800290732747902E-2</v>
      </c>
      <c r="S21" s="19">
        <v>0</v>
      </c>
      <c r="T21" s="19">
        <v>0</v>
      </c>
      <c r="U21" s="19">
        <v>0</v>
      </c>
      <c r="V21" s="19">
        <v>0</v>
      </c>
      <c r="W21" s="19">
        <v>0</v>
      </c>
      <c r="X21" s="19">
        <v>0</v>
      </c>
      <c r="Y21" s="19">
        <v>0</v>
      </c>
      <c r="Z21" s="19"/>
      <c r="AA21" s="19">
        <v>9.49835065189133E-3</v>
      </c>
      <c r="AB21" s="19">
        <v>0</v>
      </c>
      <c r="AC21" s="19">
        <v>0</v>
      </c>
      <c r="AD21" s="19">
        <v>0</v>
      </c>
      <c r="AE21" s="19"/>
      <c r="AF21" s="19">
        <v>0</v>
      </c>
      <c r="AG21" s="19">
        <v>0</v>
      </c>
      <c r="AH21" s="19">
        <v>1.09069543101343E-2</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J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194</v>
      </c>
      <c r="D7" s="10">
        <v>103</v>
      </c>
      <c r="E7" s="10">
        <v>91</v>
      </c>
      <c r="F7" s="10"/>
      <c r="G7" s="10">
        <v>11</v>
      </c>
      <c r="H7" s="10">
        <v>25</v>
      </c>
      <c r="I7" s="10">
        <v>16</v>
      </c>
      <c r="J7" s="10">
        <v>20</v>
      </c>
      <c r="K7" s="10">
        <v>37</v>
      </c>
      <c r="L7" s="10">
        <v>85</v>
      </c>
      <c r="M7" s="10"/>
      <c r="N7" s="10">
        <v>21</v>
      </c>
      <c r="O7" s="10">
        <v>31</v>
      </c>
      <c r="P7" s="10">
        <v>12</v>
      </c>
      <c r="Q7" s="10">
        <v>12</v>
      </c>
      <c r="R7" s="10">
        <v>14</v>
      </c>
      <c r="S7" s="10">
        <v>21</v>
      </c>
      <c r="T7" s="10">
        <v>17</v>
      </c>
      <c r="U7" s="10">
        <v>12</v>
      </c>
      <c r="V7" s="10">
        <v>25</v>
      </c>
      <c r="W7" s="10">
        <v>15</v>
      </c>
      <c r="X7" s="10">
        <v>7</v>
      </c>
      <c r="Y7" s="10">
        <v>7</v>
      </c>
      <c r="Z7" s="10"/>
      <c r="AA7" s="10">
        <v>61</v>
      </c>
      <c r="AB7" s="10">
        <v>59</v>
      </c>
      <c r="AC7" s="10">
        <v>41</v>
      </c>
      <c r="AD7" s="10">
        <v>32</v>
      </c>
      <c r="AE7" s="10"/>
      <c r="AF7" s="10">
        <v>34</v>
      </c>
      <c r="AG7" s="10">
        <v>40</v>
      </c>
      <c r="AH7" s="10">
        <v>57</v>
      </c>
      <c r="AI7" s="10">
        <v>25</v>
      </c>
      <c r="AJ7" s="10">
        <v>6</v>
      </c>
    </row>
    <row r="8" spans="2:36" ht="30" customHeight="1" x14ac:dyDescent="0.35">
      <c r="B8" s="11" t="s">
        <v>54</v>
      </c>
      <c r="C8" s="11">
        <v>192</v>
      </c>
      <c r="D8" s="11">
        <v>103</v>
      </c>
      <c r="E8" s="11">
        <v>90</v>
      </c>
      <c r="F8" s="11"/>
      <c r="G8" s="11">
        <v>10</v>
      </c>
      <c r="H8" s="11">
        <v>27</v>
      </c>
      <c r="I8" s="11">
        <v>16</v>
      </c>
      <c r="J8" s="11">
        <v>21</v>
      </c>
      <c r="K8" s="11">
        <v>34</v>
      </c>
      <c r="L8" s="11">
        <v>84</v>
      </c>
      <c r="M8" s="11"/>
      <c r="N8" s="11">
        <v>22</v>
      </c>
      <c r="O8" s="11">
        <v>32</v>
      </c>
      <c r="P8" s="11">
        <v>12</v>
      </c>
      <c r="Q8" s="11">
        <v>12</v>
      </c>
      <c r="R8" s="11">
        <v>13</v>
      </c>
      <c r="S8" s="11">
        <v>21</v>
      </c>
      <c r="T8" s="11">
        <v>18</v>
      </c>
      <c r="U8" s="11">
        <v>10</v>
      </c>
      <c r="V8" s="11">
        <v>24</v>
      </c>
      <c r="W8" s="11">
        <v>17</v>
      </c>
      <c r="X8" s="11">
        <v>7</v>
      </c>
      <c r="Y8" s="11">
        <v>6</v>
      </c>
      <c r="Z8" s="11"/>
      <c r="AA8" s="11">
        <v>60</v>
      </c>
      <c r="AB8" s="11">
        <v>60</v>
      </c>
      <c r="AC8" s="11">
        <v>40</v>
      </c>
      <c r="AD8" s="11">
        <v>31</v>
      </c>
      <c r="AE8" s="11"/>
      <c r="AF8" s="11">
        <v>33</v>
      </c>
      <c r="AG8" s="11">
        <v>40</v>
      </c>
      <c r="AH8" s="11">
        <v>56</v>
      </c>
      <c r="AI8" s="11">
        <v>25</v>
      </c>
      <c r="AJ8" s="11">
        <v>6</v>
      </c>
    </row>
    <row r="9" spans="2:36" x14ac:dyDescent="0.35">
      <c r="B9" s="18" t="s">
        <v>81</v>
      </c>
      <c r="C9" s="17">
        <v>1.5833595505549001E-2</v>
      </c>
      <c r="D9" s="17">
        <v>1.0263557654834801E-2</v>
      </c>
      <c r="E9" s="17">
        <v>2.21808945540071E-2</v>
      </c>
      <c r="F9" s="17"/>
      <c r="G9" s="17">
        <v>0</v>
      </c>
      <c r="H9" s="17">
        <v>0</v>
      </c>
      <c r="I9" s="17">
        <v>6.3833458739618501E-2</v>
      </c>
      <c r="J9" s="17">
        <v>9.3675908125047294E-2</v>
      </c>
      <c r="K9" s="17">
        <v>0</v>
      </c>
      <c r="L9" s="17">
        <v>0</v>
      </c>
      <c r="M9" s="17"/>
      <c r="N9" s="17">
        <v>0</v>
      </c>
      <c r="O9" s="17">
        <v>3.3313967883645497E-2</v>
      </c>
      <c r="P9" s="17">
        <v>0</v>
      </c>
      <c r="Q9" s="17">
        <v>0</v>
      </c>
      <c r="R9" s="17">
        <v>0</v>
      </c>
      <c r="S9" s="17">
        <v>0</v>
      </c>
      <c r="T9" s="17">
        <v>0</v>
      </c>
      <c r="U9" s="17">
        <v>0</v>
      </c>
      <c r="V9" s="17">
        <v>8.3035499391788406E-2</v>
      </c>
      <c r="W9" s="17">
        <v>0</v>
      </c>
      <c r="X9" s="17">
        <v>0</v>
      </c>
      <c r="Y9" s="17">
        <v>0</v>
      </c>
      <c r="Z9" s="17"/>
      <c r="AA9" s="17">
        <v>5.0692283225911301E-2</v>
      </c>
      <c r="AB9" s="17">
        <v>0</v>
      </c>
      <c r="AC9" s="17">
        <v>0</v>
      </c>
      <c r="AD9" s="17">
        <v>0</v>
      </c>
      <c r="AE9" s="17"/>
      <c r="AF9" s="17">
        <v>0</v>
      </c>
      <c r="AG9" s="17">
        <v>0</v>
      </c>
      <c r="AH9" s="17">
        <v>0</v>
      </c>
      <c r="AI9" s="17">
        <v>4.2383659007964002E-2</v>
      </c>
      <c r="AJ9" s="17">
        <v>0.33756518623050302</v>
      </c>
    </row>
    <row r="10" spans="2:36" x14ac:dyDescent="0.35">
      <c r="B10" s="18" t="s">
        <v>82</v>
      </c>
      <c r="C10" s="17">
        <v>1.5289545539666299E-2</v>
      </c>
      <c r="D10" s="17">
        <v>0</v>
      </c>
      <c r="E10" s="17">
        <v>3.2712643991831498E-2</v>
      </c>
      <c r="F10" s="17"/>
      <c r="G10" s="17">
        <v>0</v>
      </c>
      <c r="H10" s="17">
        <v>0.110358108345991</v>
      </c>
      <c r="I10" s="17">
        <v>0</v>
      </c>
      <c r="J10" s="17">
        <v>0</v>
      </c>
      <c r="K10" s="17">
        <v>0</v>
      </c>
      <c r="L10" s="17">
        <v>0</v>
      </c>
      <c r="M10" s="17"/>
      <c r="N10" s="17">
        <v>0</v>
      </c>
      <c r="O10" s="17">
        <v>0</v>
      </c>
      <c r="P10" s="17">
        <v>0</v>
      </c>
      <c r="Q10" s="17">
        <v>0</v>
      </c>
      <c r="R10" s="17">
        <v>0</v>
      </c>
      <c r="S10" s="17">
        <v>0</v>
      </c>
      <c r="T10" s="17">
        <v>0</v>
      </c>
      <c r="U10" s="17">
        <v>0</v>
      </c>
      <c r="V10" s="17">
        <v>4.2606251345338797E-2</v>
      </c>
      <c r="W10" s="17">
        <v>5.9795354959432598E-2</v>
      </c>
      <c r="X10" s="17">
        <v>0</v>
      </c>
      <c r="Y10" s="17">
        <v>0.15329936615620901</v>
      </c>
      <c r="Z10" s="17"/>
      <c r="AA10" s="17">
        <v>3.1919877148351899E-2</v>
      </c>
      <c r="AB10" s="17">
        <v>1.69838852736858E-2</v>
      </c>
      <c r="AC10" s="17">
        <v>0</v>
      </c>
      <c r="AD10" s="17">
        <v>0</v>
      </c>
      <c r="AE10" s="17"/>
      <c r="AF10" s="17">
        <v>0</v>
      </c>
      <c r="AG10" s="17">
        <v>0</v>
      </c>
      <c r="AH10" s="17">
        <v>1.6363953287417101E-2</v>
      </c>
      <c r="AI10" s="17">
        <v>4.12437634282374E-2</v>
      </c>
      <c r="AJ10" s="17">
        <v>0.16840738246884099</v>
      </c>
    </row>
    <row r="11" spans="2:36" x14ac:dyDescent="0.35">
      <c r="B11" s="18" t="s">
        <v>83</v>
      </c>
      <c r="C11" s="17">
        <v>2.4236546275628702E-2</v>
      </c>
      <c r="D11" s="17">
        <v>3.69678098389295E-2</v>
      </c>
      <c r="E11" s="17">
        <v>9.7287207873968107E-3</v>
      </c>
      <c r="F11" s="17"/>
      <c r="G11" s="17">
        <v>0.177737964344829</v>
      </c>
      <c r="H11" s="17">
        <v>3.2820435516967901E-2</v>
      </c>
      <c r="I11" s="17">
        <v>6.1187240980599598E-2</v>
      </c>
      <c r="J11" s="17">
        <v>0</v>
      </c>
      <c r="K11" s="17">
        <v>0</v>
      </c>
      <c r="L11" s="17">
        <v>1.16403525357535E-2</v>
      </c>
      <c r="M11" s="17"/>
      <c r="N11" s="17">
        <v>4.0198847748150301E-2</v>
      </c>
      <c r="O11" s="17">
        <v>0</v>
      </c>
      <c r="P11" s="17">
        <v>0</v>
      </c>
      <c r="Q11" s="17">
        <v>0</v>
      </c>
      <c r="R11" s="17">
        <v>0</v>
      </c>
      <c r="S11" s="17">
        <v>8.7911711839786494E-2</v>
      </c>
      <c r="T11" s="17">
        <v>0</v>
      </c>
      <c r="U11" s="17">
        <v>0</v>
      </c>
      <c r="V11" s="17">
        <v>4.1968744627162602E-2</v>
      </c>
      <c r="W11" s="17">
        <v>0</v>
      </c>
      <c r="X11" s="17">
        <v>0.14433180904551399</v>
      </c>
      <c r="Y11" s="17">
        <v>0</v>
      </c>
      <c r="Z11" s="17"/>
      <c r="AA11" s="17">
        <v>3.1333611400623601E-2</v>
      </c>
      <c r="AB11" s="17">
        <v>0</v>
      </c>
      <c r="AC11" s="17">
        <v>6.9328897871279799E-2</v>
      </c>
      <c r="AD11" s="17">
        <v>0</v>
      </c>
      <c r="AE11" s="17"/>
      <c r="AF11" s="17">
        <v>5.6158996957282201E-2</v>
      </c>
      <c r="AG11" s="17">
        <v>0</v>
      </c>
      <c r="AH11" s="17">
        <v>3.1501357494027001E-2</v>
      </c>
      <c r="AI11" s="17">
        <v>4.0626643277129601E-2</v>
      </c>
      <c r="AJ11" s="17">
        <v>0</v>
      </c>
    </row>
    <row r="12" spans="2:36" x14ac:dyDescent="0.35">
      <c r="B12" s="18" t="s">
        <v>84</v>
      </c>
      <c r="C12" s="17">
        <v>2.2858612955546601E-2</v>
      </c>
      <c r="D12" s="17">
        <v>3.3301067135526698E-2</v>
      </c>
      <c r="E12" s="17">
        <v>1.09589847561339E-2</v>
      </c>
      <c r="F12" s="17"/>
      <c r="G12" s="17">
        <v>0</v>
      </c>
      <c r="H12" s="17">
        <v>4.3649624056947799E-2</v>
      </c>
      <c r="I12" s="17">
        <v>0.12624465803058199</v>
      </c>
      <c r="J12" s="17">
        <v>5.4215421107759197E-2</v>
      </c>
      <c r="K12" s="17">
        <v>0</v>
      </c>
      <c r="L12" s="17">
        <v>0</v>
      </c>
      <c r="M12" s="17"/>
      <c r="N12" s="17">
        <v>5.3043460105706201E-2</v>
      </c>
      <c r="O12" s="17">
        <v>0</v>
      </c>
      <c r="P12" s="17">
        <v>9.8836322641040295E-2</v>
      </c>
      <c r="Q12" s="17">
        <v>8.9313263928221601E-2</v>
      </c>
      <c r="R12" s="17">
        <v>0</v>
      </c>
      <c r="S12" s="17">
        <v>4.8012233916285403E-2</v>
      </c>
      <c r="T12" s="17">
        <v>0</v>
      </c>
      <c r="U12" s="17">
        <v>0</v>
      </c>
      <c r="V12" s="17">
        <v>0</v>
      </c>
      <c r="W12" s="17">
        <v>0</v>
      </c>
      <c r="X12" s="17">
        <v>0</v>
      </c>
      <c r="Y12" s="17">
        <v>0</v>
      </c>
      <c r="Z12" s="17"/>
      <c r="AA12" s="17">
        <v>1.8213850055185499E-2</v>
      </c>
      <c r="AB12" s="17">
        <v>1.9156777180549998E-2</v>
      </c>
      <c r="AC12" s="17">
        <v>2.9015492472377401E-2</v>
      </c>
      <c r="AD12" s="17">
        <v>3.1869395585990598E-2</v>
      </c>
      <c r="AE12" s="17"/>
      <c r="AF12" s="17">
        <v>2.9471978066240901E-2</v>
      </c>
      <c r="AG12" s="17">
        <v>2.8824534685858699E-2</v>
      </c>
      <c r="AH12" s="17">
        <v>2.0463329085530099E-2</v>
      </c>
      <c r="AI12" s="17">
        <v>4.41093062750482E-2</v>
      </c>
      <c r="AJ12" s="17">
        <v>0</v>
      </c>
    </row>
    <row r="13" spans="2:36" x14ac:dyDescent="0.35">
      <c r="B13" s="18" t="s">
        <v>85</v>
      </c>
      <c r="C13" s="17">
        <v>0.103000074554935</v>
      </c>
      <c r="D13" s="17">
        <v>0.12570143243512699</v>
      </c>
      <c r="E13" s="17">
        <v>7.7130895361983601E-2</v>
      </c>
      <c r="F13" s="17"/>
      <c r="G13" s="17">
        <v>0.16599431292839101</v>
      </c>
      <c r="H13" s="17">
        <v>0.24471093834422</v>
      </c>
      <c r="I13" s="17">
        <v>0.25143016720688899</v>
      </c>
      <c r="J13" s="17">
        <v>5.2220753867442397E-2</v>
      </c>
      <c r="K13" s="17">
        <v>7.4119376620357696E-2</v>
      </c>
      <c r="L13" s="17">
        <v>4.57404202486585E-2</v>
      </c>
      <c r="M13" s="17"/>
      <c r="N13" s="17">
        <v>0.24610006974335499</v>
      </c>
      <c r="O13" s="17">
        <v>9.6190100987546906E-2</v>
      </c>
      <c r="P13" s="17">
        <v>0</v>
      </c>
      <c r="Q13" s="17">
        <v>0</v>
      </c>
      <c r="R13" s="17">
        <v>0</v>
      </c>
      <c r="S13" s="17">
        <v>0.15003257415202101</v>
      </c>
      <c r="T13" s="17">
        <v>0</v>
      </c>
      <c r="U13" s="17">
        <v>8.7958484909844606E-2</v>
      </c>
      <c r="V13" s="17">
        <v>0.17721755650162299</v>
      </c>
      <c r="W13" s="17">
        <v>0.13892031337055499</v>
      </c>
      <c r="X13" s="17">
        <v>0</v>
      </c>
      <c r="Y13" s="17">
        <v>0.15166661464509201</v>
      </c>
      <c r="Z13" s="17"/>
      <c r="AA13" s="17">
        <v>0.127226112641565</v>
      </c>
      <c r="AB13" s="17">
        <v>1.43156744303823E-2</v>
      </c>
      <c r="AC13" s="17">
        <v>0.22676750752140901</v>
      </c>
      <c r="AD13" s="17">
        <v>3.8643315031143197E-2</v>
      </c>
      <c r="AE13" s="17"/>
      <c r="AF13" s="17">
        <v>2.7047919179349799E-2</v>
      </c>
      <c r="AG13" s="17">
        <v>0.10358124041464099</v>
      </c>
      <c r="AH13" s="17">
        <v>6.5458972028469606E-2</v>
      </c>
      <c r="AI13" s="17">
        <v>0.29225167839139998</v>
      </c>
      <c r="AJ13" s="17">
        <v>0</v>
      </c>
    </row>
    <row r="14" spans="2:36" x14ac:dyDescent="0.35">
      <c r="B14" s="18" t="s">
        <v>86</v>
      </c>
      <c r="C14" s="17">
        <v>0.10368104939382</v>
      </c>
      <c r="D14" s="17">
        <v>0.13498206044028299</v>
      </c>
      <c r="E14" s="17">
        <v>6.8012193462165998E-2</v>
      </c>
      <c r="F14" s="17"/>
      <c r="G14" s="17">
        <v>0.279327327783846</v>
      </c>
      <c r="H14" s="17">
        <v>8.7044988106433699E-2</v>
      </c>
      <c r="I14" s="17">
        <v>6.2173302686168198E-2</v>
      </c>
      <c r="J14" s="17">
        <v>5.2220753867442397E-2</v>
      </c>
      <c r="K14" s="17">
        <v>0.19903366135393599</v>
      </c>
      <c r="L14" s="17">
        <v>7.0239919245572505E-2</v>
      </c>
      <c r="M14" s="17"/>
      <c r="N14" s="17">
        <v>0.151144638955969</v>
      </c>
      <c r="O14" s="17">
        <v>3.5220207063400899E-2</v>
      </c>
      <c r="P14" s="17">
        <v>0</v>
      </c>
      <c r="Q14" s="17">
        <v>0.24999122248040001</v>
      </c>
      <c r="R14" s="17">
        <v>0.208609875526821</v>
      </c>
      <c r="S14" s="17">
        <v>0.144943135780563</v>
      </c>
      <c r="T14" s="17">
        <v>5.1347123585916199E-2</v>
      </c>
      <c r="U14" s="17">
        <v>0</v>
      </c>
      <c r="V14" s="17">
        <v>0.118841621766004</v>
      </c>
      <c r="W14" s="17">
        <v>0.133376306182833</v>
      </c>
      <c r="X14" s="17">
        <v>0</v>
      </c>
      <c r="Y14" s="17">
        <v>0.13588574840194101</v>
      </c>
      <c r="Z14" s="17"/>
      <c r="AA14" s="17">
        <v>0.102392891818207</v>
      </c>
      <c r="AB14" s="17">
        <v>0.105114949142892</v>
      </c>
      <c r="AC14" s="17">
        <v>0.14294260232992501</v>
      </c>
      <c r="AD14" s="17">
        <v>5.58980502227698E-2</v>
      </c>
      <c r="AE14" s="17"/>
      <c r="AF14" s="17">
        <v>9.3267942328480402E-2</v>
      </c>
      <c r="AG14" s="17">
        <v>0.202299219837277</v>
      </c>
      <c r="AH14" s="17">
        <v>7.6429346611936996E-2</v>
      </c>
      <c r="AI14" s="17">
        <v>6.7201992987571402E-2</v>
      </c>
      <c r="AJ14" s="17">
        <v>0</v>
      </c>
    </row>
    <row r="15" spans="2:36" x14ac:dyDescent="0.35">
      <c r="B15" s="18" t="s">
        <v>87</v>
      </c>
      <c r="C15" s="17">
        <v>0.214266136316384</v>
      </c>
      <c r="D15" s="17">
        <v>0.174324418987507</v>
      </c>
      <c r="E15" s="17">
        <v>0.259781450788233</v>
      </c>
      <c r="F15" s="17"/>
      <c r="G15" s="17">
        <v>0</v>
      </c>
      <c r="H15" s="17">
        <v>0.19556550324532099</v>
      </c>
      <c r="I15" s="17">
        <v>0.25147266450024403</v>
      </c>
      <c r="J15" s="17">
        <v>0.13421424847616101</v>
      </c>
      <c r="K15" s="17">
        <v>0.18673184470551299</v>
      </c>
      <c r="L15" s="17">
        <v>0.27036237655807499</v>
      </c>
      <c r="M15" s="17"/>
      <c r="N15" s="17">
        <v>0.28181805252241299</v>
      </c>
      <c r="O15" s="17">
        <v>0.22350826303438101</v>
      </c>
      <c r="P15" s="17">
        <v>0.237905836974143</v>
      </c>
      <c r="Q15" s="17">
        <v>0.24661545941924101</v>
      </c>
      <c r="R15" s="17">
        <v>0.35436614150800799</v>
      </c>
      <c r="S15" s="17">
        <v>0.14002524912141001</v>
      </c>
      <c r="T15" s="17">
        <v>5.4250200861466799E-2</v>
      </c>
      <c r="U15" s="17">
        <v>0.25902704063975701</v>
      </c>
      <c r="V15" s="17">
        <v>0.29626443191268098</v>
      </c>
      <c r="W15" s="17">
        <v>0.193144733219379</v>
      </c>
      <c r="X15" s="17">
        <v>0.13820905399119601</v>
      </c>
      <c r="Y15" s="17">
        <v>0</v>
      </c>
      <c r="Z15" s="17"/>
      <c r="AA15" s="17">
        <v>0.27185789224912998</v>
      </c>
      <c r="AB15" s="17">
        <v>0.23913142134159701</v>
      </c>
      <c r="AC15" s="17">
        <v>0.114622149261319</v>
      </c>
      <c r="AD15" s="17">
        <v>0.19017290251581201</v>
      </c>
      <c r="AE15" s="17"/>
      <c r="AF15" s="17">
        <v>0.204372172126038</v>
      </c>
      <c r="AG15" s="17">
        <v>0.26990970179170298</v>
      </c>
      <c r="AH15" s="17">
        <v>0.22799979056571201</v>
      </c>
      <c r="AI15" s="17">
        <v>0.11445866758157799</v>
      </c>
      <c r="AJ15" s="17">
        <v>0.32867620781129903</v>
      </c>
    </row>
    <row r="16" spans="2:36" x14ac:dyDescent="0.35">
      <c r="B16" s="18" t="s">
        <v>88</v>
      </c>
      <c r="C16" s="17">
        <v>0.119166702708011</v>
      </c>
      <c r="D16" s="17">
        <v>0.106118992303206</v>
      </c>
      <c r="E16" s="17">
        <v>0.13403513305922601</v>
      </c>
      <c r="F16" s="17"/>
      <c r="G16" s="17">
        <v>9.8722302891869201E-2</v>
      </c>
      <c r="H16" s="17">
        <v>8.0219719149855498E-2</v>
      </c>
      <c r="I16" s="17">
        <v>0</v>
      </c>
      <c r="J16" s="17">
        <v>0.109075958929505</v>
      </c>
      <c r="K16" s="17">
        <v>9.9967055512565198E-2</v>
      </c>
      <c r="L16" s="17">
        <v>0.16780949314496801</v>
      </c>
      <c r="M16" s="17"/>
      <c r="N16" s="17">
        <v>4.6053017074371601E-2</v>
      </c>
      <c r="O16" s="17">
        <v>0.23129596178</v>
      </c>
      <c r="P16" s="17">
        <v>8.3684789648944505E-2</v>
      </c>
      <c r="Q16" s="17">
        <v>0.17330345881489001</v>
      </c>
      <c r="R16" s="17">
        <v>7.2747109778754607E-2</v>
      </c>
      <c r="S16" s="17">
        <v>9.7242760246243398E-2</v>
      </c>
      <c r="T16" s="17">
        <v>0.17758646200096101</v>
      </c>
      <c r="U16" s="17">
        <v>7.9450633022122602E-2</v>
      </c>
      <c r="V16" s="17">
        <v>3.6468472772499899E-2</v>
      </c>
      <c r="W16" s="17">
        <v>6.1972212965288001E-2</v>
      </c>
      <c r="X16" s="17">
        <v>0.26660074147829299</v>
      </c>
      <c r="Y16" s="17">
        <v>0.13588574840194101</v>
      </c>
      <c r="Z16" s="17"/>
      <c r="AA16" s="17">
        <v>0.146040103330696</v>
      </c>
      <c r="AB16" s="17">
        <v>6.8581633971494194E-2</v>
      </c>
      <c r="AC16" s="17">
        <v>0.10591505421641501</v>
      </c>
      <c r="AD16" s="17">
        <v>0.18663518574462701</v>
      </c>
      <c r="AE16" s="17"/>
      <c r="AF16" s="17">
        <v>8.6668909348819295E-2</v>
      </c>
      <c r="AG16" s="17">
        <v>4.9631347513236203E-2</v>
      </c>
      <c r="AH16" s="17">
        <v>0.22801610843081899</v>
      </c>
      <c r="AI16" s="17">
        <v>8.2958828997345496E-2</v>
      </c>
      <c r="AJ16" s="17">
        <v>0</v>
      </c>
    </row>
    <row r="17" spans="2:36" x14ac:dyDescent="0.35">
      <c r="B17" s="18" t="s">
        <v>89</v>
      </c>
      <c r="C17" s="17">
        <v>0.103766555557712</v>
      </c>
      <c r="D17" s="17">
        <v>7.53847146736394E-2</v>
      </c>
      <c r="E17" s="17">
        <v>0.13610889082817501</v>
      </c>
      <c r="F17" s="17"/>
      <c r="G17" s="17">
        <v>0</v>
      </c>
      <c r="H17" s="17">
        <v>4.0383168483221599E-2</v>
      </c>
      <c r="I17" s="17">
        <v>5.9503754551108297E-2</v>
      </c>
      <c r="J17" s="17">
        <v>0.15048062607441001</v>
      </c>
      <c r="K17" s="17">
        <v>5.8683292851712698E-2</v>
      </c>
      <c r="L17" s="17">
        <v>0.15162004342896501</v>
      </c>
      <c r="M17" s="17"/>
      <c r="N17" s="17">
        <v>4.5048734801405803E-2</v>
      </c>
      <c r="O17" s="17">
        <v>0.16194037574564599</v>
      </c>
      <c r="P17" s="17">
        <v>8.3006255857330499E-2</v>
      </c>
      <c r="Q17" s="17">
        <v>0</v>
      </c>
      <c r="R17" s="17">
        <v>7.3339285368775903E-2</v>
      </c>
      <c r="S17" s="17">
        <v>0.192729935497677</v>
      </c>
      <c r="T17" s="17">
        <v>0.18126456548894701</v>
      </c>
      <c r="U17" s="17">
        <v>0.16282825793144501</v>
      </c>
      <c r="V17" s="17">
        <v>0</v>
      </c>
      <c r="W17" s="17">
        <v>6.9198287572906705E-2</v>
      </c>
      <c r="X17" s="17">
        <v>0.14755432328725299</v>
      </c>
      <c r="Y17" s="17">
        <v>0.15043686998625899</v>
      </c>
      <c r="Z17" s="17"/>
      <c r="AA17" s="17">
        <v>5.2292740856710297E-2</v>
      </c>
      <c r="AB17" s="17">
        <v>0.171473592603789</v>
      </c>
      <c r="AC17" s="17">
        <v>6.9671093322844102E-2</v>
      </c>
      <c r="AD17" s="17">
        <v>0.11949547436038099</v>
      </c>
      <c r="AE17" s="17"/>
      <c r="AF17" s="17">
        <v>8.7401375713832899E-2</v>
      </c>
      <c r="AG17" s="17">
        <v>0.101414606208157</v>
      </c>
      <c r="AH17" s="17">
        <v>5.3380478439564803E-2</v>
      </c>
      <c r="AI17" s="17">
        <v>0.122568962902221</v>
      </c>
      <c r="AJ17" s="17">
        <v>0</v>
      </c>
    </row>
    <row r="18" spans="2:36" x14ac:dyDescent="0.35">
      <c r="B18" s="18" t="s">
        <v>90</v>
      </c>
      <c r="C18" s="17">
        <v>0.101180159916155</v>
      </c>
      <c r="D18" s="17">
        <v>0.15227539003344201</v>
      </c>
      <c r="E18" s="17">
        <v>4.2954935205587803E-2</v>
      </c>
      <c r="F18" s="17"/>
      <c r="G18" s="17">
        <v>8.4794782242610098E-2</v>
      </c>
      <c r="H18" s="17">
        <v>0</v>
      </c>
      <c r="I18" s="17">
        <v>0</v>
      </c>
      <c r="J18" s="17">
        <v>5.4298219260519101E-2</v>
      </c>
      <c r="K18" s="17">
        <v>0.16015433841860399</v>
      </c>
      <c r="L18" s="17">
        <v>0.14321565684589599</v>
      </c>
      <c r="M18" s="17"/>
      <c r="N18" s="17">
        <v>0</v>
      </c>
      <c r="O18" s="17">
        <v>6.3683175499991002E-2</v>
      </c>
      <c r="P18" s="17">
        <v>0.16893092422568201</v>
      </c>
      <c r="Q18" s="17">
        <v>0.24077659535724799</v>
      </c>
      <c r="R18" s="17">
        <v>0.14477023797461899</v>
      </c>
      <c r="S18" s="17">
        <v>0</v>
      </c>
      <c r="T18" s="17">
        <v>0.23624973718883899</v>
      </c>
      <c r="U18" s="17">
        <v>0.166764915568589</v>
      </c>
      <c r="V18" s="17">
        <v>7.8620936062405999E-2</v>
      </c>
      <c r="W18" s="17">
        <v>0</v>
      </c>
      <c r="X18" s="17">
        <v>0.30330407219774502</v>
      </c>
      <c r="Y18" s="17">
        <v>0.12070905887498</v>
      </c>
      <c r="Z18" s="17"/>
      <c r="AA18" s="17">
        <v>6.7087058282565795E-2</v>
      </c>
      <c r="AB18" s="17">
        <v>0.16466875679444401</v>
      </c>
      <c r="AC18" s="17">
        <v>4.4940816199158101E-2</v>
      </c>
      <c r="AD18" s="17">
        <v>0.119982398183114</v>
      </c>
      <c r="AE18" s="17"/>
      <c r="AF18" s="17">
        <v>0.17502982880826801</v>
      </c>
      <c r="AG18" s="17">
        <v>6.8300851251625494E-2</v>
      </c>
      <c r="AH18" s="17">
        <v>6.5396792555847696E-2</v>
      </c>
      <c r="AI18" s="17">
        <v>3.9884634391618198E-2</v>
      </c>
      <c r="AJ18" s="17">
        <v>0</v>
      </c>
    </row>
    <row r="19" spans="2:36" x14ac:dyDescent="0.35">
      <c r="B19" s="18" t="s">
        <v>91</v>
      </c>
      <c r="C19" s="17">
        <v>0.11805249836732699</v>
      </c>
      <c r="D19" s="17">
        <v>9.6158746998291605E-2</v>
      </c>
      <c r="E19" s="17">
        <v>0.14300137500988799</v>
      </c>
      <c r="F19" s="17"/>
      <c r="G19" s="17">
        <v>0</v>
      </c>
      <c r="H19" s="17">
        <v>8.0348040794788397E-2</v>
      </c>
      <c r="I19" s="17">
        <v>0.12415475330479001</v>
      </c>
      <c r="J19" s="17">
        <v>0.193977310184412</v>
      </c>
      <c r="K19" s="17">
        <v>0.15989269594946101</v>
      </c>
      <c r="L19" s="17">
        <v>0.106878766244246</v>
      </c>
      <c r="M19" s="17"/>
      <c r="N19" s="17">
        <v>4.6363041295999101E-2</v>
      </c>
      <c r="O19" s="17">
        <v>0.15484794800538901</v>
      </c>
      <c r="P19" s="17">
        <v>0.244629614795528</v>
      </c>
      <c r="Q19" s="17">
        <v>0</v>
      </c>
      <c r="R19" s="17">
        <v>0.14616734984302199</v>
      </c>
      <c r="S19" s="17">
        <v>4.3857075920704203E-2</v>
      </c>
      <c r="T19" s="17">
        <v>0.29930191087386998</v>
      </c>
      <c r="U19" s="17">
        <v>0.162770680919647</v>
      </c>
      <c r="V19" s="17">
        <v>8.4261096968113805E-2</v>
      </c>
      <c r="W19" s="17">
        <v>6.6127272023390998E-2</v>
      </c>
      <c r="X19" s="17">
        <v>0</v>
      </c>
      <c r="Y19" s="17">
        <v>0.15211659353357901</v>
      </c>
      <c r="Z19" s="17"/>
      <c r="AA19" s="17">
        <v>8.4809795367550705E-2</v>
      </c>
      <c r="AB19" s="17">
        <v>0.13345649061159101</v>
      </c>
      <c r="AC19" s="17">
        <v>0.103407886257529</v>
      </c>
      <c r="AD19" s="17">
        <v>0.175524372367894</v>
      </c>
      <c r="AE19" s="17"/>
      <c r="AF19" s="17">
        <v>0.112515473534986</v>
      </c>
      <c r="AG19" s="17">
        <v>7.4944419989820099E-2</v>
      </c>
      <c r="AH19" s="17">
        <v>0.16314427544836799</v>
      </c>
      <c r="AI19" s="17">
        <v>0.112311862759887</v>
      </c>
      <c r="AJ19" s="17">
        <v>0.16535122348935799</v>
      </c>
    </row>
    <row r="20" spans="2:36" x14ac:dyDescent="0.35">
      <c r="B20" s="18" t="s">
        <v>92</v>
      </c>
      <c r="C20" s="17">
        <v>5.3731803647899798E-2</v>
      </c>
      <c r="D20" s="17">
        <v>5.4521809499213002E-2</v>
      </c>
      <c r="E20" s="17">
        <v>5.2831557810670199E-2</v>
      </c>
      <c r="F20" s="17"/>
      <c r="G20" s="17">
        <v>0.19342330980845401</v>
      </c>
      <c r="H20" s="17">
        <v>8.4899473956252802E-2</v>
      </c>
      <c r="I20" s="17">
        <v>0</v>
      </c>
      <c r="J20" s="17">
        <v>0.105620800107302</v>
      </c>
      <c r="K20" s="17">
        <v>6.1417734587850402E-2</v>
      </c>
      <c r="L20" s="17">
        <v>2.1160517247708701E-2</v>
      </c>
      <c r="M20" s="17"/>
      <c r="N20" s="17">
        <v>9.0230137752630099E-2</v>
      </c>
      <c r="O20" s="17">
        <v>0</v>
      </c>
      <c r="P20" s="17">
        <v>8.3006255857330499E-2</v>
      </c>
      <c r="Q20" s="17">
        <v>0</v>
      </c>
      <c r="R20" s="17">
        <v>0</v>
      </c>
      <c r="S20" s="17">
        <v>4.8970892057180103E-2</v>
      </c>
      <c r="T20" s="17">
        <v>0</v>
      </c>
      <c r="U20" s="17">
        <v>8.1199987008593794E-2</v>
      </c>
      <c r="V20" s="17">
        <v>4.0715388652381897E-2</v>
      </c>
      <c r="W20" s="17">
        <v>0.27746551970621502</v>
      </c>
      <c r="X20" s="17">
        <v>0</v>
      </c>
      <c r="Y20" s="17">
        <v>0</v>
      </c>
      <c r="Z20" s="17"/>
      <c r="AA20" s="17">
        <v>1.6133783623503199E-2</v>
      </c>
      <c r="AB20" s="17">
        <v>6.7116818649574597E-2</v>
      </c>
      <c r="AC20" s="17">
        <v>6.9702183395926598E-2</v>
      </c>
      <c r="AD20" s="17">
        <v>8.1778905988269299E-2</v>
      </c>
      <c r="AE20" s="17"/>
      <c r="AF20" s="17">
        <v>9.96601638965392E-2</v>
      </c>
      <c r="AG20" s="17">
        <v>0.101094078307681</v>
      </c>
      <c r="AH20" s="17">
        <v>5.1845596052307603E-2</v>
      </c>
      <c r="AI20" s="17">
        <v>0</v>
      </c>
      <c r="AJ20" s="17">
        <v>0</v>
      </c>
    </row>
    <row r="21" spans="2:36" x14ac:dyDescent="0.35">
      <c r="B21" s="18" t="s">
        <v>79</v>
      </c>
      <c r="C21" s="19">
        <v>4.9367192613643902E-3</v>
      </c>
      <c r="D21" s="19">
        <v>0</v>
      </c>
      <c r="E21" s="19">
        <v>1.05623243847021E-2</v>
      </c>
      <c r="F21" s="19"/>
      <c r="G21" s="19">
        <v>0</v>
      </c>
      <c r="H21" s="19">
        <v>0</v>
      </c>
      <c r="I21" s="19">
        <v>0</v>
      </c>
      <c r="J21" s="19">
        <v>0</v>
      </c>
      <c r="K21" s="19">
        <v>0</v>
      </c>
      <c r="L21" s="19">
        <v>1.13324545001567E-2</v>
      </c>
      <c r="M21" s="19"/>
      <c r="N21" s="19">
        <v>0</v>
      </c>
      <c r="O21" s="19">
        <v>0</v>
      </c>
      <c r="P21" s="19">
        <v>0</v>
      </c>
      <c r="Q21" s="19">
        <v>0</v>
      </c>
      <c r="R21" s="19">
        <v>0</v>
      </c>
      <c r="S21" s="19">
        <v>4.6274431468130602E-2</v>
      </c>
      <c r="T21" s="19">
        <v>0</v>
      </c>
      <c r="U21" s="19">
        <v>0</v>
      </c>
      <c r="V21" s="19">
        <v>0</v>
      </c>
      <c r="W21" s="19">
        <v>0</v>
      </c>
      <c r="X21" s="19">
        <v>0</v>
      </c>
      <c r="Y21" s="19">
        <v>0</v>
      </c>
      <c r="Z21" s="19"/>
      <c r="AA21" s="19">
        <v>0</v>
      </c>
      <c r="AB21" s="19">
        <v>0</v>
      </c>
      <c r="AC21" s="19">
        <v>2.36863171518178E-2</v>
      </c>
      <c r="AD21" s="19">
        <v>0</v>
      </c>
      <c r="AE21" s="19"/>
      <c r="AF21" s="19">
        <v>2.8405240040162399E-2</v>
      </c>
      <c r="AG21" s="19">
        <v>0</v>
      </c>
      <c r="AH21" s="19">
        <v>0</v>
      </c>
      <c r="AI21" s="19">
        <v>0</v>
      </c>
      <c r="AJ21" s="19">
        <v>0</v>
      </c>
    </row>
    <row r="22" spans="2:36" x14ac:dyDescent="0.35">
      <c r="B22" s="16" t="s">
        <v>13</v>
      </c>
    </row>
    <row r="23" spans="2:36" x14ac:dyDescent="0.35">
      <c r="B23" t="s">
        <v>196</v>
      </c>
    </row>
    <row r="24" spans="2:36" x14ac:dyDescent="0.35">
      <c r="B24" t="s">
        <v>197</v>
      </c>
    </row>
    <row r="26" spans="2:36" x14ac:dyDescent="0.35">
      <c r="B2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J1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103</v>
      </c>
      <c r="C9" s="17">
        <v>0</v>
      </c>
      <c r="D9" s="17">
        <v>0</v>
      </c>
      <c r="E9" s="17">
        <v>0</v>
      </c>
      <c r="F9" s="17"/>
      <c r="G9" s="17">
        <v>0</v>
      </c>
      <c r="H9" s="17">
        <v>0</v>
      </c>
      <c r="I9" s="17">
        <v>0</v>
      </c>
      <c r="J9" s="17">
        <v>0</v>
      </c>
      <c r="K9" s="17">
        <v>0</v>
      </c>
      <c r="L9" s="17">
        <v>0</v>
      </c>
      <c r="M9" s="17"/>
      <c r="N9" s="17">
        <v>0</v>
      </c>
      <c r="O9" s="17">
        <v>0</v>
      </c>
      <c r="P9" s="17">
        <v>0</v>
      </c>
      <c r="Q9" s="17">
        <v>0</v>
      </c>
      <c r="R9" s="17">
        <v>0</v>
      </c>
      <c r="S9" s="17">
        <v>0</v>
      </c>
      <c r="T9" s="17">
        <v>0</v>
      </c>
      <c r="U9" s="17">
        <v>0</v>
      </c>
      <c r="V9" s="17">
        <v>0</v>
      </c>
      <c r="W9" s="17">
        <v>0</v>
      </c>
      <c r="X9" s="17">
        <v>0</v>
      </c>
      <c r="Y9" s="17">
        <v>0</v>
      </c>
      <c r="Z9" s="17"/>
      <c r="AA9" s="17">
        <v>0</v>
      </c>
      <c r="AB9" s="17">
        <v>0</v>
      </c>
      <c r="AC9" s="17">
        <v>0</v>
      </c>
      <c r="AD9" s="17">
        <v>0</v>
      </c>
      <c r="AE9" s="17"/>
      <c r="AF9" s="17">
        <v>0</v>
      </c>
      <c r="AG9" s="17">
        <v>0</v>
      </c>
      <c r="AH9" s="17">
        <v>0</v>
      </c>
      <c r="AI9" s="17">
        <v>0</v>
      </c>
      <c r="AJ9" s="17">
        <v>0</v>
      </c>
    </row>
    <row r="10" spans="2:36" x14ac:dyDescent="0.35">
      <c r="B10" s="18" t="s">
        <v>104</v>
      </c>
      <c r="C10" s="19">
        <v>2.8503239907997399E-2</v>
      </c>
      <c r="D10" s="19">
        <v>2.9214405082867899E-2</v>
      </c>
      <c r="E10" s="19">
        <v>2.7940689532845699E-2</v>
      </c>
      <c r="F10" s="19"/>
      <c r="G10" s="19">
        <v>3.1600442088625703E-2</v>
      </c>
      <c r="H10" s="19">
        <v>2.1307612581143699E-2</v>
      </c>
      <c r="I10" s="19">
        <v>3.0239992361046499E-2</v>
      </c>
      <c r="J10" s="19">
        <v>3.8184812140748099E-2</v>
      </c>
      <c r="K10" s="19">
        <v>2.4285768949296901E-2</v>
      </c>
      <c r="L10" s="19">
        <v>2.5829010860722399E-2</v>
      </c>
      <c r="M10" s="19"/>
      <c r="N10" s="19">
        <v>3.2212092462596799E-2</v>
      </c>
      <c r="O10" s="19">
        <v>3.1766533445723097E-2</v>
      </c>
      <c r="P10" s="19">
        <v>1.6035673220794199E-2</v>
      </c>
      <c r="Q10" s="19">
        <v>3.2533030496594902E-2</v>
      </c>
      <c r="R10" s="19">
        <v>5.5836568492461297E-2</v>
      </c>
      <c r="S10" s="19">
        <v>3.00699747247603E-2</v>
      </c>
      <c r="T10" s="19">
        <v>1.8920002567288999E-2</v>
      </c>
      <c r="U10" s="19">
        <v>4.5770841526100302E-2</v>
      </c>
      <c r="V10" s="19">
        <v>1.6748005420089099E-2</v>
      </c>
      <c r="W10" s="19">
        <v>1.7833058595681E-2</v>
      </c>
      <c r="X10" s="19">
        <v>4.49728854364028E-2</v>
      </c>
      <c r="Y10" s="19">
        <v>0</v>
      </c>
      <c r="Z10" s="19"/>
      <c r="AA10" s="19">
        <v>9.1932968031739892E-3</v>
      </c>
      <c r="AB10" s="19">
        <v>3.0222536042798901E-2</v>
      </c>
      <c r="AC10" s="19">
        <v>2.5987405955010999E-2</v>
      </c>
      <c r="AD10" s="19">
        <v>5.00031836818145E-2</v>
      </c>
      <c r="AE10" s="19"/>
      <c r="AF10" s="19">
        <v>4.2074625513474503E-2</v>
      </c>
      <c r="AG10" s="19">
        <v>3.3280212120649501E-2</v>
      </c>
      <c r="AH10" s="19">
        <v>1.5250028161749E-2</v>
      </c>
      <c r="AI10" s="19">
        <v>1.5000727713419801E-2</v>
      </c>
      <c r="AJ10" s="19">
        <v>0</v>
      </c>
    </row>
    <row r="11" spans="2:36" x14ac:dyDescent="0.35">
      <c r="B11" s="16"/>
    </row>
    <row r="12" spans="2:36" x14ac:dyDescent="0.35">
      <c r="B12" t="s">
        <v>196</v>
      </c>
    </row>
    <row r="13" spans="2:36" x14ac:dyDescent="0.35">
      <c r="B13" t="s">
        <v>197</v>
      </c>
    </row>
    <row r="15" spans="2:36" x14ac:dyDescent="0.35">
      <c r="B1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J1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2133</v>
      </c>
      <c r="D7" s="10">
        <v>1032</v>
      </c>
      <c r="E7" s="10">
        <v>1096</v>
      </c>
      <c r="F7" s="10"/>
      <c r="G7" s="10">
        <v>316</v>
      </c>
      <c r="H7" s="10">
        <v>329</v>
      </c>
      <c r="I7" s="10">
        <v>359</v>
      </c>
      <c r="J7" s="10">
        <v>347</v>
      </c>
      <c r="K7" s="10">
        <v>325</v>
      </c>
      <c r="L7" s="10">
        <v>457</v>
      </c>
      <c r="M7" s="10"/>
      <c r="N7" s="10">
        <v>289</v>
      </c>
      <c r="O7" s="10">
        <v>276</v>
      </c>
      <c r="P7" s="10">
        <v>178</v>
      </c>
      <c r="Q7" s="10">
        <v>183</v>
      </c>
      <c r="R7" s="10">
        <v>160</v>
      </c>
      <c r="S7" s="10">
        <v>193</v>
      </c>
      <c r="T7" s="10">
        <v>161</v>
      </c>
      <c r="U7" s="10">
        <v>103</v>
      </c>
      <c r="V7" s="10">
        <v>241</v>
      </c>
      <c r="W7" s="10">
        <v>168</v>
      </c>
      <c r="X7" s="10">
        <v>108</v>
      </c>
      <c r="Y7" s="10">
        <v>73</v>
      </c>
      <c r="Z7" s="10"/>
      <c r="AA7" s="10">
        <v>564</v>
      </c>
      <c r="AB7" s="10">
        <v>544</v>
      </c>
      <c r="AC7" s="10">
        <v>472</v>
      </c>
      <c r="AD7" s="10">
        <v>549</v>
      </c>
      <c r="AE7" s="10"/>
      <c r="AF7" s="10">
        <v>502</v>
      </c>
      <c r="AG7" s="10">
        <v>554</v>
      </c>
      <c r="AH7" s="10">
        <v>556</v>
      </c>
      <c r="AI7" s="10">
        <v>202</v>
      </c>
      <c r="AJ7" s="10">
        <v>43</v>
      </c>
    </row>
    <row r="8" spans="2:36" ht="30" customHeight="1" x14ac:dyDescent="0.35">
      <c r="B8" s="11" t="s">
        <v>54</v>
      </c>
      <c r="C8" s="11">
        <v>2133</v>
      </c>
      <c r="D8" s="11">
        <v>1053</v>
      </c>
      <c r="E8" s="11">
        <v>1075</v>
      </c>
      <c r="F8" s="11"/>
      <c r="G8" s="11">
        <v>295</v>
      </c>
      <c r="H8" s="11">
        <v>363</v>
      </c>
      <c r="I8" s="11">
        <v>364</v>
      </c>
      <c r="J8" s="11">
        <v>361</v>
      </c>
      <c r="K8" s="11">
        <v>301</v>
      </c>
      <c r="L8" s="11">
        <v>449</v>
      </c>
      <c r="M8" s="11"/>
      <c r="N8" s="11">
        <v>295</v>
      </c>
      <c r="O8" s="11">
        <v>278</v>
      </c>
      <c r="P8" s="11">
        <v>171</v>
      </c>
      <c r="Q8" s="11">
        <v>193</v>
      </c>
      <c r="R8" s="11">
        <v>149</v>
      </c>
      <c r="S8" s="11">
        <v>192</v>
      </c>
      <c r="T8" s="11">
        <v>172</v>
      </c>
      <c r="U8" s="11">
        <v>85</v>
      </c>
      <c r="V8" s="11">
        <v>235</v>
      </c>
      <c r="W8" s="11">
        <v>193</v>
      </c>
      <c r="X8" s="11">
        <v>106</v>
      </c>
      <c r="Y8" s="11">
        <v>64</v>
      </c>
      <c r="Z8" s="11"/>
      <c r="AA8" s="11">
        <v>577</v>
      </c>
      <c r="AB8" s="11">
        <v>555</v>
      </c>
      <c r="AC8" s="11">
        <v>470</v>
      </c>
      <c r="AD8" s="11">
        <v>528</v>
      </c>
      <c r="AE8" s="11"/>
      <c r="AF8" s="11">
        <v>491</v>
      </c>
      <c r="AG8" s="11">
        <v>547</v>
      </c>
      <c r="AH8" s="11">
        <v>568</v>
      </c>
      <c r="AI8" s="11">
        <v>209</v>
      </c>
      <c r="AJ8" s="11">
        <v>42</v>
      </c>
    </row>
    <row r="9" spans="2:36" x14ac:dyDescent="0.35">
      <c r="B9" s="18" t="s">
        <v>104</v>
      </c>
      <c r="C9" s="19">
        <v>8.6698578722715303E-2</v>
      </c>
      <c r="D9" s="19">
        <v>9.3221182961742199E-2</v>
      </c>
      <c r="E9" s="19">
        <v>8.0716449774923898E-2</v>
      </c>
      <c r="F9" s="19"/>
      <c r="G9" s="19">
        <v>0.13735006104324499</v>
      </c>
      <c r="H9" s="19">
        <v>6.9831494704692396E-2</v>
      </c>
      <c r="I9" s="19">
        <v>5.9884139917201699E-2</v>
      </c>
      <c r="J9" s="19">
        <v>7.9287525955755903E-2</v>
      </c>
      <c r="K9" s="19">
        <v>8.6777362909784606E-2</v>
      </c>
      <c r="L9" s="19">
        <v>9.4686297802120997E-2</v>
      </c>
      <c r="M9" s="19"/>
      <c r="N9" s="19">
        <v>7.9202354488575197E-2</v>
      </c>
      <c r="O9" s="19">
        <v>0.11211358765693399</v>
      </c>
      <c r="P9" s="19">
        <v>7.0448555787909803E-2</v>
      </c>
      <c r="Q9" s="19">
        <v>4.9421680160163399E-2</v>
      </c>
      <c r="R9" s="19">
        <v>4.93240748368955E-2</v>
      </c>
      <c r="S9" s="19">
        <v>0.100996692664375</v>
      </c>
      <c r="T9" s="19">
        <v>0.105675109889871</v>
      </c>
      <c r="U9" s="19">
        <v>8.8469229135833605E-2</v>
      </c>
      <c r="V9" s="19">
        <v>0.106650905810684</v>
      </c>
      <c r="W9" s="19">
        <v>6.9803581223244607E-2</v>
      </c>
      <c r="X9" s="19">
        <v>9.3054061173830901E-2</v>
      </c>
      <c r="Y9" s="19">
        <v>0.124534654974747</v>
      </c>
      <c r="Z9" s="19"/>
      <c r="AA9" s="19">
        <v>7.3420816350229401E-2</v>
      </c>
      <c r="AB9" s="19">
        <v>7.95019840593328E-2</v>
      </c>
      <c r="AC9" s="19">
        <v>7.7720689574128601E-2</v>
      </c>
      <c r="AD9" s="19">
        <v>0.11744481218766099</v>
      </c>
      <c r="AE9" s="19"/>
      <c r="AF9" s="19">
        <v>8.5740506725072996E-2</v>
      </c>
      <c r="AG9" s="19">
        <v>0.115173027733255</v>
      </c>
      <c r="AH9" s="19">
        <v>6.8102053733933604E-2</v>
      </c>
      <c r="AI9" s="19">
        <v>6.7524972176030401E-2</v>
      </c>
      <c r="AJ9" s="19">
        <v>6.9623381365055997E-2</v>
      </c>
    </row>
    <row r="10" spans="2:36" x14ac:dyDescent="0.35">
      <c r="B10" s="16" t="s">
        <v>14</v>
      </c>
    </row>
    <row r="11" spans="2:36" x14ac:dyDescent="0.35">
      <c r="B11" t="s">
        <v>196</v>
      </c>
    </row>
    <row r="12" spans="2:36" x14ac:dyDescent="0.35">
      <c r="B12" t="s">
        <v>197</v>
      </c>
    </row>
    <row r="14" spans="2:36" x14ac:dyDescent="0.35">
      <c r="B14"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J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107</v>
      </c>
      <c r="C9" s="17">
        <v>0.42578924952167801</v>
      </c>
      <c r="D9" s="17">
        <v>0.39905834196640599</v>
      </c>
      <c r="E9" s="17">
        <v>0.45199981817623103</v>
      </c>
      <c r="F9" s="17"/>
      <c r="G9" s="17">
        <v>0.29349958565022399</v>
      </c>
      <c r="H9" s="17">
        <v>0.39836503951632002</v>
      </c>
      <c r="I9" s="17">
        <v>0.42544379791259102</v>
      </c>
      <c r="J9" s="17">
        <v>0.40249865554164999</v>
      </c>
      <c r="K9" s="17">
        <v>0.50105133965939797</v>
      </c>
      <c r="L9" s="17">
        <v>0.50472681547856002</v>
      </c>
      <c r="M9" s="17"/>
      <c r="N9" s="17">
        <v>0.43274357079118497</v>
      </c>
      <c r="O9" s="17">
        <v>0.41370345360751398</v>
      </c>
      <c r="P9" s="17">
        <v>0.37647828832761898</v>
      </c>
      <c r="Q9" s="17">
        <v>0.46678737452399499</v>
      </c>
      <c r="R9" s="17">
        <v>0.35398858915251402</v>
      </c>
      <c r="S9" s="17">
        <v>0.42389808654009298</v>
      </c>
      <c r="T9" s="17">
        <v>0.41142855039153597</v>
      </c>
      <c r="U9" s="17">
        <v>0.502748822991821</v>
      </c>
      <c r="V9" s="17">
        <v>0.44128676758763202</v>
      </c>
      <c r="W9" s="17">
        <v>0.426767440127237</v>
      </c>
      <c r="X9" s="17">
        <v>0.43772284974852799</v>
      </c>
      <c r="Y9" s="17">
        <v>0.48389138336651799</v>
      </c>
      <c r="Z9" s="17"/>
      <c r="AA9" s="17">
        <v>0.43639503288421799</v>
      </c>
      <c r="AB9" s="17">
        <v>0.445376373937376</v>
      </c>
      <c r="AC9" s="17">
        <v>0.38829617930610699</v>
      </c>
      <c r="AD9" s="17">
        <v>0.426241245648529</v>
      </c>
      <c r="AE9" s="17"/>
      <c r="AF9" s="17">
        <v>0.43441234201867801</v>
      </c>
      <c r="AG9" s="17">
        <v>0.399355054600674</v>
      </c>
      <c r="AH9" s="17">
        <v>0.41232916389552698</v>
      </c>
      <c r="AI9" s="17">
        <v>0.43481012771715299</v>
      </c>
      <c r="AJ9" s="17">
        <v>0.51214702648414201</v>
      </c>
    </row>
    <row r="10" spans="2:36" x14ac:dyDescent="0.35">
      <c r="B10" s="18" t="s">
        <v>108</v>
      </c>
      <c r="C10" s="17">
        <v>0.42197524597279901</v>
      </c>
      <c r="D10" s="17">
        <v>0.43284624759792401</v>
      </c>
      <c r="E10" s="17">
        <v>0.41132763121143301</v>
      </c>
      <c r="F10" s="17"/>
      <c r="G10" s="17">
        <v>0.387442422769258</v>
      </c>
      <c r="H10" s="17">
        <v>0.44767729559484698</v>
      </c>
      <c r="I10" s="17">
        <v>0.38406011070257901</v>
      </c>
      <c r="J10" s="17">
        <v>0.485060552513706</v>
      </c>
      <c r="K10" s="17">
        <v>0.37709842077582001</v>
      </c>
      <c r="L10" s="17">
        <v>0.43358269022386497</v>
      </c>
      <c r="M10" s="17"/>
      <c r="N10" s="17">
        <v>0.388684368925309</v>
      </c>
      <c r="O10" s="17">
        <v>0.42450992995488002</v>
      </c>
      <c r="P10" s="17">
        <v>0.443227302309676</v>
      </c>
      <c r="Q10" s="17">
        <v>0.390574613179616</v>
      </c>
      <c r="R10" s="17">
        <v>0.420607295769659</v>
      </c>
      <c r="S10" s="17">
        <v>0.45151309707441201</v>
      </c>
      <c r="T10" s="17">
        <v>0.44365149838905699</v>
      </c>
      <c r="U10" s="17">
        <v>0.45104760648153702</v>
      </c>
      <c r="V10" s="17">
        <v>0.36937864588858499</v>
      </c>
      <c r="W10" s="17">
        <v>0.45457863457109399</v>
      </c>
      <c r="X10" s="17">
        <v>0.41255099720560101</v>
      </c>
      <c r="Y10" s="17">
        <v>0.53278495095034695</v>
      </c>
      <c r="Z10" s="17"/>
      <c r="AA10" s="17">
        <v>0.41965102236646801</v>
      </c>
      <c r="AB10" s="17">
        <v>0.42675902668134702</v>
      </c>
      <c r="AC10" s="17">
        <v>0.405084043959832</v>
      </c>
      <c r="AD10" s="17">
        <v>0.43196266519152898</v>
      </c>
      <c r="AE10" s="17"/>
      <c r="AF10" s="17">
        <v>0.44739481706106199</v>
      </c>
      <c r="AG10" s="17">
        <v>0.39429329170575</v>
      </c>
      <c r="AH10" s="17">
        <v>0.430796371427071</v>
      </c>
      <c r="AI10" s="17">
        <v>0.41152474734894101</v>
      </c>
      <c r="AJ10" s="17">
        <v>0.397986582388276</v>
      </c>
    </row>
    <row r="11" spans="2:36" x14ac:dyDescent="0.35">
      <c r="B11" s="18" t="s">
        <v>109</v>
      </c>
      <c r="C11" s="17">
        <v>0.28001189908760898</v>
      </c>
      <c r="D11" s="17">
        <v>0.30070354511036501</v>
      </c>
      <c r="E11" s="17">
        <v>0.258354871056174</v>
      </c>
      <c r="F11" s="17"/>
      <c r="G11" s="17">
        <v>0.38601605662155303</v>
      </c>
      <c r="H11" s="17">
        <v>0.35881112295191703</v>
      </c>
      <c r="I11" s="17">
        <v>0.33763600042803998</v>
      </c>
      <c r="J11" s="17">
        <v>0.27362578988839398</v>
      </c>
      <c r="K11" s="17">
        <v>0.200191139237307</v>
      </c>
      <c r="L11" s="17">
        <v>0.15735138945945701</v>
      </c>
      <c r="M11" s="17"/>
      <c r="N11" s="17">
        <v>0.36380180904948101</v>
      </c>
      <c r="O11" s="17">
        <v>0.23244137624155001</v>
      </c>
      <c r="P11" s="17">
        <v>0.311076930962289</v>
      </c>
      <c r="Q11" s="17">
        <v>0.234861666693059</v>
      </c>
      <c r="R11" s="17">
        <v>0.28332320376477999</v>
      </c>
      <c r="S11" s="17">
        <v>0.25473205584561598</v>
      </c>
      <c r="T11" s="17">
        <v>0.283937944240297</v>
      </c>
      <c r="U11" s="17">
        <v>0.21407451476321901</v>
      </c>
      <c r="V11" s="17">
        <v>0.33655530910063602</v>
      </c>
      <c r="W11" s="17">
        <v>0.245740469120595</v>
      </c>
      <c r="X11" s="17">
        <v>0.216106346085879</v>
      </c>
      <c r="Y11" s="17">
        <v>0.295456109962977</v>
      </c>
      <c r="Z11" s="17"/>
      <c r="AA11" s="17">
        <v>0.30707621682929598</v>
      </c>
      <c r="AB11" s="17">
        <v>0.26232541579436103</v>
      </c>
      <c r="AC11" s="17">
        <v>0.28959998014944399</v>
      </c>
      <c r="AD11" s="17">
        <v>0.26283854760325298</v>
      </c>
      <c r="AE11" s="17"/>
      <c r="AF11" s="17">
        <v>0.26774900533079599</v>
      </c>
      <c r="AG11" s="17">
        <v>0.273478833541065</v>
      </c>
      <c r="AH11" s="17">
        <v>0.309222309650168</v>
      </c>
      <c r="AI11" s="17">
        <v>0.30536664246612999</v>
      </c>
      <c r="AJ11" s="17">
        <v>0.37458797692979001</v>
      </c>
    </row>
    <row r="12" spans="2:36" x14ac:dyDescent="0.35">
      <c r="B12" s="18" t="s">
        <v>110</v>
      </c>
      <c r="C12" s="17">
        <v>0.21491706939487101</v>
      </c>
      <c r="D12" s="17">
        <v>0.215981811213625</v>
      </c>
      <c r="E12" s="17">
        <v>0.213972606244518</v>
      </c>
      <c r="F12" s="17"/>
      <c r="G12" s="17">
        <v>0.18809189523825601</v>
      </c>
      <c r="H12" s="17">
        <v>0.17488118017013199</v>
      </c>
      <c r="I12" s="17">
        <v>0.191191492923552</v>
      </c>
      <c r="J12" s="17">
        <v>0.17950329078577801</v>
      </c>
      <c r="K12" s="17">
        <v>0.25450363392757003</v>
      </c>
      <c r="L12" s="17">
        <v>0.286937879306084</v>
      </c>
      <c r="M12" s="17"/>
      <c r="N12" s="17">
        <v>0.19212626115100501</v>
      </c>
      <c r="O12" s="17">
        <v>0.25314519763772098</v>
      </c>
      <c r="P12" s="17">
        <v>0.24621050888231799</v>
      </c>
      <c r="Q12" s="17">
        <v>0.169418155222401</v>
      </c>
      <c r="R12" s="17">
        <v>0.19698184946436101</v>
      </c>
      <c r="S12" s="17">
        <v>0.22869441965942799</v>
      </c>
      <c r="T12" s="17">
        <v>0.226281462700268</v>
      </c>
      <c r="U12" s="17">
        <v>0.23671795770236601</v>
      </c>
      <c r="V12" s="17">
        <v>0.225614526199301</v>
      </c>
      <c r="W12" s="17">
        <v>0.203706172986409</v>
      </c>
      <c r="X12" s="17">
        <v>0.20026712118635301</v>
      </c>
      <c r="Y12" s="17">
        <v>0.16770484870274199</v>
      </c>
      <c r="Z12" s="17"/>
      <c r="AA12" s="17">
        <v>0.21860897189872899</v>
      </c>
      <c r="AB12" s="17">
        <v>0.218534574353977</v>
      </c>
      <c r="AC12" s="17">
        <v>0.226299561534063</v>
      </c>
      <c r="AD12" s="17">
        <v>0.197135227946239</v>
      </c>
      <c r="AE12" s="17"/>
      <c r="AF12" s="17">
        <v>0.229257464136668</v>
      </c>
      <c r="AG12" s="17">
        <v>0.21463571898579401</v>
      </c>
      <c r="AH12" s="17">
        <v>0.21684632944322599</v>
      </c>
      <c r="AI12" s="17">
        <v>0.183115895049658</v>
      </c>
      <c r="AJ12" s="17">
        <v>0.18760245446455601</v>
      </c>
    </row>
    <row r="13" spans="2:36" x14ac:dyDescent="0.35">
      <c r="B13" s="18" t="s">
        <v>111</v>
      </c>
      <c r="C13" s="17">
        <v>0.21054631714161301</v>
      </c>
      <c r="D13" s="17">
        <v>0.20880154806467199</v>
      </c>
      <c r="E13" s="17">
        <v>0.212363130454789</v>
      </c>
      <c r="F13" s="17"/>
      <c r="G13" s="17">
        <v>0.20394486788027999</v>
      </c>
      <c r="H13" s="17">
        <v>0.18911411394424299</v>
      </c>
      <c r="I13" s="17">
        <v>0.26323324397765402</v>
      </c>
      <c r="J13" s="17">
        <v>0.21363116130649201</v>
      </c>
      <c r="K13" s="17">
        <v>0.219595326893225</v>
      </c>
      <c r="L13" s="17">
        <v>0.18089363432830699</v>
      </c>
      <c r="M13" s="17"/>
      <c r="N13" s="17">
        <v>0.235343163609812</v>
      </c>
      <c r="O13" s="17">
        <v>0.20447378694947399</v>
      </c>
      <c r="P13" s="17">
        <v>0.17096937234319801</v>
      </c>
      <c r="Q13" s="17">
        <v>0.24583367698546599</v>
      </c>
      <c r="R13" s="17">
        <v>0.221779790797766</v>
      </c>
      <c r="S13" s="17">
        <v>0.179954349265945</v>
      </c>
      <c r="T13" s="17">
        <v>0.16902484337694401</v>
      </c>
      <c r="U13" s="17">
        <v>0.21750723867723001</v>
      </c>
      <c r="V13" s="17">
        <v>0.19006244427972399</v>
      </c>
      <c r="W13" s="17">
        <v>0.25876730572289403</v>
      </c>
      <c r="X13" s="17">
        <v>0.22693566880836</v>
      </c>
      <c r="Y13" s="17">
        <v>0.191613365361124</v>
      </c>
      <c r="Z13" s="17"/>
      <c r="AA13" s="17">
        <v>0.19913472665300899</v>
      </c>
      <c r="AB13" s="17">
        <v>0.214336931981535</v>
      </c>
      <c r="AC13" s="17">
        <v>0.230361340923706</v>
      </c>
      <c r="AD13" s="17">
        <v>0.203058159952411</v>
      </c>
      <c r="AE13" s="17"/>
      <c r="AF13" s="17">
        <v>0.198108999971704</v>
      </c>
      <c r="AG13" s="17">
        <v>0.221505523386305</v>
      </c>
      <c r="AH13" s="17">
        <v>0.22485718508796701</v>
      </c>
      <c r="AI13" s="17">
        <v>0.22201100803453899</v>
      </c>
      <c r="AJ13" s="17">
        <v>0.14887106826381999</v>
      </c>
    </row>
    <row r="14" spans="2:36" x14ac:dyDescent="0.35">
      <c r="B14" s="18" t="s">
        <v>112</v>
      </c>
      <c r="C14" s="17">
        <v>0.19817355229115599</v>
      </c>
      <c r="D14" s="17">
        <v>0.20494470111281901</v>
      </c>
      <c r="E14" s="17">
        <v>0.19157961439980101</v>
      </c>
      <c r="F14" s="17"/>
      <c r="G14" s="17">
        <v>0.24356974299334599</v>
      </c>
      <c r="H14" s="17">
        <v>0.16451436530985</v>
      </c>
      <c r="I14" s="17">
        <v>0.17052041586830899</v>
      </c>
      <c r="J14" s="17">
        <v>0.218344497913736</v>
      </c>
      <c r="K14" s="17">
        <v>0.22537606902476801</v>
      </c>
      <c r="L14" s="17">
        <v>0.18316986777290201</v>
      </c>
      <c r="M14" s="17"/>
      <c r="N14" s="17">
        <v>0.17104404730341499</v>
      </c>
      <c r="O14" s="17">
        <v>0.219632601674698</v>
      </c>
      <c r="P14" s="17">
        <v>0.18033524981379301</v>
      </c>
      <c r="Q14" s="17">
        <v>0.26781530567175699</v>
      </c>
      <c r="R14" s="17">
        <v>0.16709305811002301</v>
      </c>
      <c r="S14" s="17">
        <v>0.184966024338791</v>
      </c>
      <c r="T14" s="17">
        <v>0.211541768705376</v>
      </c>
      <c r="U14" s="17">
        <v>0.170161709363573</v>
      </c>
      <c r="V14" s="17">
        <v>0.18678841680372599</v>
      </c>
      <c r="W14" s="17">
        <v>0.22448616788481601</v>
      </c>
      <c r="X14" s="17">
        <v>0.222360017916956</v>
      </c>
      <c r="Y14" s="17">
        <v>0.106309505512585</v>
      </c>
      <c r="Z14" s="17"/>
      <c r="AA14" s="17">
        <v>0.18954380669881099</v>
      </c>
      <c r="AB14" s="17">
        <v>0.17373232679605999</v>
      </c>
      <c r="AC14" s="17">
        <v>0.22272371148643999</v>
      </c>
      <c r="AD14" s="17">
        <v>0.21090354859228799</v>
      </c>
      <c r="AE14" s="17"/>
      <c r="AF14" s="17">
        <v>0.174434885843822</v>
      </c>
      <c r="AG14" s="17">
        <v>0.227862330273509</v>
      </c>
      <c r="AH14" s="17">
        <v>0.19335300113837101</v>
      </c>
      <c r="AI14" s="17">
        <v>0.163821573520672</v>
      </c>
      <c r="AJ14" s="17">
        <v>0.180584502151451</v>
      </c>
    </row>
    <row r="15" spans="2:36" ht="29" x14ac:dyDescent="0.35">
      <c r="B15" s="18" t="s">
        <v>113</v>
      </c>
      <c r="C15" s="17">
        <v>0.15524634830440101</v>
      </c>
      <c r="D15" s="17">
        <v>0.14698167703225601</v>
      </c>
      <c r="E15" s="17">
        <v>0.16403459899285999</v>
      </c>
      <c r="F15" s="17"/>
      <c r="G15" s="17">
        <v>0.158713818014525</v>
      </c>
      <c r="H15" s="17">
        <v>0.14519473052210399</v>
      </c>
      <c r="I15" s="17">
        <v>0.12922723768787001</v>
      </c>
      <c r="J15" s="17">
        <v>0.16947496905423001</v>
      </c>
      <c r="K15" s="17">
        <v>0.151718777026945</v>
      </c>
      <c r="L15" s="17">
        <v>0.17307492895256299</v>
      </c>
      <c r="M15" s="17"/>
      <c r="N15" s="17">
        <v>0.140854823017698</v>
      </c>
      <c r="O15" s="17">
        <v>0.17669448396689999</v>
      </c>
      <c r="P15" s="17">
        <v>0.16870870166012</v>
      </c>
      <c r="Q15" s="17">
        <v>0.146533023234177</v>
      </c>
      <c r="R15" s="17">
        <v>0.222961029165366</v>
      </c>
      <c r="S15" s="17">
        <v>0.17065204380392701</v>
      </c>
      <c r="T15" s="17">
        <v>0.136769408745679</v>
      </c>
      <c r="U15" s="17">
        <v>0.141896852121699</v>
      </c>
      <c r="V15" s="17">
        <v>0.14263086348445</v>
      </c>
      <c r="W15" s="17">
        <v>0.112477539852063</v>
      </c>
      <c r="X15" s="17">
        <v>0.17531556458483299</v>
      </c>
      <c r="Y15" s="17">
        <v>0.123671522963316</v>
      </c>
      <c r="Z15" s="17"/>
      <c r="AA15" s="17">
        <v>0.16330168783638699</v>
      </c>
      <c r="AB15" s="17">
        <v>0.16009340618531001</v>
      </c>
      <c r="AC15" s="17">
        <v>0.15775650919612999</v>
      </c>
      <c r="AD15" s="17">
        <v>0.14044803451759599</v>
      </c>
      <c r="AE15" s="17"/>
      <c r="AF15" s="17">
        <v>0.14708238677777899</v>
      </c>
      <c r="AG15" s="17">
        <v>0.17736492764551401</v>
      </c>
      <c r="AH15" s="17">
        <v>0.13574226855358401</v>
      </c>
      <c r="AI15" s="17">
        <v>0.198455682689965</v>
      </c>
      <c r="AJ15" s="17">
        <v>0.13316203589299999</v>
      </c>
    </row>
    <row r="16" spans="2:36" x14ac:dyDescent="0.35">
      <c r="B16" s="18" t="s">
        <v>79</v>
      </c>
      <c r="C16" s="17">
        <v>8.7819764285090897E-3</v>
      </c>
      <c r="D16" s="17">
        <v>6.4327158805190703E-3</v>
      </c>
      <c r="E16" s="17">
        <v>1.1116537193456301E-2</v>
      </c>
      <c r="F16" s="17"/>
      <c r="G16" s="17">
        <v>1.51969544264304E-2</v>
      </c>
      <c r="H16" s="17">
        <v>7.9314468348442892E-3</v>
      </c>
      <c r="I16" s="17">
        <v>1.34570322302256E-2</v>
      </c>
      <c r="J16" s="17">
        <v>4.4822605724503901E-3</v>
      </c>
      <c r="K16" s="17">
        <v>0</v>
      </c>
      <c r="L16" s="17">
        <v>1.0818892635687E-2</v>
      </c>
      <c r="M16" s="17"/>
      <c r="N16" s="17">
        <v>2.9684021845169401E-3</v>
      </c>
      <c r="O16" s="17">
        <v>7.4065024734188403E-3</v>
      </c>
      <c r="P16" s="17">
        <v>2.1660010546329201E-2</v>
      </c>
      <c r="Q16" s="17">
        <v>0</v>
      </c>
      <c r="R16" s="17">
        <v>1.1991354917005301E-2</v>
      </c>
      <c r="S16" s="17">
        <v>9.5825633368833395E-3</v>
      </c>
      <c r="T16" s="17">
        <v>1.7698819567002699E-2</v>
      </c>
      <c r="U16" s="17">
        <v>8.7811070298827697E-3</v>
      </c>
      <c r="V16" s="17">
        <v>8.2112731221780002E-3</v>
      </c>
      <c r="W16" s="17">
        <v>4.6827380386514498E-3</v>
      </c>
      <c r="X16" s="17">
        <v>1.7439383408156799E-2</v>
      </c>
      <c r="Y16" s="17">
        <v>0</v>
      </c>
      <c r="Z16" s="17"/>
      <c r="AA16" s="17">
        <v>1.5635182274499301E-3</v>
      </c>
      <c r="AB16" s="17">
        <v>3.6520797812712798E-3</v>
      </c>
      <c r="AC16" s="17">
        <v>6.2359290410303903E-3</v>
      </c>
      <c r="AD16" s="17">
        <v>2.4228588574191599E-2</v>
      </c>
      <c r="AE16" s="17"/>
      <c r="AF16" s="17">
        <v>7.7978082201004099E-3</v>
      </c>
      <c r="AG16" s="17">
        <v>1.20718325616023E-2</v>
      </c>
      <c r="AH16" s="17">
        <v>2.9904764362961101E-3</v>
      </c>
      <c r="AI16" s="17">
        <v>9.5120381837135101E-3</v>
      </c>
      <c r="AJ16" s="17">
        <v>0</v>
      </c>
    </row>
    <row r="17" spans="2:36" x14ac:dyDescent="0.35">
      <c r="B17" s="18" t="s">
        <v>114</v>
      </c>
      <c r="C17" s="19">
        <v>4.5556852499243003E-3</v>
      </c>
      <c r="D17" s="19">
        <v>3.6495596095237701E-3</v>
      </c>
      <c r="E17" s="19">
        <v>5.4615465914248798E-3</v>
      </c>
      <c r="F17" s="19"/>
      <c r="G17" s="19">
        <v>3.7933041849196598E-3</v>
      </c>
      <c r="H17" s="19">
        <v>0</v>
      </c>
      <c r="I17" s="19">
        <v>5.3957425918524198E-3</v>
      </c>
      <c r="J17" s="19">
        <v>5.7747339843942499E-3</v>
      </c>
      <c r="K17" s="19">
        <v>0</v>
      </c>
      <c r="L17" s="19">
        <v>1.01585989398213E-2</v>
      </c>
      <c r="M17" s="19"/>
      <c r="N17" s="19">
        <v>0</v>
      </c>
      <c r="O17" s="19">
        <v>0</v>
      </c>
      <c r="P17" s="19">
        <v>0</v>
      </c>
      <c r="Q17" s="19">
        <v>4.9298945802137301E-3</v>
      </c>
      <c r="R17" s="19">
        <v>1.8284937621094802E-2</v>
      </c>
      <c r="S17" s="19">
        <v>0</v>
      </c>
      <c r="T17" s="19">
        <v>0</v>
      </c>
      <c r="U17" s="19">
        <v>1.0036273086833599E-2</v>
      </c>
      <c r="V17" s="19">
        <v>1.7304613510524099E-2</v>
      </c>
      <c r="W17" s="19">
        <v>5.8612520604899004E-3</v>
      </c>
      <c r="X17" s="19">
        <v>0</v>
      </c>
      <c r="Y17" s="19">
        <v>0</v>
      </c>
      <c r="Z17" s="19"/>
      <c r="AA17" s="19">
        <v>3.3807863672891299E-3</v>
      </c>
      <c r="AB17" s="19">
        <v>7.3790681057348297E-3</v>
      </c>
      <c r="AC17" s="19">
        <v>1.92480850259226E-3</v>
      </c>
      <c r="AD17" s="19">
        <v>5.2357469180920498E-3</v>
      </c>
      <c r="AE17" s="19"/>
      <c r="AF17" s="19">
        <v>1.9706231537520301E-3</v>
      </c>
      <c r="AG17" s="19">
        <v>3.6821748156254802E-3</v>
      </c>
      <c r="AH17" s="19">
        <v>5.22344608481693E-3</v>
      </c>
      <c r="AI17" s="19">
        <v>4.5758916813466201E-3</v>
      </c>
      <c r="AJ17" s="19">
        <v>0</v>
      </c>
    </row>
    <row r="18" spans="2:36" x14ac:dyDescent="0.35">
      <c r="B18" s="16"/>
    </row>
    <row r="19" spans="2:36" x14ac:dyDescent="0.35">
      <c r="B19" t="s">
        <v>196</v>
      </c>
    </row>
    <row r="20" spans="2:36" x14ac:dyDescent="0.35">
      <c r="B20" t="s">
        <v>197</v>
      </c>
    </row>
    <row r="22" spans="2:36" x14ac:dyDescent="0.35">
      <c r="B22"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M32"/>
  <sheetViews>
    <sheetView showGridLines="0" workbookViewId="0">
      <pane xSplit="2" topLeftCell="C1" activePane="topRight" state="frozen"/>
      <selection pane="topRight" activeCell="C33" sqref="C33"/>
    </sheetView>
  </sheetViews>
  <sheetFormatPr defaultColWidth="11.453125" defaultRowHeight="14.5" x14ac:dyDescent="0.35"/>
  <cols>
    <col min="2" max="2" width="25.7265625" customWidth="1"/>
    <col min="3" max="13" width="20.7265625" customWidth="1"/>
  </cols>
  <sheetData>
    <row r="2" spans="2:13" ht="40" customHeight="1" x14ac:dyDescent="0.35">
      <c r="D2" s="29" t="s">
        <v>209</v>
      </c>
      <c r="E2" s="26"/>
      <c r="F2" s="26"/>
      <c r="G2" s="26"/>
      <c r="H2" s="26"/>
      <c r="I2" s="26"/>
      <c r="J2" s="26"/>
      <c r="K2" s="26"/>
      <c r="L2" s="26"/>
      <c r="M2" s="26"/>
    </row>
    <row r="6" spans="2:13" ht="50.15" customHeight="1" x14ac:dyDescent="0.35">
      <c r="B6" s="20" t="s">
        <v>22</v>
      </c>
      <c r="C6" s="20" t="s">
        <v>199</v>
      </c>
      <c r="D6" s="20" t="s">
        <v>200</v>
      </c>
      <c r="E6" s="20" t="s">
        <v>201</v>
      </c>
      <c r="F6" s="20" t="s">
        <v>202</v>
      </c>
      <c r="G6" s="20" t="s">
        <v>203</v>
      </c>
      <c r="H6" s="20" t="s">
        <v>204</v>
      </c>
      <c r="I6" s="20" t="s">
        <v>205</v>
      </c>
      <c r="J6" s="20" t="s">
        <v>206</v>
      </c>
      <c r="K6" s="20" t="s">
        <v>207</v>
      </c>
      <c r="L6" s="20" t="s">
        <v>208</v>
      </c>
    </row>
    <row r="7" spans="2:13" x14ac:dyDescent="0.35">
      <c r="B7" s="18" t="s">
        <v>116</v>
      </c>
      <c r="C7" s="17">
        <v>1.2075352542299199E-3</v>
      </c>
      <c r="D7" s="17">
        <v>5.54934598587096E-4</v>
      </c>
      <c r="E7" s="17">
        <v>2.91357741760164E-3</v>
      </c>
      <c r="F7" s="17">
        <v>9.2963226621043098E-4</v>
      </c>
      <c r="G7" s="17">
        <v>5.5290089690750097E-3</v>
      </c>
      <c r="H7" s="17">
        <v>3.62413589041743E-3</v>
      </c>
      <c r="I7" s="17">
        <v>3.26474354682975E-3</v>
      </c>
      <c r="J7" s="17">
        <v>1.0022596307956899E-3</v>
      </c>
      <c r="K7" s="17">
        <v>4.4374036350629201E-3</v>
      </c>
      <c r="L7" s="17">
        <v>2.4916301467436602E-2</v>
      </c>
    </row>
    <row r="8" spans="2:13" x14ac:dyDescent="0.35">
      <c r="B8" s="18" t="s">
        <v>117</v>
      </c>
      <c r="C8" s="17">
        <v>1.34983610587606E-3</v>
      </c>
      <c r="D8" s="17">
        <v>1.0089531299781801E-3</v>
      </c>
      <c r="E8" s="17">
        <v>3.5235572298494299E-3</v>
      </c>
      <c r="F8" s="17">
        <v>5.2694351513432403E-3</v>
      </c>
      <c r="G8" s="17">
        <v>7.7952243171005697E-3</v>
      </c>
      <c r="H8" s="17">
        <v>0</v>
      </c>
      <c r="I8" s="17">
        <v>2.67113201080132E-3</v>
      </c>
      <c r="J8" s="17">
        <v>1.0208794197747401E-3</v>
      </c>
      <c r="K8" s="17">
        <v>0</v>
      </c>
      <c r="L8" s="17">
        <v>5.1258400818310302E-3</v>
      </c>
    </row>
    <row r="9" spans="2:13" x14ac:dyDescent="0.35">
      <c r="B9" s="18" t="s">
        <v>118</v>
      </c>
      <c r="C9" s="17">
        <v>3.63800015940167E-3</v>
      </c>
      <c r="D9" s="17">
        <v>3.4246108034150999E-3</v>
      </c>
      <c r="E9" s="17">
        <v>5.3848353886930102E-3</v>
      </c>
      <c r="F9" s="17">
        <v>4.187361436591E-3</v>
      </c>
      <c r="G9" s="17">
        <v>7.6985112055220099E-3</v>
      </c>
      <c r="H9" s="17">
        <v>7.2578380441748504E-3</v>
      </c>
      <c r="I9" s="17">
        <v>6.7769622441043497E-3</v>
      </c>
      <c r="J9" s="17">
        <v>5.1242130756802102E-3</v>
      </c>
      <c r="K9" s="17">
        <v>2.2292438606721799E-2</v>
      </c>
      <c r="L9" s="17">
        <v>1.0632085045213799E-2</v>
      </c>
    </row>
    <row r="10" spans="2:13" x14ac:dyDescent="0.35">
      <c r="B10" s="18" t="s">
        <v>119</v>
      </c>
      <c r="C10" s="17">
        <v>9.6419647307744594E-3</v>
      </c>
      <c r="D10" s="17">
        <v>6.3064116176249898E-3</v>
      </c>
      <c r="E10" s="17">
        <v>1.2153236244987599E-2</v>
      </c>
      <c r="F10" s="17">
        <v>7.0433435066815497E-3</v>
      </c>
      <c r="G10" s="17">
        <v>1.7956324190022601E-2</v>
      </c>
      <c r="H10" s="17">
        <v>1.7440459238943301E-2</v>
      </c>
      <c r="I10" s="17">
        <v>1.2825977636084099E-2</v>
      </c>
      <c r="J10" s="17">
        <v>1.46411890314835E-2</v>
      </c>
      <c r="K10" s="17">
        <v>3.8736623734933799E-2</v>
      </c>
      <c r="L10" s="17">
        <v>2.10733924728181E-2</v>
      </c>
    </row>
    <row r="11" spans="2:13" x14ac:dyDescent="0.35">
      <c r="B11" s="18" t="s">
        <v>120</v>
      </c>
      <c r="C11" s="17">
        <v>1.41319613137701E-2</v>
      </c>
      <c r="D11" s="17">
        <v>1.13663407619548E-2</v>
      </c>
      <c r="E11" s="17">
        <v>1.51554088261729E-2</v>
      </c>
      <c r="F11" s="17">
        <v>1.9377133400839502E-2</v>
      </c>
      <c r="G11" s="17">
        <v>1.6241520334026299E-2</v>
      </c>
      <c r="H11" s="17">
        <v>3.9082909179735198E-2</v>
      </c>
      <c r="I11" s="17">
        <v>1.7619785770143601E-2</v>
      </c>
      <c r="J11" s="17">
        <v>2.8758009656187401E-2</v>
      </c>
      <c r="K11" s="17">
        <v>4.9685768485299001E-2</v>
      </c>
      <c r="L11" s="17">
        <v>1.6229958658108799E-2</v>
      </c>
    </row>
    <row r="12" spans="2:13" x14ac:dyDescent="0.35">
      <c r="B12" s="18" t="s">
        <v>121</v>
      </c>
      <c r="C12" s="17">
        <v>3.6002397797023002E-2</v>
      </c>
      <c r="D12" s="17">
        <v>3.4027699363269999E-2</v>
      </c>
      <c r="E12" s="17">
        <v>3.9227843504684098E-2</v>
      </c>
      <c r="F12" s="17">
        <v>4.0389045427950999E-2</v>
      </c>
      <c r="G12" s="17">
        <v>5.9395605366515898E-2</v>
      </c>
      <c r="H12" s="17">
        <v>9.1709910277484805E-2</v>
      </c>
      <c r="I12" s="17">
        <v>5.1556926576799098E-2</v>
      </c>
      <c r="J12" s="17">
        <v>5.16229123538062E-2</v>
      </c>
      <c r="K12" s="17">
        <v>9.1712096439192606E-2</v>
      </c>
      <c r="L12" s="17">
        <v>9.3423665447118401E-2</v>
      </c>
    </row>
    <row r="13" spans="2:13" x14ac:dyDescent="0.35">
      <c r="B13" s="18" t="s">
        <v>122</v>
      </c>
      <c r="C13" s="17">
        <v>3.6728844736842597E-2</v>
      </c>
      <c r="D13" s="17">
        <v>4.1413794424268298E-2</v>
      </c>
      <c r="E13" s="17">
        <v>6.16021669495646E-2</v>
      </c>
      <c r="F13" s="17">
        <v>5.5807425119632097E-2</v>
      </c>
      <c r="G13" s="17">
        <v>7.2894443276344298E-2</v>
      </c>
      <c r="H13" s="17">
        <v>0.106810362801848</v>
      </c>
      <c r="I13" s="17">
        <v>5.6545300470830402E-2</v>
      </c>
      <c r="J13" s="17">
        <v>6.15345543895306E-2</v>
      </c>
      <c r="K13" s="17">
        <v>8.9306606083671705E-2</v>
      </c>
      <c r="L13" s="17">
        <v>3.8548228908872897E-2</v>
      </c>
    </row>
    <row r="14" spans="2:13" x14ac:dyDescent="0.35">
      <c r="B14" s="18" t="s">
        <v>123</v>
      </c>
      <c r="C14" s="17">
        <v>5.4250600778171898E-2</v>
      </c>
      <c r="D14" s="17">
        <v>0.101194202857028</v>
      </c>
      <c r="E14" s="17">
        <v>0.122055057478398</v>
      </c>
      <c r="F14" s="17">
        <v>0.104586474438597</v>
      </c>
      <c r="G14" s="17">
        <v>0.128929743892187</v>
      </c>
      <c r="H14" s="17">
        <v>0.140409614828407</v>
      </c>
      <c r="I14" s="17">
        <v>0.12073574165348699</v>
      </c>
      <c r="J14" s="17">
        <v>9.8053326745597705E-2</v>
      </c>
      <c r="K14" s="17">
        <v>0.171813694575983</v>
      </c>
      <c r="L14" s="17">
        <v>0.16947423025142</v>
      </c>
    </row>
    <row r="15" spans="2:13" x14ac:dyDescent="0.35">
      <c r="B15" s="18" t="s">
        <v>124</v>
      </c>
      <c r="C15" s="17">
        <v>9.2509981965161206E-2</v>
      </c>
      <c r="D15" s="17">
        <v>0.19033900095393899</v>
      </c>
      <c r="E15" s="17">
        <v>0.22071747617847301</v>
      </c>
      <c r="F15" s="17">
        <v>0.216980060304549</v>
      </c>
      <c r="G15" s="17">
        <v>0.162171733731824</v>
      </c>
      <c r="H15" s="17">
        <v>0.16433895035816201</v>
      </c>
      <c r="I15" s="17">
        <v>0.17882125683296801</v>
      </c>
      <c r="J15" s="17">
        <v>0.18790862391737401</v>
      </c>
      <c r="K15" s="17">
        <v>0.19086981406203499</v>
      </c>
      <c r="L15" s="17">
        <v>0.13073732121613399</v>
      </c>
    </row>
    <row r="16" spans="2:13" x14ac:dyDescent="0.35">
      <c r="B16" s="18" t="s">
        <v>125</v>
      </c>
      <c r="C16" s="17">
        <v>8.94895406111757E-2</v>
      </c>
      <c r="D16" s="17">
        <v>0.199860679148018</v>
      </c>
      <c r="E16" s="17">
        <v>0.187693291541596</v>
      </c>
      <c r="F16" s="17">
        <v>0.19618159393465001</v>
      </c>
      <c r="G16" s="17">
        <v>0.16557293979931001</v>
      </c>
      <c r="H16" s="17">
        <v>0.17639372297158201</v>
      </c>
      <c r="I16" s="17">
        <v>0.19128863393760201</v>
      </c>
      <c r="J16" s="17">
        <v>0.18642252996231401</v>
      </c>
      <c r="K16" s="17">
        <v>9.9138567493783206E-2</v>
      </c>
      <c r="L16" s="17">
        <v>0.186089330210684</v>
      </c>
    </row>
    <row r="17" spans="2:12" x14ac:dyDescent="0.35">
      <c r="B17" s="18" t="s">
        <v>126</v>
      </c>
      <c r="C17" s="17">
        <v>0.65712032146876598</v>
      </c>
      <c r="D17" s="17">
        <v>0.40822341952871</v>
      </c>
      <c r="E17" s="17">
        <v>0.324433481627042</v>
      </c>
      <c r="F17" s="17">
        <v>0.34303002138092797</v>
      </c>
      <c r="G17" s="17">
        <v>0.346685954401802</v>
      </c>
      <c r="H17" s="17">
        <v>0.24928707059152899</v>
      </c>
      <c r="I17" s="17">
        <v>0.351784103248033</v>
      </c>
      <c r="J17" s="17">
        <v>0.358389168603161</v>
      </c>
      <c r="K17" s="17">
        <v>0.21100561560863801</v>
      </c>
      <c r="L17" s="17">
        <v>0.28840669733639002</v>
      </c>
    </row>
    <row r="18" spans="2:12" x14ac:dyDescent="0.35">
      <c r="B18" s="18" t="s">
        <v>127</v>
      </c>
      <c r="C18" s="17">
        <v>3.9290150788074104E-3</v>
      </c>
      <c r="D18" s="17">
        <v>2.2799528132065199E-3</v>
      </c>
      <c r="E18" s="17">
        <v>5.1400676129379104E-3</v>
      </c>
      <c r="F18" s="17">
        <v>6.21847363202724E-3</v>
      </c>
      <c r="G18" s="17">
        <v>9.1289905162697596E-3</v>
      </c>
      <c r="H18" s="17">
        <v>3.6450258177157299E-3</v>
      </c>
      <c r="I18" s="17">
        <v>6.1094360723178802E-3</v>
      </c>
      <c r="J18" s="17">
        <v>5.5223332142951501E-3</v>
      </c>
      <c r="K18" s="17">
        <v>3.1001371274679002E-2</v>
      </c>
      <c r="L18" s="17">
        <v>1.5342948903972999E-2</v>
      </c>
    </row>
    <row r="19" spans="2:12" x14ac:dyDescent="0.35">
      <c r="B19" s="16" t="s">
        <v>14</v>
      </c>
      <c r="C19" s="16"/>
      <c r="D19" s="16"/>
      <c r="E19" s="16"/>
      <c r="F19" s="16"/>
      <c r="G19" s="16"/>
      <c r="H19" s="16"/>
      <c r="I19" s="16"/>
      <c r="J19" s="16"/>
      <c r="K19" s="16"/>
      <c r="L19" s="16"/>
    </row>
    <row r="20" spans="2:12" x14ac:dyDescent="0.35">
      <c r="B20" t="s">
        <v>196</v>
      </c>
    </row>
    <row r="21" spans="2:12" x14ac:dyDescent="0.35">
      <c r="B21" t="s">
        <v>197</v>
      </c>
    </row>
    <row r="25" spans="2:12" x14ac:dyDescent="0.35">
      <c r="B25" s="8" t="str">
        <f>HYPERLINK("#'Contents'!A1", "Return to Contents")</f>
        <v>Return to Contents</v>
      </c>
    </row>
    <row r="32" spans="2:12" x14ac:dyDescent="0.35">
      <c r="C32" s="24">
        <f>SUM(C14:C17)</f>
        <v>0.89337044482327477</v>
      </c>
    </row>
  </sheetData>
  <mergeCells count="1">
    <mergeCell ref="D2:M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1556</v>
      </c>
      <c r="D7" s="10">
        <v>754</v>
      </c>
      <c r="E7" s="10">
        <v>799</v>
      </c>
      <c r="F7" s="10"/>
      <c r="G7" s="10">
        <v>203</v>
      </c>
      <c r="H7" s="10">
        <v>219</v>
      </c>
      <c r="I7" s="10">
        <v>270</v>
      </c>
      <c r="J7" s="10">
        <v>249</v>
      </c>
      <c r="K7" s="10">
        <v>249</v>
      </c>
      <c r="L7" s="10">
        <v>366</v>
      </c>
      <c r="M7" s="10"/>
      <c r="N7" s="10">
        <v>204</v>
      </c>
      <c r="O7" s="10">
        <v>196</v>
      </c>
      <c r="P7" s="10">
        <v>138</v>
      </c>
      <c r="Q7" s="10">
        <v>130</v>
      </c>
      <c r="R7" s="10">
        <v>124</v>
      </c>
      <c r="S7" s="10">
        <v>141</v>
      </c>
      <c r="T7" s="10">
        <v>116</v>
      </c>
      <c r="U7" s="10">
        <v>82</v>
      </c>
      <c r="V7" s="10">
        <v>174</v>
      </c>
      <c r="W7" s="10">
        <v>123</v>
      </c>
      <c r="X7" s="10">
        <v>73</v>
      </c>
      <c r="Y7" s="10">
        <v>55</v>
      </c>
      <c r="Z7" s="10"/>
      <c r="AA7" s="10">
        <v>404</v>
      </c>
      <c r="AB7" s="10">
        <v>399</v>
      </c>
      <c r="AC7" s="10">
        <v>365</v>
      </c>
      <c r="AD7" s="10">
        <v>384</v>
      </c>
      <c r="AE7" s="10"/>
      <c r="AF7" s="10">
        <v>360</v>
      </c>
      <c r="AG7" s="10">
        <v>401</v>
      </c>
      <c r="AH7" s="10">
        <v>410</v>
      </c>
      <c r="AI7" s="10">
        <v>141</v>
      </c>
      <c r="AJ7" s="10">
        <v>32</v>
      </c>
    </row>
    <row r="8" spans="2:36" ht="30" customHeight="1" x14ac:dyDescent="0.35">
      <c r="B8" s="11" t="s">
        <v>54</v>
      </c>
      <c r="C8" s="11">
        <v>1551</v>
      </c>
      <c r="D8" s="11">
        <v>765</v>
      </c>
      <c r="E8" s="11">
        <v>783</v>
      </c>
      <c r="F8" s="11"/>
      <c r="G8" s="11">
        <v>189</v>
      </c>
      <c r="H8" s="11">
        <v>239</v>
      </c>
      <c r="I8" s="11">
        <v>273</v>
      </c>
      <c r="J8" s="11">
        <v>260</v>
      </c>
      <c r="K8" s="11">
        <v>230</v>
      </c>
      <c r="L8" s="11">
        <v>359</v>
      </c>
      <c r="M8" s="11"/>
      <c r="N8" s="11">
        <v>208</v>
      </c>
      <c r="O8" s="11">
        <v>197</v>
      </c>
      <c r="P8" s="11">
        <v>133</v>
      </c>
      <c r="Q8" s="11">
        <v>137</v>
      </c>
      <c r="R8" s="11">
        <v>115</v>
      </c>
      <c r="S8" s="11">
        <v>139</v>
      </c>
      <c r="T8" s="11">
        <v>124</v>
      </c>
      <c r="U8" s="11">
        <v>68</v>
      </c>
      <c r="V8" s="11">
        <v>169</v>
      </c>
      <c r="W8" s="11">
        <v>141</v>
      </c>
      <c r="X8" s="11">
        <v>71</v>
      </c>
      <c r="Y8" s="11">
        <v>48</v>
      </c>
      <c r="Z8" s="11"/>
      <c r="AA8" s="11">
        <v>411</v>
      </c>
      <c r="AB8" s="11">
        <v>406</v>
      </c>
      <c r="AC8" s="11">
        <v>362</v>
      </c>
      <c r="AD8" s="11">
        <v>368</v>
      </c>
      <c r="AE8" s="11"/>
      <c r="AF8" s="11">
        <v>352</v>
      </c>
      <c r="AG8" s="11">
        <v>396</v>
      </c>
      <c r="AH8" s="11">
        <v>417</v>
      </c>
      <c r="AI8" s="11">
        <v>145</v>
      </c>
      <c r="AJ8" s="11">
        <v>31</v>
      </c>
    </row>
    <row r="9" spans="2:36" x14ac:dyDescent="0.35">
      <c r="B9" s="18" t="s">
        <v>116</v>
      </c>
      <c r="C9" s="17">
        <v>1.2075352542299199E-3</v>
      </c>
      <c r="D9" s="17">
        <v>1.1242845040160801E-3</v>
      </c>
      <c r="E9" s="17">
        <v>1.2932267794962501E-3</v>
      </c>
      <c r="F9" s="17"/>
      <c r="G9" s="17">
        <v>0</v>
      </c>
      <c r="H9" s="17">
        <v>0</v>
      </c>
      <c r="I9" s="17">
        <v>0</v>
      </c>
      <c r="J9" s="17">
        <v>0</v>
      </c>
      <c r="K9" s="17">
        <v>3.73764236377788E-3</v>
      </c>
      <c r="L9" s="17">
        <v>2.82024113411062E-3</v>
      </c>
      <c r="M9" s="17"/>
      <c r="N9" s="17">
        <v>4.8664158168248203E-3</v>
      </c>
      <c r="O9" s="17">
        <v>0</v>
      </c>
      <c r="P9" s="17">
        <v>0</v>
      </c>
      <c r="Q9" s="17">
        <v>0</v>
      </c>
      <c r="R9" s="17">
        <v>0</v>
      </c>
      <c r="S9" s="17">
        <v>0</v>
      </c>
      <c r="T9" s="17">
        <v>0</v>
      </c>
      <c r="U9" s="17">
        <v>0</v>
      </c>
      <c r="V9" s="17">
        <v>5.0840502992390403E-3</v>
      </c>
      <c r="W9" s="17">
        <v>0</v>
      </c>
      <c r="X9" s="17">
        <v>0</v>
      </c>
      <c r="Y9" s="17">
        <v>0</v>
      </c>
      <c r="Z9" s="17"/>
      <c r="AA9" s="17">
        <v>0</v>
      </c>
      <c r="AB9" s="17">
        <v>2.4920354276704998E-3</v>
      </c>
      <c r="AC9" s="17">
        <v>0</v>
      </c>
      <c r="AD9" s="17">
        <v>2.3378905750279901E-3</v>
      </c>
      <c r="AE9" s="17"/>
      <c r="AF9" s="17">
        <v>2.8766076487374802E-3</v>
      </c>
      <c r="AG9" s="17">
        <v>0</v>
      </c>
      <c r="AH9" s="17">
        <v>0</v>
      </c>
      <c r="AI9" s="17">
        <v>0</v>
      </c>
      <c r="AJ9" s="17">
        <v>0</v>
      </c>
    </row>
    <row r="10" spans="2:36" x14ac:dyDescent="0.35">
      <c r="B10" s="18" t="s">
        <v>117</v>
      </c>
      <c r="C10" s="17">
        <v>1.34983610587606E-3</v>
      </c>
      <c r="D10" s="17">
        <v>1.3402063011601201E-3</v>
      </c>
      <c r="E10" s="17">
        <v>1.36416781664441E-3</v>
      </c>
      <c r="F10" s="17"/>
      <c r="G10" s="17">
        <v>0</v>
      </c>
      <c r="H10" s="17">
        <v>4.4628149842268899E-3</v>
      </c>
      <c r="I10" s="17">
        <v>3.74683098090674E-3</v>
      </c>
      <c r="J10" s="17">
        <v>0</v>
      </c>
      <c r="K10" s="17">
        <v>0</v>
      </c>
      <c r="L10" s="17">
        <v>0</v>
      </c>
      <c r="M10" s="17"/>
      <c r="N10" s="17">
        <v>5.1333671286235101E-3</v>
      </c>
      <c r="O10" s="17">
        <v>0</v>
      </c>
      <c r="P10" s="17">
        <v>0</v>
      </c>
      <c r="Q10" s="17">
        <v>0</v>
      </c>
      <c r="R10" s="17">
        <v>0</v>
      </c>
      <c r="S10" s="17">
        <v>7.3480802818234499E-3</v>
      </c>
      <c r="T10" s="17">
        <v>0</v>
      </c>
      <c r="U10" s="17">
        <v>0</v>
      </c>
      <c r="V10" s="17">
        <v>0</v>
      </c>
      <c r="W10" s="17">
        <v>0</v>
      </c>
      <c r="X10" s="17">
        <v>0</v>
      </c>
      <c r="Y10" s="17">
        <v>0</v>
      </c>
      <c r="Z10" s="17"/>
      <c r="AA10" s="17">
        <v>5.0938987486541E-3</v>
      </c>
      <c r="AB10" s="17">
        <v>0</v>
      </c>
      <c r="AC10" s="17">
        <v>0</v>
      </c>
      <c r="AD10" s="17">
        <v>0</v>
      </c>
      <c r="AE10" s="17"/>
      <c r="AF10" s="17">
        <v>0</v>
      </c>
      <c r="AG10" s="17">
        <v>2.7009893837047299E-3</v>
      </c>
      <c r="AH10" s="17">
        <v>2.45661345946027E-3</v>
      </c>
      <c r="AI10" s="17">
        <v>0</v>
      </c>
      <c r="AJ10" s="17">
        <v>0</v>
      </c>
    </row>
    <row r="11" spans="2:36" x14ac:dyDescent="0.35">
      <c r="B11" s="18" t="s">
        <v>118</v>
      </c>
      <c r="C11" s="17">
        <v>3.63800015940167E-3</v>
      </c>
      <c r="D11" s="17">
        <v>3.5644466467271898E-3</v>
      </c>
      <c r="E11" s="17">
        <v>3.7231000451799002E-3</v>
      </c>
      <c r="F11" s="17"/>
      <c r="G11" s="17">
        <v>1.47660810929168E-2</v>
      </c>
      <c r="H11" s="17">
        <v>0</v>
      </c>
      <c r="I11" s="17">
        <v>3.3590313749775201E-3</v>
      </c>
      <c r="J11" s="17">
        <v>7.4541887829225797E-3</v>
      </c>
      <c r="K11" s="17">
        <v>0</v>
      </c>
      <c r="L11" s="17">
        <v>0</v>
      </c>
      <c r="M11" s="17"/>
      <c r="N11" s="17">
        <v>0</v>
      </c>
      <c r="O11" s="17">
        <v>9.6850001525889493E-3</v>
      </c>
      <c r="P11" s="17">
        <v>0</v>
      </c>
      <c r="Q11" s="17">
        <v>0</v>
      </c>
      <c r="R11" s="17">
        <v>7.9656147023309202E-3</v>
      </c>
      <c r="S11" s="17">
        <v>6.8298749926210996E-3</v>
      </c>
      <c r="T11" s="17">
        <v>0</v>
      </c>
      <c r="U11" s="17">
        <v>0</v>
      </c>
      <c r="V11" s="17">
        <v>5.2530683460172397E-3</v>
      </c>
      <c r="W11" s="17">
        <v>0</v>
      </c>
      <c r="X11" s="17">
        <v>1.37151056319659E-2</v>
      </c>
      <c r="Y11" s="17">
        <v>0</v>
      </c>
      <c r="Z11" s="17"/>
      <c r="AA11" s="17">
        <v>2.3769580332121702E-3</v>
      </c>
      <c r="AB11" s="17">
        <v>0</v>
      </c>
      <c r="AC11" s="17">
        <v>5.1845078094134396E-3</v>
      </c>
      <c r="AD11" s="17">
        <v>7.58681653901428E-3</v>
      </c>
      <c r="AE11" s="17"/>
      <c r="AF11" s="17">
        <v>2.7053294246802599E-3</v>
      </c>
      <c r="AG11" s="17">
        <v>7.0375517648168899E-3</v>
      </c>
      <c r="AH11" s="17">
        <v>0</v>
      </c>
      <c r="AI11" s="17">
        <v>0</v>
      </c>
      <c r="AJ11" s="17">
        <v>0</v>
      </c>
    </row>
    <row r="12" spans="2:36" x14ac:dyDescent="0.35">
      <c r="B12" s="18" t="s">
        <v>119</v>
      </c>
      <c r="C12" s="17">
        <v>9.6419647307744594E-3</v>
      </c>
      <c r="D12" s="17">
        <v>8.2582568182009604E-3</v>
      </c>
      <c r="E12" s="17">
        <v>1.10281553386034E-2</v>
      </c>
      <c r="F12" s="17"/>
      <c r="G12" s="17">
        <v>2.5738321294943099E-2</v>
      </c>
      <c r="H12" s="17">
        <v>1.31777718287654E-2</v>
      </c>
      <c r="I12" s="17">
        <v>3.0222625417576999E-3</v>
      </c>
      <c r="J12" s="17">
        <v>9.8739643319117297E-3</v>
      </c>
      <c r="K12" s="17">
        <v>1.15618877154421E-2</v>
      </c>
      <c r="L12" s="17">
        <v>2.4795821607651002E-3</v>
      </c>
      <c r="M12" s="17"/>
      <c r="N12" s="17">
        <v>9.4388553744591298E-3</v>
      </c>
      <c r="O12" s="17">
        <v>4.5592712466780202E-3</v>
      </c>
      <c r="P12" s="17">
        <v>2.1726963084406799E-2</v>
      </c>
      <c r="Q12" s="17">
        <v>7.7467371827078402E-3</v>
      </c>
      <c r="R12" s="17">
        <v>8.6066790337466295E-3</v>
      </c>
      <c r="S12" s="17">
        <v>1.3432948121933E-2</v>
      </c>
      <c r="T12" s="17">
        <v>0</v>
      </c>
      <c r="U12" s="17">
        <v>2.3764822243275901E-2</v>
      </c>
      <c r="V12" s="17">
        <v>0</v>
      </c>
      <c r="W12" s="17">
        <v>1.8192162603694099E-2</v>
      </c>
      <c r="X12" s="17">
        <v>0</v>
      </c>
      <c r="Y12" s="17">
        <v>2.29861633539457E-2</v>
      </c>
      <c r="Z12" s="17"/>
      <c r="AA12" s="17">
        <v>1.25116668744192E-2</v>
      </c>
      <c r="AB12" s="17">
        <v>1.2031434289841301E-2</v>
      </c>
      <c r="AC12" s="17">
        <v>2.9375380710891402E-3</v>
      </c>
      <c r="AD12" s="17">
        <v>1.04923893389405E-2</v>
      </c>
      <c r="AE12" s="17"/>
      <c r="AF12" s="17">
        <v>6.0812439473293799E-3</v>
      </c>
      <c r="AG12" s="17">
        <v>7.0013890229339397E-3</v>
      </c>
      <c r="AH12" s="17">
        <v>1.9144313145543001E-2</v>
      </c>
      <c r="AI12" s="17">
        <v>6.8286640120520199E-3</v>
      </c>
      <c r="AJ12" s="17">
        <v>0</v>
      </c>
    </row>
    <row r="13" spans="2:36" x14ac:dyDescent="0.35">
      <c r="B13" s="18" t="s">
        <v>120</v>
      </c>
      <c r="C13" s="17">
        <v>1.41319613137701E-2</v>
      </c>
      <c r="D13" s="17">
        <v>1.4873773202275301E-2</v>
      </c>
      <c r="E13" s="17">
        <v>1.3459307191152599E-2</v>
      </c>
      <c r="F13" s="17"/>
      <c r="G13" s="17">
        <v>2.9090246048811701E-2</v>
      </c>
      <c r="H13" s="17">
        <v>2.77494138973776E-2</v>
      </c>
      <c r="I13" s="17">
        <v>1.8199890759397999E-2</v>
      </c>
      <c r="J13" s="17">
        <v>1.15817895789721E-2</v>
      </c>
      <c r="K13" s="17">
        <v>7.8111724623941203E-3</v>
      </c>
      <c r="L13" s="17">
        <v>0</v>
      </c>
      <c r="M13" s="17"/>
      <c r="N13" s="17">
        <v>2.5193815468016498E-2</v>
      </c>
      <c r="O13" s="17">
        <v>5.1910156271145202E-3</v>
      </c>
      <c r="P13" s="17">
        <v>2.1025714729545501E-2</v>
      </c>
      <c r="Q13" s="17">
        <v>1.6833094069451E-2</v>
      </c>
      <c r="R13" s="17">
        <v>4.8739151195037099E-2</v>
      </c>
      <c r="S13" s="17">
        <v>1.3781530903318E-2</v>
      </c>
      <c r="T13" s="17">
        <v>0</v>
      </c>
      <c r="U13" s="17">
        <v>0</v>
      </c>
      <c r="V13" s="17">
        <v>1.1165796782376501E-2</v>
      </c>
      <c r="W13" s="17">
        <v>7.9011990352345993E-3</v>
      </c>
      <c r="X13" s="17">
        <v>0</v>
      </c>
      <c r="Y13" s="17">
        <v>0</v>
      </c>
      <c r="Z13" s="17"/>
      <c r="AA13" s="17">
        <v>9.8181934837449896E-3</v>
      </c>
      <c r="AB13" s="17">
        <v>1.46751220890346E-2</v>
      </c>
      <c r="AC13" s="17">
        <v>1.12980126069448E-2</v>
      </c>
      <c r="AD13" s="17">
        <v>2.12929088923818E-2</v>
      </c>
      <c r="AE13" s="17"/>
      <c r="AF13" s="17">
        <v>1.0176660950557101E-2</v>
      </c>
      <c r="AG13" s="17">
        <v>2.3313742736384299E-2</v>
      </c>
      <c r="AH13" s="17">
        <v>1.1990607942642E-2</v>
      </c>
      <c r="AI13" s="17">
        <v>1.5358102543201401E-2</v>
      </c>
      <c r="AJ13" s="17">
        <v>0</v>
      </c>
    </row>
    <row r="14" spans="2:36" x14ac:dyDescent="0.35">
      <c r="B14" s="18" t="s">
        <v>121</v>
      </c>
      <c r="C14" s="17">
        <v>3.6002397797023002E-2</v>
      </c>
      <c r="D14" s="17">
        <v>2.5386636241074199E-2</v>
      </c>
      <c r="E14" s="17">
        <v>4.6498535960333397E-2</v>
      </c>
      <c r="F14" s="17"/>
      <c r="G14" s="17">
        <v>6.9544351823999401E-2</v>
      </c>
      <c r="H14" s="17">
        <v>6.6551804999358796E-2</v>
      </c>
      <c r="I14" s="17">
        <v>4.3425335140091698E-2</v>
      </c>
      <c r="J14" s="17">
        <v>2.9341274462093701E-2</v>
      </c>
      <c r="K14" s="17">
        <v>4.3253452802782802E-3</v>
      </c>
      <c r="L14" s="17">
        <v>1.7491013905630699E-2</v>
      </c>
      <c r="M14" s="17"/>
      <c r="N14" s="17">
        <v>5.8501229285969701E-2</v>
      </c>
      <c r="O14" s="17">
        <v>3.09837505731058E-2</v>
      </c>
      <c r="P14" s="17">
        <v>5.17385298417141E-2</v>
      </c>
      <c r="Q14" s="17">
        <v>4.442369957819E-2</v>
      </c>
      <c r="R14" s="17">
        <v>3.04060162811183E-2</v>
      </c>
      <c r="S14" s="17">
        <v>1.5921159944087701E-2</v>
      </c>
      <c r="T14" s="17">
        <v>4.2954990094925503E-2</v>
      </c>
      <c r="U14" s="17">
        <v>1.2230736300457699E-2</v>
      </c>
      <c r="V14" s="17">
        <v>3.9891808540337199E-2</v>
      </c>
      <c r="W14" s="17">
        <v>1.54967194838953E-2</v>
      </c>
      <c r="X14" s="17">
        <v>2.8469427974902501E-2</v>
      </c>
      <c r="Y14" s="17">
        <v>3.64722909648982E-2</v>
      </c>
      <c r="Z14" s="17"/>
      <c r="AA14" s="17">
        <v>3.4298519342882701E-2</v>
      </c>
      <c r="AB14" s="17">
        <v>3.80857642613237E-2</v>
      </c>
      <c r="AC14" s="17">
        <v>3.71114567483153E-2</v>
      </c>
      <c r="AD14" s="17">
        <v>3.4904747810102901E-2</v>
      </c>
      <c r="AE14" s="17"/>
      <c r="AF14" s="17">
        <v>3.2042208127185001E-2</v>
      </c>
      <c r="AG14" s="17">
        <v>3.5404485610613101E-2</v>
      </c>
      <c r="AH14" s="17">
        <v>4.1461446283322302E-2</v>
      </c>
      <c r="AI14" s="17">
        <v>2.8956526113043699E-2</v>
      </c>
      <c r="AJ14" s="17">
        <v>2.7101882396865101E-2</v>
      </c>
    </row>
    <row r="15" spans="2:36" x14ac:dyDescent="0.35">
      <c r="B15" s="18" t="s">
        <v>122</v>
      </c>
      <c r="C15" s="17">
        <v>3.6728844736842597E-2</v>
      </c>
      <c r="D15" s="17">
        <v>3.8248073729734801E-2</v>
      </c>
      <c r="E15" s="17">
        <v>3.5379687940657503E-2</v>
      </c>
      <c r="F15" s="17"/>
      <c r="G15" s="17">
        <v>8.3637996694986103E-2</v>
      </c>
      <c r="H15" s="17">
        <v>4.4307665567097303E-2</v>
      </c>
      <c r="I15" s="17">
        <v>5.8571600459145903E-2</v>
      </c>
      <c r="J15" s="17">
        <v>2.8241347048108999E-2</v>
      </c>
      <c r="K15" s="17">
        <v>1.9939513620328701E-2</v>
      </c>
      <c r="L15" s="17">
        <v>7.3190917968765602E-3</v>
      </c>
      <c r="M15" s="17"/>
      <c r="N15" s="17">
        <v>5.7551442865409898E-2</v>
      </c>
      <c r="O15" s="17">
        <v>2.05085268232965E-2</v>
      </c>
      <c r="P15" s="17">
        <v>5.9295124710885799E-2</v>
      </c>
      <c r="Q15" s="17">
        <v>1.6093231758040099E-2</v>
      </c>
      <c r="R15" s="17">
        <v>3.8613132504565301E-2</v>
      </c>
      <c r="S15" s="17">
        <v>6.26875088015003E-2</v>
      </c>
      <c r="T15" s="17">
        <v>2.45435973349661E-2</v>
      </c>
      <c r="U15" s="17">
        <v>3.8074420688912203E-2</v>
      </c>
      <c r="V15" s="17">
        <v>4.0820699747348102E-2</v>
      </c>
      <c r="W15" s="17">
        <v>1.6343746863058301E-2</v>
      </c>
      <c r="X15" s="17">
        <v>1.46200083160716E-2</v>
      </c>
      <c r="Y15" s="17">
        <v>3.7398293429582098E-2</v>
      </c>
      <c r="Z15" s="17"/>
      <c r="AA15" s="17">
        <v>3.3526511319989599E-2</v>
      </c>
      <c r="AB15" s="17">
        <v>2.61414320773273E-2</v>
      </c>
      <c r="AC15" s="17">
        <v>4.7172105644223999E-2</v>
      </c>
      <c r="AD15" s="17">
        <v>4.2138539618581397E-2</v>
      </c>
      <c r="AE15" s="17"/>
      <c r="AF15" s="17">
        <v>4.4451406157580399E-2</v>
      </c>
      <c r="AG15" s="17">
        <v>2.9106498100592602E-2</v>
      </c>
      <c r="AH15" s="17">
        <v>4.0354012219552898E-2</v>
      </c>
      <c r="AI15" s="17">
        <v>3.4264671754898897E-2</v>
      </c>
      <c r="AJ15" s="17">
        <v>3.22615554922547E-2</v>
      </c>
    </row>
    <row r="16" spans="2:36" x14ac:dyDescent="0.35">
      <c r="B16" s="18" t="s">
        <v>123</v>
      </c>
      <c r="C16" s="17">
        <v>5.4250600778171898E-2</v>
      </c>
      <c r="D16" s="17">
        <v>4.7669697836041303E-2</v>
      </c>
      <c r="E16" s="17">
        <v>6.0873965011826903E-2</v>
      </c>
      <c r="F16" s="17"/>
      <c r="G16" s="17">
        <v>0.101802035639099</v>
      </c>
      <c r="H16" s="17">
        <v>8.1379927510022307E-2</v>
      </c>
      <c r="I16" s="17">
        <v>7.2154400997851698E-2</v>
      </c>
      <c r="J16" s="17">
        <v>3.58867917596171E-2</v>
      </c>
      <c r="K16" s="17">
        <v>3.6854242253730997E-2</v>
      </c>
      <c r="L16" s="17">
        <v>2.2013836023830401E-2</v>
      </c>
      <c r="M16" s="17"/>
      <c r="N16" s="17">
        <v>4.9469356672136498E-2</v>
      </c>
      <c r="O16" s="17">
        <v>3.1446593232509402E-2</v>
      </c>
      <c r="P16" s="17">
        <v>4.3920169292227897E-2</v>
      </c>
      <c r="Q16" s="17">
        <v>6.8725297083447795E-2</v>
      </c>
      <c r="R16" s="17">
        <v>3.9160911510797702E-2</v>
      </c>
      <c r="S16" s="17">
        <v>6.2673005071841106E-2</v>
      </c>
      <c r="T16" s="17">
        <v>6.0405716694665802E-2</v>
      </c>
      <c r="U16" s="17">
        <v>3.9520577924894003E-2</v>
      </c>
      <c r="V16" s="17">
        <v>8.15238706815192E-2</v>
      </c>
      <c r="W16" s="17">
        <v>5.7616154932899198E-2</v>
      </c>
      <c r="X16" s="17">
        <v>5.17897136094305E-2</v>
      </c>
      <c r="Y16" s="17">
        <v>7.0025704310025E-2</v>
      </c>
      <c r="Z16" s="17"/>
      <c r="AA16" s="17">
        <v>7.2732822029636005E-2</v>
      </c>
      <c r="AB16" s="17">
        <v>4.7422834718431797E-2</v>
      </c>
      <c r="AC16" s="17">
        <v>4.3924104342454903E-2</v>
      </c>
      <c r="AD16" s="17">
        <v>5.18891322724465E-2</v>
      </c>
      <c r="AE16" s="17"/>
      <c r="AF16" s="17">
        <v>5.7369403025879201E-2</v>
      </c>
      <c r="AG16" s="17">
        <v>3.4116036606923202E-2</v>
      </c>
      <c r="AH16" s="17">
        <v>6.5555255246726396E-2</v>
      </c>
      <c r="AI16" s="17">
        <v>8.4073833402479495E-2</v>
      </c>
      <c r="AJ16" s="17">
        <v>6.2498799452043001E-2</v>
      </c>
    </row>
    <row r="17" spans="2:36" x14ac:dyDescent="0.35">
      <c r="B17" s="18" t="s">
        <v>124</v>
      </c>
      <c r="C17" s="17">
        <v>9.2509981965161206E-2</v>
      </c>
      <c r="D17" s="17">
        <v>0.100012038561866</v>
      </c>
      <c r="E17" s="17">
        <v>8.4332943224282697E-2</v>
      </c>
      <c r="F17" s="17"/>
      <c r="G17" s="17">
        <v>9.5612597844600994E-2</v>
      </c>
      <c r="H17" s="17">
        <v>0.10857822517019</v>
      </c>
      <c r="I17" s="17">
        <v>9.8460617853790594E-2</v>
      </c>
      <c r="J17" s="17">
        <v>9.5455805155712295E-2</v>
      </c>
      <c r="K17" s="17">
        <v>9.8986691692750706E-2</v>
      </c>
      <c r="L17" s="17">
        <v>6.9356270434303396E-2</v>
      </c>
      <c r="M17" s="17"/>
      <c r="N17" s="17">
        <v>0.11265353868726199</v>
      </c>
      <c r="O17" s="17">
        <v>6.6980120569536006E-2</v>
      </c>
      <c r="P17" s="17">
        <v>6.3051263626312706E-2</v>
      </c>
      <c r="Q17" s="17">
        <v>8.5166618748027403E-2</v>
      </c>
      <c r="R17" s="17">
        <v>7.6960641612657102E-2</v>
      </c>
      <c r="S17" s="17">
        <v>7.1509854238017201E-2</v>
      </c>
      <c r="T17" s="17">
        <v>9.8598282331442702E-2</v>
      </c>
      <c r="U17" s="17">
        <v>0.110090521119308</v>
      </c>
      <c r="V17" s="17">
        <v>0.114951135889132</v>
      </c>
      <c r="W17" s="17">
        <v>0.11948199009075</v>
      </c>
      <c r="X17" s="17">
        <v>9.4261257265805504E-2</v>
      </c>
      <c r="Y17" s="17">
        <v>0.10928330520568599</v>
      </c>
      <c r="Z17" s="17"/>
      <c r="AA17" s="17">
        <v>7.6621302382246098E-2</v>
      </c>
      <c r="AB17" s="17">
        <v>0.10339757732122699</v>
      </c>
      <c r="AC17" s="17">
        <v>8.6109898563136195E-2</v>
      </c>
      <c r="AD17" s="17">
        <v>0.105532047631576</v>
      </c>
      <c r="AE17" s="17"/>
      <c r="AF17" s="17">
        <v>8.4890718383728303E-2</v>
      </c>
      <c r="AG17" s="17">
        <v>8.2942334056037903E-2</v>
      </c>
      <c r="AH17" s="17">
        <v>0.102763253485761</v>
      </c>
      <c r="AI17" s="17">
        <v>0.10390729654771901</v>
      </c>
      <c r="AJ17" s="17">
        <v>5.7062329479939597E-2</v>
      </c>
    </row>
    <row r="18" spans="2:36" x14ac:dyDescent="0.35">
      <c r="B18" s="18" t="s">
        <v>125</v>
      </c>
      <c r="C18" s="17">
        <v>8.94895406111757E-2</v>
      </c>
      <c r="D18" s="17">
        <v>9.6117692197268706E-2</v>
      </c>
      <c r="E18" s="17">
        <v>8.3344993851388396E-2</v>
      </c>
      <c r="F18" s="17"/>
      <c r="G18" s="17">
        <v>6.5114084345326603E-2</v>
      </c>
      <c r="H18" s="17">
        <v>0.146259149504015</v>
      </c>
      <c r="I18" s="17">
        <v>5.23274219864363E-2</v>
      </c>
      <c r="J18" s="17">
        <v>0.10043420555909</v>
      </c>
      <c r="K18" s="17">
        <v>0.115426262902062</v>
      </c>
      <c r="L18" s="17">
        <v>6.8204537097818096E-2</v>
      </c>
      <c r="M18" s="17"/>
      <c r="N18" s="17">
        <v>0.139855529600065</v>
      </c>
      <c r="O18" s="17">
        <v>8.8392548060495499E-2</v>
      </c>
      <c r="P18" s="17">
        <v>0.10107224136076</v>
      </c>
      <c r="Q18" s="17">
        <v>5.5566260954646202E-2</v>
      </c>
      <c r="R18" s="17">
        <v>0.114888692983754</v>
      </c>
      <c r="S18" s="17">
        <v>8.0725702956237905E-2</v>
      </c>
      <c r="T18" s="17">
        <v>0.115020288477153</v>
      </c>
      <c r="U18" s="17">
        <v>8.5270903976329804E-2</v>
      </c>
      <c r="V18" s="17">
        <v>6.96713414093416E-2</v>
      </c>
      <c r="W18" s="17">
        <v>4.7163768678509202E-2</v>
      </c>
      <c r="X18" s="17">
        <v>7.9080545663832602E-2</v>
      </c>
      <c r="Y18" s="17">
        <v>5.44612747551175E-2</v>
      </c>
      <c r="Z18" s="17"/>
      <c r="AA18" s="17">
        <v>8.9649246674296301E-2</v>
      </c>
      <c r="AB18" s="17">
        <v>0.101275656614589</v>
      </c>
      <c r="AC18" s="17">
        <v>7.6291069752218096E-2</v>
      </c>
      <c r="AD18" s="17">
        <v>8.7355897111967701E-2</v>
      </c>
      <c r="AE18" s="17"/>
      <c r="AF18" s="17">
        <v>6.11440264659995E-2</v>
      </c>
      <c r="AG18" s="17">
        <v>0.102310556759558</v>
      </c>
      <c r="AH18" s="17">
        <v>8.6722392321537597E-2</v>
      </c>
      <c r="AI18" s="17">
        <v>0.124244001560061</v>
      </c>
      <c r="AJ18" s="17">
        <v>0.19016349244150901</v>
      </c>
    </row>
    <row r="19" spans="2:36" x14ac:dyDescent="0.35">
      <c r="B19" s="18" t="s">
        <v>126</v>
      </c>
      <c r="C19" s="17">
        <v>0.65712032146876598</v>
      </c>
      <c r="D19" s="17">
        <v>0.66216691118594995</v>
      </c>
      <c r="E19" s="17">
        <v>0.65213117444453494</v>
      </c>
      <c r="F19" s="17"/>
      <c r="G19" s="17">
        <v>0.51469428521531602</v>
      </c>
      <c r="H19" s="17">
        <v>0.49841724255948</v>
      </c>
      <c r="I19" s="17">
        <v>0.64327156447244305</v>
      </c>
      <c r="J19" s="17">
        <v>0.67418655390055204</v>
      </c>
      <c r="K19" s="17">
        <v>0.69700425621179596</v>
      </c>
      <c r="L19" s="17">
        <v>0.81031542744666496</v>
      </c>
      <c r="M19" s="17"/>
      <c r="N19" s="17">
        <v>0.53252579729383098</v>
      </c>
      <c r="O19" s="17">
        <v>0.74225317371467503</v>
      </c>
      <c r="P19" s="17">
        <v>0.623938528422603</v>
      </c>
      <c r="Q19" s="17">
        <v>0.68991648679289796</v>
      </c>
      <c r="R19" s="17">
        <v>0.634659160175993</v>
      </c>
      <c r="S19" s="17">
        <v>0.66509033468862</v>
      </c>
      <c r="T19" s="17">
        <v>0.64984871794043897</v>
      </c>
      <c r="U19" s="17">
        <v>0.69104801774682201</v>
      </c>
      <c r="V19" s="17">
        <v>0.63163822830468896</v>
      </c>
      <c r="W19" s="17">
        <v>0.71780425831196004</v>
      </c>
      <c r="X19" s="17">
        <v>0.71806394153799102</v>
      </c>
      <c r="Y19" s="17">
        <v>0.66937296798074497</v>
      </c>
      <c r="Z19" s="17"/>
      <c r="AA19" s="17">
        <v>0.66337088111091902</v>
      </c>
      <c r="AB19" s="17">
        <v>0.64927953093313895</v>
      </c>
      <c r="AC19" s="17">
        <v>0.68439805591377201</v>
      </c>
      <c r="AD19" s="17">
        <v>0.63112751013040103</v>
      </c>
      <c r="AE19" s="17"/>
      <c r="AF19" s="17">
        <v>0.68679848722474102</v>
      </c>
      <c r="AG19" s="17">
        <v>0.67606641595843497</v>
      </c>
      <c r="AH19" s="17">
        <v>0.62462265560031804</v>
      </c>
      <c r="AI19" s="17">
        <v>0.60236690406654503</v>
      </c>
      <c r="AJ19" s="17">
        <v>0.63091194073738799</v>
      </c>
    </row>
    <row r="20" spans="2:36" x14ac:dyDescent="0.35">
      <c r="B20" s="18" t="s">
        <v>127</v>
      </c>
      <c r="C20" s="19">
        <v>3.9290150788074104E-3</v>
      </c>
      <c r="D20" s="19">
        <v>1.2379827756848899E-3</v>
      </c>
      <c r="E20" s="19">
        <v>6.5707423958998598E-3</v>
      </c>
      <c r="F20" s="19"/>
      <c r="G20" s="19">
        <v>0</v>
      </c>
      <c r="H20" s="19">
        <v>9.1159839794664899E-3</v>
      </c>
      <c r="I20" s="19">
        <v>3.4610434332011798E-3</v>
      </c>
      <c r="J20" s="19">
        <v>7.5440794210191696E-3</v>
      </c>
      <c r="K20" s="19">
        <v>4.3529854974396704E-3</v>
      </c>
      <c r="L20" s="19">
        <v>0</v>
      </c>
      <c r="M20" s="19"/>
      <c r="N20" s="19">
        <v>4.8106518074017201E-3</v>
      </c>
      <c r="O20" s="19">
        <v>0</v>
      </c>
      <c r="P20" s="19">
        <v>1.4231464931545E-2</v>
      </c>
      <c r="Q20" s="19">
        <v>1.5528573832591401E-2</v>
      </c>
      <c r="R20" s="19">
        <v>0</v>
      </c>
      <c r="S20" s="19">
        <v>0</v>
      </c>
      <c r="T20" s="19">
        <v>8.62840712640809E-3</v>
      </c>
      <c r="U20" s="19">
        <v>0</v>
      </c>
      <c r="V20" s="19">
        <v>0</v>
      </c>
      <c r="W20" s="19">
        <v>0</v>
      </c>
      <c r="X20" s="19">
        <v>0</v>
      </c>
      <c r="Y20" s="19">
        <v>0</v>
      </c>
      <c r="Z20" s="19"/>
      <c r="AA20" s="19">
        <v>0</v>
      </c>
      <c r="AB20" s="19">
        <v>5.1986122674154596E-3</v>
      </c>
      <c r="AC20" s="19">
        <v>5.5732505484322398E-3</v>
      </c>
      <c r="AD20" s="19">
        <v>5.3421200795599E-3</v>
      </c>
      <c r="AE20" s="19"/>
      <c r="AF20" s="19">
        <v>1.14639086435826E-2</v>
      </c>
      <c r="AG20" s="19">
        <v>0</v>
      </c>
      <c r="AH20" s="19">
        <v>4.92945029513615E-3</v>
      </c>
      <c r="AI20" s="19">
        <v>0</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1728</v>
      </c>
      <c r="D7" s="10">
        <v>825</v>
      </c>
      <c r="E7" s="10">
        <v>898</v>
      </c>
      <c r="F7" s="10"/>
      <c r="G7" s="10">
        <v>211</v>
      </c>
      <c r="H7" s="10">
        <v>239</v>
      </c>
      <c r="I7" s="10">
        <v>286</v>
      </c>
      <c r="J7" s="10">
        <v>287</v>
      </c>
      <c r="K7" s="10">
        <v>289</v>
      </c>
      <c r="L7" s="10">
        <v>416</v>
      </c>
      <c r="M7" s="10"/>
      <c r="N7" s="10">
        <v>205</v>
      </c>
      <c r="O7" s="10">
        <v>240</v>
      </c>
      <c r="P7" s="10">
        <v>146</v>
      </c>
      <c r="Q7" s="10">
        <v>155</v>
      </c>
      <c r="R7" s="10">
        <v>133</v>
      </c>
      <c r="S7" s="10">
        <v>161</v>
      </c>
      <c r="T7" s="10">
        <v>131</v>
      </c>
      <c r="U7" s="10">
        <v>81</v>
      </c>
      <c r="V7" s="10">
        <v>191</v>
      </c>
      <c r="W7" s="10">
        <v>136</v>
      </c>
      <c r="X7" s="10">
        <v>91</v>
      </c>
      <c r="Y7" s="10">
        <v>58</v>
      </c>
      <c r="Z7" s="10"/>
      <c r="AA7" s="10">
        <v>462</v>
      </c>
      <c r="AB7" s="10">
        <v>455</v>
      </c>
      <c r="AC7" s="10">
        <v>375</v>
      </c>
      <c r="AD7" s="10">
        <v>433</v>
      </c>
      <c r="AE7" s="10"/>
      <c r="AF7" s="10">
        <v>412</v>
      </c>
      <c r="AG7" s="10">
        <v>438</v>
      </c>
      <c r="AH7" s="10">
        <v>461</v>
      </c>
      <c r="AI7" s="10">
        <v>159</v>
      </c>
      <c r="AJ7" s="10">
        <v>26</v>
      </c>
    </row>
    <row r="8" spans="2:36" ht="30" customHeight="1" x14ac:dyDescent="0.35">
      <c r="B8" s="11" t="s">
        <v>54</v>
      </c>
      <c r="C8" s="11">
        <v>1728</v>
      </c>
      <c r="D8" s="11">
        <v>840</v>
      </c>
      <c r="E8" s="11">
        <v>883</v>
      </c>
      <c r="F8" s="11"/>
      <c r="G8" s="11">
        <v>197</v>
      </c>
      <c r="H8" s="11">
        <v>263</v>
      </c>
      <c r="I8" s="11">
        <v>290</v>
      </c>
      <c r="J8" s="11">
        <v>301</v>
      </c>
      <c r="K8" s="11">
        <v>268</v>
      </c>
      <c r="L8" s="11">
        <v>409</v>
      </c>
      <c r="M8" s="11"/>
      <c r="N8" s="11">
        <v>209</v>
      </c>
      <c r="O8" s="11">
        <v>242</v>
      </c>
      <c r="P8" s="11">
        <v>140</v>
      </c>
      <c r="Q8" s="11">
        <v>163</v>
      </c>
      <c r="R8" s="11">
        <v>123</v>
      </c>
      <c r="S8" s="11">
        <v>160</v>
      </c>
      <c r="T8" s="11">
        <v>140</v>
      </c>
      <c r="U8" s="11">
        <v>67</v>
      </c>
      <c r="V8" s="11">
        <v>187</v>
      </c>
      <c r="W8" s="11">
        <v>156</v>
      </c>
      <c r="X8" s="11">
        <v>89</v>
      </c>
      <c r="Y8" s="11">
        <v>51</v>
      </c>
      <c r="Z8" s="11"/>
      <c r="AA8" s="11">
        <v>472</v>
      </c>
      <c r="AB8" s="11">
        <v>464</v>
      </c>
      <c r="AC8" s="11">
        <v>373</v>
      </c>
      <c r="AD8" s="11">
        <v>416</v>
      </c>
      <c r="AE8" s="11"/>
      <c r="AF8" s="11">
        <v>404</v>
      </c>
      <c r="AG8" s="11">
        <v>435</v>
      </c>
      <c r="AH8" s="11">
        <v>470</v>
      </c>
      <c r="AI8" s="11">
        <v>163</v>
      </c>
      <c r="AJ8" s="11">
        <v>26</v>
      </c>
    </row>
    <row r="9" spans="2:36" x14ac:dyDescent="0.35">
      <c r="B9" s="18" t="s">
        <v>116</v>
      </c>
      <c r="C9" s="17">
        <v>5.54934598587096E-4</v>
      </c>
      <c r="D9" s="17">
        <v>0</v>
      </c>
      <c r="E9" s="17">
        <v>1.0864216215610699E-3</v>
      </c>
      <c r="F9" s="17"/>
      <c r="G9" s="17">
        <v>0</v>
      </c>
      <c r="H9" s="17">
        <v>0</v>
      </c>
      <c r="I9" s="17">
        <v>0</v>
      </c>
      <c r="J9" s="17">
        <v>0</v>
      </c>
      <c r="K9" s="17">
        <v>0</v>
      </c>
      <c r="L9" s="17">
        <v>2.3423744551676401E-3</v>
      </c>
      <c r="M9" s="17"/>
      <c r="N9" s="17">
        <v>0</v>
      </c>
      <c r="O9" s="17">
        <v>0</v>
      </c>
      <c r="P9" s="17">
        <v>0</v>
      </c>
      <c r="Q9" s="17">
        <v>0</v>
      </c>
      <c r="R9" s="17">
        <v>0</v>
      </c>
      <c r="S9" s="17">
        <v>0</v>
      </c>
      <c r="T9" s="17">
        <v>6.8355942909280104E-3</v>
      </c>
      <c r="U9" s="17">
        <v>0</v>
      </c>
      <c r="V9" s="17">
        <v>0</v>
      </c>
      <c r="W9" s="17">
        <v>0</v>
      </c>
      <c r="X9" s="17">
        <v>0</v>
      </c>
      <c r="Y9" s="17">
        <v>0</v>
      </c>
      <c r="Z9" s="17"/>
      <c r="AA9" s="17">
        <v>0</v>
      </c>
      <c r="AB9" s="17">
        <v>0</v>
      </c>
      <c r="AC9" s="17">
        <v>0</v>
      </c>
      <c r="AD9" s="17">
        <v>2.30429236580649E-3</v>
      </c>
      <c r="AE9" s="17"/>
      <c r="AF9" s="17">
        <v>2.3743380322467098E-3</v>
      </c>
      <c r="AG9" s="17">
        <v>0</v>
      </c>
      <c r="AH9" s="17">
        <v>0</v>
      </c>
      <c r="AI9" s="17">
        <v>0</v>
      </c>
      <c r="AJ9" s="17">
        <v>0</v>
      </c>
    </row>
    <row r="10" spans="2:36" x14ac:dyDescent="0.35">
      <c r="B10" s="18" t="s">
        <v>117</v>
      </c>
      <c r="C10" s="17">
        <v>1.0089531299781801E-3</v>
      </c>
      <c r="D10" s="17">
        <v>9.9171745568746501E-4</v>
      </c>
      <c r="E10" s="17">
        <v>1.03108836109076E-3</v>
      </c>
      <c r="F10" s="17"/>
      <c r="G10" s="17">
        <v>8.8405717013147807E-3</v>
      </c>
      <c r="H10" s="17">
        <v>0</v>
      </c>
      <c r="I10" s="17">
        <v>0</v>
      </c>
      <c r="J10" s="17">
        <v>0</v>
      </c>
      <c r="K10" s="17">
        <v>0</v>
      </c>
      <c r="L10" s="17">
        <v>0</v>
      </c>
      <c r="M10" s="17"/>
      <c r="N10" s="17">
        <v>0</v>
      </c>
      <c r="O10" s="17">
        <v>0</v>
      </c>
      <c r="P10" s="17">
        <v>0</v>
      </c>
      <c r="Q10" s="17">
        <v>5.1001831173144501E-3</v>
      </c>
      <c r="R10" s="17">
        <v>0</v>
      </c>
      <c r="S10" s="17">
        <v>0</v>
      </c>
      <c r="T10" s="17">
        <v>0</v>
      </c>
      <c r="U10" s="17">
        <v>0</v>
      </c>
      <c r="V10" s="17">
        <v>4.8763261694225197E-3</v>
      </c>
      <c r="W10" s="17">
        <v>0</v>
      </c>
      <c r="X10" s="17">
        <v>0</v>
      </c>
      <c r="Y10" s="17">
        <v>0</v>
      </c>
      <c r="Z10" s="17"/>
      <c r="AA10" s="17">
        <v>1.7659003205062699E-3</v>
      </c>
      <c r="AB10" s="17">
        <v>0</v>
      </c>
      <c r="AC10" s="17">
        <v>0</v>
      </c>
      <c r="AD10" s="17">
        <v>2.1869309223792898E-3</v>
      </c>
      <c r="AE10" s="17"/>
      <c r="AF10" s="17">
        <v>0</v>
      </c>
      <c r="AG10" s="17">
        <v>1.9164851356793301E-3</v>
      </c>
      <c r="AH10" s="17">
        <v>0</v>
      </c>
      <c r="AI10" s="17">
        <v>5.5886489218297799E-3</v>
      </c>
      <c r="AJ10" s="17">
        <v>0</v>
      </c>
    </row>
    <row r="11" spans="2:36" x14ac:dyDescent="0.35">
      <c r="B11" s="18" t="s">
        <v>118</v>
      </c>
      <c r="C11" s="17">
        <v>3.4246108034150999E-3</v>
      </c>
      <c r="D11" s="17">
        <v>4.78763313015088E-3</v>
      </c>
      <c r="E11" s="17">
        <v>2.14634900624715E-3</v>
      </c>
      <c r="F11" s="17"/>
      <c r="G11" s="17">
        <v>4.5036220482680099E-3</v>
      </c>
      <c r="H11" s="17">
        <v>1.20466591715151E-2</v>
      </c>
      <c r="I11" s="17">
        <v>3.1650838892031902E-3</v>
      </c>
      <c r="J11" s="17">
        <v>0</v>
      </c>
      <c r="K11" s="17">
        <v>3.5192979143786E-3</v>
      </c>
      <c r="L11" s="17">
        <v>0</v>
      </c>
      <c r="M11" s="17"/>
      <c r="N11" s="17">
        <v>5.1090650521269801E-3</v>
      </c>
      <c r="O11" s="17">
        <v>0</v>
      </c>
      <c r="P11" s="17">
        <v>0</v>
      </c>
      <c r="Q11" s="17">
        <v>5.7619786162722703E-3</v>
      </c>
      <c r="R11" s="17">
        <v>7.4415491808229499E-3</v>
      </c>
      <c r="S11" s="17">
        <v>0</v>
      </c>
      <c r="T11" s="17">
        <v>9.0882522936432501E-3</v>
      </c>
      <c r="U11" s="17">
        <v>1.23897191096551E-2</v>
      </c>
      <c r="V11" s="17">
        <v>4.7588940705050303E-3</v>
      </c>
      <c r="W11" s="17">
        <v>0</v>
      </c>
      <c r="X11" s="17">
        <v>0</v>
      </c>
      <c r="Y11" s="17">
        <v>0</v>
      </c>
      <c r="Z11" s="17"/>
      <c r="AA11" s="17">
        <v>2.2636127355577101E-3</v>
      </c>
      <c r="AB11" s="17">
        <v>0</v>
      </c>
      <c r="AC11" s="17">
        <v>8.3229827422979605E-3</v>
      </c>
      <c r="AD11" s="17">
        <v>4.1927966240814397E-3</v>
      </c>
      <c r="AE11" s="17"/>
      <c r="AF11" s="17">
        <v>2.33124500691357E-3</v>
      </c>
      <c r="AG11" s="17">
        <v>8.5115877157866202E-3</v>
      </c>
      <c r="AH11" s="17">
        <v>0</v>
      </c>
      <c r="AI11" s="17">
        <v>0</v>
      </c>
      <c r="AJ11" s="17">
        <v>0</v>
      </c>
    </row>
    <row r="12" spans="2:36" x14ac:dyDescent="0.35">
      <c r="B12" s="18" t="s">
        <v>119</v>
      </c>
      <c r="C12" s="17">
        <v>6.3064116176249898E-3</v>
      </c>
      <c r="D12" s="17">
        <v>3.6604640343793301E-3</v>
      </c>
      <c r="E12" s="17">
        <v>8.8613327972857404E-3</v>
      </c>
      <c r="F12" s="17"/>
      <c r="G12" s="17">
        <v>1.38047885838401E-2</v>
      </c>
      <c r="H12" s="17">
        <v>7.9506431332390798E-3</v>
      </c>
      <c r="I12" s="17">
        <v>6.9498293151861804E-3</v>
      </c>
      <c r="J12" s="17">
        <v>1.0363773898563701E-2</v>
      </c>
      <c r="K12" s="17">
        <v>0</v>
      </c>
      <c r="L12" s="17">
        <v>2.3239518902042201E-3</v>
      </c>
      <c r="M12" s="17"/>
      <c r="N12" s="17">
        <v>1.85459079386814E-2</v>
      </c>
      <c r="O12" s="17">
        <v>4.4090439503675803E-3</v>
      </c>
      <c r="P12" s="17">
        <v>0</v>
      </c>
      <c r="Q12" s="17">
        <v>5.8223335583922897E-3</v>
      </c>
      <c r="R12" s="17">
        <v>0</v>
      </c>
      <c r="S12" s="17">
        <v>1.12575453860503E-2</v>
      </c>
      <c r="T12" s="17">
        <v>0</v>
      </c>
      <c r="U12" s="17">
        <v>0</v>
      </c>
      <c r="V12" s="17">
        <v>1.04652289464895E-2</v>
      </c>
      <c r="W12" s="17">
        <v>7.9681591054464301E-3</v>
      </c>
      <c r="X12" s="17">
        <v>0</v>
      </c>
      <c r="Y12" s="17">
        <v>0</v>
      </c>
      <c r="Z12" s="17"/>
      <c r="AA12" s="17">
        <v>0</v>
      </c>
      <c r="AB12" s="17">
        <v>6.5117276173513802E-3</v>
      </c>
      <c r="AC12" s="17">
        <v>5.1350360398653401E-3</v>
      </c>
      <c r="AD12" s="17">
        <v>1.4323803366073799E-2</v>
      </c>
      <c r="AE12" s="17"/>
      <c r="AF12" s="17">
        <v>9.8164824543884293E-3</v>
      </c>
      <c r="AG12" s="17">
        <v>9.3256674534916602E-3</v>
      </c>
      <c r="AH12" s="17">
        <v>1.9219614657366099E-3</v>
      </c>
      <c r="AI12" s="17">
        <v>6.28661140071958E-3</v>
      </c>
      <c r="AJ12" s="17">
        <v>0</v>
      </c>
    </row>
    <row r="13" spans="2:36" x14ac:dyDescent="0.35">
      <c r="B13" s="18" t="s">
        <v>120</v>
      </c>
      <c r="C13" s="17">
        <v>1.13663407619548E-2</v>
      </c>
      <c r="D13" s="17">
        <v>1.11725219642948E-2</v>
      </c>
      <c r="E13" s="17">
        <v>1.16153721592685E-2</v>
      </c>
      <c r="F13" s="17"/>
      <c r="G13" s="17">
        <v>3.3246272271580703E-2</v>
      </c>
      <c r="H13" s="17">
        <v>1.5325587351454501E-2</v>
      </c>
      <c r="I13" s="17">
        <v>1.3776145663350999E-2</v>
      </c>
      <c r="J13" s="17">
        <v>1.35714748142849E-2</v>
      </c>
      <c r="K13" s="17">
        <v>3.6453011609185199E-3</v>
      </c>
      <c r="L13" s="17">
        <v>0</v>
      </c>
      <c r="M13" s="17"/>
      <c r="N13" s="17">
        <v>2.4636850288694799E-2</v>
      </c>
      <c r="O13" s="17">
        <v>0</v>
      </c>
      <c r="P13" s="17">
        <v>0</v>
      </c>
      <c r="Q13" s="17">
        <v>1.38572121928491E-2</v>
      </c>
      <c r="R13" s="17">
        <v>2.90515830617478E-2</v>
      </c>
      <c r="S13" s="17">
        <v>1.19813287390668E-2</v>
      </c>
      <c r="T13" s="17">
        <v>0</v>
      </c>
      <c r="U13" s="17">
        <v>1.23897191096551E-2</v>
      </c>
      <c r="V13" s="17">
        <v>2.04924265288992E-2</v>
      </c>
      <c r="W13" s="17">
        <v>7.0077171721015701E-3</v>
      </c>
      <c r="X13" s="17">
        <v>1.0938770094568199E-2</v>
      </c>
      <c r="Y13" s="17">
        <v>0</v>
      </c>
      <c r="Z13" s="17"/>
      <c r="AA13" s="17">
        <v>8.5628869900124006E-3</v>
      </c>
      <c r="AB13" s="17">
        <v>1.30997470351182E-2</v>
      </c>
      <c r="AC13" s="17">
        <v>1.25412178990331E-2</v>
      </c>
      <c r="AD13" s="17">
        <v>1.16402152432247E-2</v>
      </c>
      <c r="AE13" s="17"/>
      <c r="AF13" s="17">
        <v>8.5760083444415807E-3</v>
      </c>
      <c r="AG13" s="17">
        <v>1.8694416985187801E-2</v>
      </c>
      <c r="AH13" s="17">
        <v>1.2394729242058301E-2</v>
      </c>
      <c r="AI13" s="17">
        <v>6.1829309813660601E-3</v>
      </c>
      <c r="AJ13" s="17">
        <v>0</v>
      </c>
    </row>
    <row r="14" spans="2:36" x14ac:dyDescent="0.35">
      <c r="B14" s="18" t="s">
        <v>121</v>
      </c>
      <c r="C14" s="17">
        <v>3.4027699363269999E-2</v>
      </c>
      <c r="D14" s="17">
        <v>2.6236488005926598E-2</v>
      </c>
      <c r="E14" s="17">
        <v>4.16385969578979E-2</v>
      </c>
      <c r="F14" s="17"/>
      <c r="G14" s="17">
        <v>6.2057329520569401E-2</v>
      </c>
      <c r="H14" s="17">
        <v>5.5313655112093602E-2</v>
      </c>
      <c r="I14" s="17">
        <v>3.0373429064200201E-2</v>
      </c>
      <c r="J14" s="17">
        <v>3.3145707586479299E-2</v>
      </c>
      <c r="K14" s="17">
        <v>2.4235239753888499E-2</v>
      </c>
      <c r="L14" s="17">
        <v>1.6482891849869799E-2</v>
      </c>
      <c r="M14" s="17"/>
      <c r="N14" s="17">
        <v>3.2673254962280199E-2</v>
      </c>
      <c r="O14" s="17">
        <v>3.2716220842062299E-2</v>
      </c>
      <c r="P14" s="17">
        <v>3.9983033581477298E-2</v>
      </c>
      <c r="Q14" s="17">
        <v>4.44541941960113E-2</v>
      </c>
      <c r="R14" s="17">
        <v>3.6857646516881303E-2</v>
      </c>
      <c r="S14" s="17">
        <v>4.3795521979790301E-2</v>
      </c>
      <c r="T14" s="17">
        <v>2.2126814843948302E-2</v>
      </c>
      <c r="U14" s="17">
        <v>0</v>
      </c>
      <c r="V14" s="17">
        <v>6.2795509190630996E-2</v>
      </c>
      <c r="W14" s="17">
        <v>0</v>
      </c>
      <c r="X14" s="17">
        <v>2.21340601664184E-2</v>
      </c>
      <c r="Y14" s="17">
        <v>5.5584597856676903E-2</v>
      </c>
      <c r="Z14" s="17"/>
      <c r="AA14" s="17">
        <v>2.2806355673451E-2</v>
      </c>
      <c r="AB14" s="17">
        <v>2.57473384547076E-2</v>
      </c>
      <c r="AC14" s="17">
        <v>4.4628015142264901E-2</v>
      </c>
      <c r="AD14" s="17">
        <v>4.6723646135595702E-2</v>
      </c>
      <c r="AE14" s="17"/>
      <c r="AF14" s="17">
        <v>4.0252316035501397E-2</v>
      </c>
      <c r="AG14" s="17">
        <v>3.9230297092887001E-2</v>
      </c>
      <c r="AH14" s="17">
        <v>2.6265500150603499E-2</v>
      </c>
      <c r="AI14" s="17">
        <v>1.16925700665679E-2</v>
      </c>
      <c r="AJ14" s="17">
        <v>3.5359665528777499E-2</v>
      </c>
    </row>
    <row r="15" spans="2:36" x14ac:dyDescent="0.35">
      <c r="B15" s="18" t="s">
        <v>122</v>
      </c>
      <c r="C15" s="17">
        <v>4.1413794424268298E-2</v>
      </c>
      <c r="D15" s="17">
        <v>3.6418571113042399E-2</v>
      </c>
      <c r="E15" s="17">
        <v>4.5323349271852102E-2</v>
      </c>
      <c r="F15" s="17"/>
      <c r="G15" s="17">
        <v>8.2702823427042202E-2</v>
      </c>
      <c r="H15" s="17">
        <v>8.7707235191042898E-2</v>
      </c>
      <c r="I15" s="17">
        <v>4.91371621115212E-2</v>
      </c>
      <c r="J15" s="17">
        <v>2.4295812297757201E-2</v>
      </c>
      <c r="K15" s="17">
        <v>2.53269356279756E-2</v>
      </c>
      <c r="L15" s="17">
        <v>9.3766252948616902E-3</v>
      </c>
      <c r="M15" s="17"/>
      <c r="N15" s="17">
        <v>4.4369158153039601E-2</v>
      </c>
      <c r="O15" s="17">
        <v>4.5229323479712299E-2</v>
      </c>
      <c r="P15" s="17">
        <v>6.7601042770064804E-2</v>
      </c>
      <c r="Q15" s="17">
        <v>5.2713867733072399E-2</v>
      </c>
      <c r="R15" s="17">
        <v>1.5502712580115201E-2</v>
      </c>
      <c r="S15" s="17">
        <v>7.1513238701349499E-2</v>
      </c>
      <c r="T15" s="17">
        <v>5.2938077410912499E-2</v>
      </c>
      <c r="U15" s="17">
        <v>1.5703393504926701E-2</v>
      </c>
      <c r="V15" s="17">
        <v>1.12222915644377E-2</v>
      </c>
      <c r="W15" s="17">
        <v>3.6144845269089301E-2</v>
      </c>
      <c r="X15" s="17">
        <v>1.0938770094568199E-2</v>
      </c>
      <c r="Y15" s="17">
        <v>5.3107312616255002E-2</v>
      </c>
      <c r="Z15" s="17"/>
      <c r="AA15" s="17">
        <v>4.8752917698559398E-2</v>
      </c>
      <c r="AB15" s="17">
        <v>4.1494822664341402E-2</v>
      </c>
      <c r="AC15" s="17">
        <v>2.9195341034721701E-2</v>
      </c>
      <c r="AD15" s="17">
        <v>4.4245302960052399E-2</v>
      </c>
      <c r="AE15" s="17"/>
      <c r="AF15" s="17">
        <v>3.9365219683372497E-2</v>
      </c>
      <c r="AG15" s="17">
        <v>5.1529251636263103E-2</v>
      </c>
      <c r="AH15" s="17">
        <v>3.9419064897544501E-2</v>
      </c>
      <c r="AI15" s="17">
        <v>6.4094643106173497E-3</v>
      </c>
      <c r="AJ15" s="17">
        <v>8.8250358404109303E-2</v>
      </c>
    </row>
    <row r="16" spans="2:36" x14ac:dyDescent="0.35">
      <c r="B16" s="18" t="s">
        <v>123</v>
      </c>
      <c r="C16" s="17">
        <v>0.101194202857028</v>
      </c>
      <c r="D16" s="17">
        <v>0.102006167318535</v>
      </c>
      <c r="E16" s="17">
        <v>9.9794371995740899E-2</v>
      </c>
      <c r="F16" s="17"/>
      <c r="G16" s="17">
        <v>0.13479917634337499</v>
      </c>
      <c r="H16" s="17">
        <v>0.15998754910521101</v>
      </c>
      <c r="I16" s="17">
        <v>8.8597063327038802E-2</v>
      </c>
      <c r="J16" s="17">
        <v>0.10655280697036899</v>
      </c>
      <c r="K16" s="17">
        <v>6.3009259889961602E-2</v>
      </c>
      <c r="L16" s="17">
        <v>7.7172237320079801E-2</v>
      </c>
      <c r="M16" s="17"/>
      <c r="N16" s="17">
        <v>0.117818163323802</v>
      </c>
      <c r="O16" s="17">
        <v>7.4772042868429797E-2</v>
      </c>
      <c r="P16" s="17">
        <v>8.8848402340063803E-2</v>
      </c>
      <c r="Q16" s="17">
        <v>8.9193002360828694E-2</v>
      </c>
      <c r="R16" s="17">
        <v>0.12927247424458299</v>
      </c>
      <c r="S16" s="17">
        <v>0.105951939746946</v>
      </c>
      <c r="T16" s="17">
        <v>0.108365178188775</v>
      </c>
      <c r="U16" s="17">
        <v>2.54407058114095E-2</v>
      </c>
      <c r="V16" s="17">
        <v>0.116065921397678</v>
      </c>
      <c r="W16" s="17">
        <v>9.4255757228864506E-2</v>
      </c>
      <c r="X16" s="17">
        <v>0.154566221582943</v>
      </c>
      <c r="Y16" s="17">
        <v>0.100843503210321</v>
      </c>
      <c r="Z16" s="17"/>
      <c r="AA16" s="17">
        <v>8.0829533415066199E-2</v>
      </c>
      <c r="AB16" s="17">
        <v>8.9864657025334804E-2</v>
      </c>
      <c r="AC16" s="17">
        <v>0.114446825607916</v>
      </c>
      <c r="AD16" s="17">
        <v>0.125755747174226</v>
      </c>
      <c r="AE16" s="17"/>
      <c r="AF16" s="17">
        <v>8.7843582757928501E-2</v>
      </c>
      <c r="AG16" s="17">
        <v>0.11016217367230199</v>
      </c>
      <c r="AH16" s="17">
        <v>0.105130740339424</v>
      </c>
      <c r="AI16" s="17">
        <v>0.123446607008114</v>
      </c>
      <c r="AJ16" s="17">
        <v>0.114006489640507</v>
      </c>
    </row>
    <row r="17" spans="2:36" x14ac:dyDescent="0.35">
      <c r="B17" s="18" t="s">
        <v>124</v>
      </c>
      <c r="C17" s="17">
        <v>0.19033900095393899</v>
      </c>
      <c r="D17" s="17">
        <v>0.19899363335829801</v>
      </c>
      <c r="E17" s="17">
        <v>0.18194567537780901</v>
      </c>
      <c r="F17" s="17"/>
      <c r="G17" s="17">
        <v>0.20010659502574599</v>
      </c>
      <c r="H17" s="17">
        <v>0.186978829846492</v>
      </c>
      <c r="I17" s="17">
        <v>0.17690350953252201</v>
      </c>
      <c r="J17" s="17">
        <v>0.168616626457989</v>
      </c>
      <c r="K17" s="17">
        <v>0.21055699629216101</v>
      </c>
      <c r="L17" s="17">
        <v>0.20005305972371601</v>
      </c>
      <c r="M17" s="17"/>
      <c r="N17" s="17">
        <v>0.22538158835748701</v>
      </c>
      <c r="O17" s="17">
        <v>0.18710681090865999</v>
      </c>
      <c r="P17" s="17">
        <v>0.199361224690141</v>
      </c>
      <c r="Q17" s="17">
        <v>0.206288243808497</v>
      </c>
      <c r="R17" s="17">
        <v>0.18192810496647099</v>
      </c>
      <c r="S17" s="17">
        <v>0.161651248964442</v>
      </c>
      <c r="T17" s="17">
        <v>0.20360037575892301</v>
      </c>
      <c r="U17" s="17">
        <v>0.23510449889717</v>
      </c>
      <c r="V17" s="17">
        <v>0.15014099678162801</v>
      </c>
      <c r="W17" s="17">
        <v>0.16868774372373599</v>
      </c>
      <c r="X17" s="17">
        <v>0.195802491017603</v>
      </c>
      <c r="Y17" s="17">
        <v>0.20550996346209399</v>
      </c>
      <c r="Z17" s="17"/>
      <c r="AA17" s="17">
        <v>0.190944170120639</v>
      </c>
      <c r="AB17" s="17">
        <v>0.198142265579066</v>
      </c>
      <c r="AC17" s="17">
        <v>0.18064756753201699</v>
      </c>
      <c r="AD17" s="17">
        <v>0.190984725763861</v>
      </c>
      <c r="AE17" s="17"/>
      <c r="AF17" s="17">
        <v>0.19620735957476801</v>
      </c>
      <c r="AG17" s="17">
        <v>0.184840246766306</v>
      </c>
      <c r="AH17" s="17">
        <v>0.18902012025937201</v>
      </c>
      <c r="AI17" s="17">
        <v>0.20536396783160099</v>
      </c>
      <c r="AJ17" s="17">
        <v>0.18761039361277701</v>
      </c>
    </row>
    <row r="18" spans="2:36" x14ac:dyDescent="0.35">
      <c r="B18" s="18" t="s">
        <v>125</v>
      </c>
      <c r="C18" s="17">
        <v>0.199860679148018</v>
      </c>
      <c r="D18" s="17">
        <v>0.21391375197655399</v>
      </c>
      <c r="E18" s="17">
        <v>0.18655927430875499</v>
      </c>
      <c r="F18" s="17"/>
      <c r="G18" s="17">
        <v>0.12788004517085899</v>
      </c>
      <c r="H18" s="17">
        <v>0.14969345772894599</v>
      </c>
      <c r="I18" s="17">
        <v>0.212309983196101</v>
      </c>
      <c r="J18" s="17">
        <v>0.22869364644197401</v>
      </c>
      <c r="K18" s="17">
        <v>0.19923211884393699</v>
      </c>
      <c r="L18" s="17">
        <v>0.23719395225440101</v>
      </c>
      <c r="M18" s="17"/>
      <c r="N18" s="17">
        <v>0.18519245446325999</v>
      </c>
      <c r="O18" s="17">
        <v>0.23680664521349101</v>
      </c>
      <c r="P18" s="17">
        <v>0.19209264692747399</v>
      </c>
      <c r="Q18" s="17">
        <v>0.170019888356817</v>
      </c>
      <c r="R18" s="17">
        <v>0.21654037882387001</v>
      </c>
      <c r="S18" s="17">
        <v>0.21795292349336901</v>
      </c>
      <c r="T18" s="17">
        <v>0.169234838364449</v>
      </c>
      <c r="U18" s="17">
        <v>0.26005712565533101</v>
      </c>
      <c r="V18" s="17">
        <v>0.19640780207101799</v>
      </c>
      <c r="W18" s="17">
        <v>0.19794504138326599</v>
      </c>
      <c r="X18" s="17">
        <v>0.122685313579035</v>
      </c>
      <c r="Y18" s="17">
        <v>0.26365002810438298</v>
      </c>
      <c r="Z18" s="17"/>
      <c r="AA18" s="17">
        <v>0.220657294490513</v>
      </c>
      <c r="AB18" s="17">
        <v>0.187629341502906</v>
      </c>
      <c r="AC18" s="17">
        <v>0.20795032383456299</v>
      </c>
      <c r="AD18" s="17">
        <v>0.179547552665282</v>
      </c>
      <c r="AE18" s="17"/>
      <c r="AF18" s="17">
        <v>0.168961686864534</v>
      </c>
      <c r="AG18" s="17">
        <v>0.194351131915459</v>
      </c>
      <c r="AH18" s="17">
        <v>0.214809743078375</v>
      </c>
      <c r="AI18" s="17">
        <v>0.22995824807531601</v>
      </c>
      <c r="AJ18" s="17">
        <v>0.16988106586369001</v>
      </c>
    </row>
    <row r="19" spans="2:36" x14ac:dyDescent="0.35">
      <c r="B19" s="18" t="s">
        <v>126</v>
      </c>
      <c r="C19" s="17">
        <v>0.40822341952871</v>
      </c>
      <c r="D19" s="17">
        <v>0.399608339727615</v>
      </c>
      <c r="E19" s="17">
        <v>0.417639354675925</v>
      </c>
      <c r="F19" s="17"/>
      <c r="G19" s="17">
        <v>0.32195737127634699</v>
      </c>
      <c r="H19" s="17">
        <v>0.32499638336000602</v>
      </c>
      <c r="I19" s="17">
        <v>0.41552658803901399</v>
      </c>
      <c r="J19" s="17">
        <v>0.414760151532583</v>
      </c>
      <c r="K19" s="17">
        <v>0.46673281675685802</v>
      </c>
      <c r="L19" s="17">
        <v>0.4550549072117</v>
      </c>
      <c r="M19" s="17"/>
      <c r="N19" s="17">
        <v>0.33712764498299702</v>
      </c>
      <c r="O19" s="17">
        <v>0.41895991273727701</v>
      </c>
      <c r="P19" s="17">
        <v>0.40535832134335997</v>
      </c>
      <c r="Q19" s="17">
        <v>0.40678909605994601</v>
      </c>
      <c r="R19" s="17">
        <v>0.38340555062550902</v>
      </c>
      <c r="S19" s="17">
        <v>0.37589625298898499</v>
      </c>
      <c r="T19" s="17">
        <v>0.42781086884842001</v>
      </c>
      <c r="U19" s="17">
        <v>0.43891483791185298</v>
      </c>
      <c r="V19" s="17">
        <v>0.42277460327929101</v>
      </c>
      <c r="W19" s="17">
        <v>0.48106817090790299</v>
      </c>
      <c r="X19" s="17">
        <v>0.48293437346486401</v>
      </c>
      <c r="Y19" s="17">
        <v>0.32130459475027001</v>
      </c>
      <c r="Z19" s="17"/>
      <c r="AA19" s="17">
        <v>0.42341732855569503</v>
      </c>
      <c r="AB19" s="17">
        <v>0.43535235022089402</v>
      </c>
      <c r="AC19" s="17">
        <v>0.39423501620715801</v>
      </c>
      <c r="AD19" s="17">
        <v>0.37363081114746399</v>
      </c>
      <c r="AE19" s="17"/>
      <c r="AF19" s="17">
        <v>0.439449345106946</v>
      </c>
      <c r="AG19" s="17">
        <v>0.37895308450586401</v>
      </c>
      <c r="AH19" s="17">
        <v>0.409097542689145</v>
      </c>
      <c r="AI19" s="17">
        <v>0.40507095140386801</v>
      </c>
      <c r="AJ19" s="17">
        <v>0.40489202695013898</v>
      </c>
    </row>
    <row r="20" spans="2:36" x14ac:dyDescent="0.35">
      <c r="B20" s="18" t="s">
        <v>127</v>
      </c>
      <c r="C20" s="19">
        <v>2.2799528132065199E-3</v>
      </c>
      <c r="D20" s="19">
        <v>2.21071191551653E-3</v>
      </c>
      <c r="E20" s="19">
        <v>2.3588134665666698E-3</v>
      </c>
      <c r="F20" s="19"/>
      <c r="G20" s="19">
        <v>1.01014046310585E-2</v>
      </c>
      <c r="H20" s="19">
        <v>0</v>
      </c>
      <c r="I20" s="19">
        <v>3.2612058618627401E-3</v>
      </c>
      <c r="J20" s="19">
        <v>0</v>
      </c>
      <c r="K20" s="19">
        <v>3.7420337599209201E-3</v>
      </c>
      <c r="L20" s="19">
        <v>0</v>
      </c>
      <c r="M20" s="19"/>
      <c r="N20" s="19">
        <v>9.1459124776308992E-3</v>
      </c>
      <c r="O20" s="19">
        <v>0</v>
      </c>
      <c r="P20" s="19">
        <v>6.7553283474192701E-3</v>
      </c>
      <c r="Q20" s="19">
        <v>0</v>
      </c>
      <c r="R20" s="19">
        <v>0</v>
      </c>
      <c r="S20" s="19">
        <v>0</v>
      </c>
      <c r="T20" s="19">
        <v>0</v>
      </c>
      <c r="U20" s="19">
        <v>0</v>
      </c>
      <c r="V20" s="19">
        <v>0</v>
      </c>
      <c r="W20" s="19">
        <v>6.9225652095931903E-3</v>
      </c>
      <c r="X20" s="19">
        <v>0</v>
      </c>
      <c r="Y20" s="19">
        <v>0</v>
      </c>
      <c r="Z20" s="19"/>
      <c r="AA20" s="19">
        <v>0</v>
      </c>
      <c r="AB20" s="19">
        <v>2.1577499002804102E-3</v>
      </c>
      <c r="AC20" s="19">
        <v>2.8976739601640098E-3</v>
      </c>
      <c r="AD20" s="19">
        <v>4.4641756319533203E-3</v>
      </c>
      <c r="AE20" s="19"/>
      <c r="AF20" s="19">
        <v>4.8224161389585204E-3</v>
      </c>
      <c r="AG20" s="19">
        <v>2.4856571207745402E-3</v>
      </c>
      <c r="AH20" s="19">
        <v>1.9405978777409299E-3</v>
      </c>
      <c r="AI20" s="19">
        <v>0</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1466</v>
      </c>
      <c r="D7" s="10">
        <v>694</v>
      </c>
      <c r="E7" s="10">
        <v>768</v>
      </c>
      <c r="F7" s="10"/>
      <c r="G7" s="10">
        <v>172</v>
      </c>
      <c r="H7" s="10">
        <v>197</v>
      </c>
      <c r="I7" s="10">
        <v>254</v>
      </c>
      <c r="J7" s="10">
        <v>269</v>
      </c>
      <c r="K7" s="10">
        <v>232</v>
      </c>
      <c r="L7" s="10">
        <v>342</v>
      </c>
      <c r="M7" s="10"/>
      <c r="N7" s="10">
        <v>191</v>
      </c>
      <c r="O7" s="10">
        <v>195</v>
      </c>
      <c r="P7" s="10">
        <v>119</v>
      </c>
      <c r="Q7" s="10">
        <v>128</v>
      </c>
      <c r="R7" s="10">
        <v>106</v>
      </c>
      <c r="S7" s="10">
        <v>131</v>
      </c>
      <c r="T7" s="10">
        <v>105</v>
      </c>
      <c r="U7" s="10">
        <v>72</v>
      </c>
      <c r="V7" s="10">
        <v>174</v>
      </c>
      <c r="W7" s="10">
        <v>123</v>
      </c>
      <c r="X7" s="10">
        <v>73</v>
      </c>
      <c r="Y7" s="10">
        <v>49</v>
      </c>
      <c r="Z7" s="10"/>
      <c r="AA7" s="10">
        <v>405</v>
      </c>
      <c r="AB7" s="10">
        <v>390</v>
      </c>
      <c r="AC7" s="10">
        <v>322</v>
      </c>
      <c r="AD7" s="10">
        <v>345</v>
      </c>
      <c r="AE7" s="10"/>
      <c r="AF7" s="10">
        <v>332</v>
      </c>
      <c r="AG7" s="10">
        <v>356</v>
      </c>
      <c r="AH7" s="10">
        <v>396</v>
      </c>
      <c r="AI7" s="10">
        <v>154</v>
      </c>
      <c r="AJ7" s="10">
        <v>33</v>
      </c>
    </row>
    <row r="8" spans="2:36" ht="30" customHeight="1" x14ac:dyDescent="0.35">
      <c r="B8" s="11" t="s">
        <v>54</v>
      </c>
      <c r="C8" s="11">
        <v>1469</v>
      </c>
      <c r="D8" s="11">
        <v>709</v>
      </c>
      <c r="E8" s="11">
        <v>756</v>
      </c>
      <c r="F8" s="11"/>
      <c r="G8" s="11">
        <v>161</v>
      </c>
      <c r="H8" s="11">
        <v>216</v>
      </c>
      <c r="I8" s="11">
        <v>258</v>
      </c>
      <c r="J8" s="11">
        <v>281</v>
      </c>
      <c r="K8" s="11">
        <v>215</v>
      </c>
      <c r="L8" s="11">
        <v>337</v>
      </c>
      <c r="M8" s="11"/>
      <c r="N8" s="11">
        <v>195</v>
      </c>
      <c r="O8" s="11">
        <v>196</v>
      </c>
      <c r="P8" s="11">
        <v>114</v>
      </c>
      <c r="Q8" s="11">
        <v>136</v>
      </c>
      <c r="R8" s="11">
        <v>98</v>
      </c>
      <c r="S8" s="11">
        <v>129</v>
      </c>
      <c r="T8" s="11">
        <v>112</v>
      </c>
      <c r="U8" s="11">
        <v>60</v>
      </c>
      <c r="V8" s="11">
        <v>171</v>
      </c>
      <c r="W8" s="11">
        <v>141</v>
      </c>
      <c r="X8" s="11">
        <v>72</v>
      </c>
      <c r="Y8" s="11">
        <v>43</v>
      </c>
      <c r="Z8" s="11"/>
      <c r="AA8" s="11">
        <v>415</v>
      </c>
      <c r="AB8" s="11">
        <v>398</v>
      </c>
      <c r="AC8" s="11">
        <v>319</v>
      </c>
      <c r="AD8" s="11">
        <v>331</v>
      </c>
      <c r="AE8" s="11"/>
      <c r="AF8" s="11">
        <v>326</v>
      </c>
      <c r="AG8" s="11">
        <v>354</v>
      </c>
      <c r="AH8" s="11">
        <v>405</v>
      </c>
      <c r="AI8" s="11">
        <v>158</v>
      </c>
      <c r="AJ8" s="11">
        <v>32</v>
      </c>
    </row>
    <row r="9" spans="2:36" x14ac:dyDescent="0.35">
      <c r="B9" s="18" t="s">
        <v>116</v>
      </c>
      <c r="C9" s="17">
        <v>2.91357741760164E-3</v>
      </c>
      <c r="D9" s="17">
        <v>1.7234281646106599E-3</v>
      </c>
      <c r="E9" s="17">
        <v>4.0444193223288698E-3</v>
      </c>
      <c r="F9" s="17"/>
      <c r="G9" s="17">
        <v>0</v>
      </c>
      <c r="H9" s="17">
        <v>0</v>
      </c>
      <c r="I9" s="17">
        <v>4.0756008188671802E-3</v>
      </c>
      <c r="J9" s="17">
        <v>1.1464063047064099E-2</v>
      </c>
      <c r="K9" s="17">
        <v>0</v>
      </c>
      <c r="L9" s="17">
        <v>0</v>
      </c>
      <c r="M9" s="17"/>
      <c r="N9" s="17">
        <v>0</v>
      </c>
      <c r="O9" s="17">
        <v>0</v>
      </c>
      <c r="P9" s="17">
        <v>0</v>
      </c>
      <c r="Q9" s="17">
        <v>1.67768348415522E-2</v>
      </c>
      <c r="R9" s="17">
        <v>0</v>
      </c>
      <c r="S9" s="17">
        <v>6.9540790813985096E-3</v>
      </c>
      <c r="T9" s="17">
        <v>0</v>
      </c>
      <c r="U9" s="17">
        <v>0</v>
      </c>
      <c r="V9" s="17">
        <v>0</v>
      </c>
      <c r="W9" s="17">
        <v>7.8249768919383105E-3</v>
      </c>
      <c r="X9" s="17">
        <v>0</v>
      </c>
      <c r="Y9" s="17">
        <v>0</v>
      </c>
      <c r="Z9" s="17"/>
      <c r="AA9" s="17">
        <v>2.9409260847631301E-3</v>
      </c>
      <c r="AB9" s="17">
        <v>0</v>
      </c>
      <c r="AC9" s="17">
        <v>0</v>
      </c>
      <c r="AD9" s="17">
        <v>9.22594769066655E-3</v>
      </c>
      <c r="AE9" s="17"/>
      <c r="AF9" s="17">
        <v>2.7655184441265101E-3</v>
      </c>
      <c r="AG9" s="17">
        <v>0</v>
      </c>
      <c r="AH9" s="17">
        <v>2.7255789141681199E-3</v>
      </c>
      <c r="AI9" s="17">
        <v>0</v>
      </c>
      <c r="AJ9" s="17">
        <v>0</v>
      </c>
    </row>
    <row r="10" spans="2:36" x14ac:dyDescent="0.35">
      <c r="B10" s="18" t="s">
        <v>117</v>
      </c>
      <c r="C10" s="17">
        <v>3.5235572298494299E-3</v>
      </c>
      <c r="D10" s="17">
        <v>1.79538054643679E-3</v>
      </c>
      <c r="E10" s="17">
        <v>5.1619216095308302E-3</v>
      </c>
      <c r="F10" s="17"/>
      <c r="G10" s="17">
        <v>6.2226248222881303E-3</v>
      </c>
      <c r="H10" s="17">
        <v>1.08368320990715E-2</v>
      </c>
      <c r="I10" s="17">
        <v>0</v>
      </c>
      <c r="J10" s="17">
        <v>3.2603549915599102E-3</v>
      </c>
      <c r="K10" s="17">
        <v>0</v>
      </c>
      <c r="L10" s="17">
        <v>2.7153413857320102E-3</v>
      </c>
      <c r="M10" s="17"/>
      <c r="N10" s="17">
        <v>1.6670706863819801E-2</v>
      </c>
      <c r="O10" s="17">
        <v>9.7545510977154297E-3</v>
      </c>
      <c r="P10" s="17">
        <v>0</v>
      </c>
      <c r="Q10" s="17">
        <v>0</v>
      </c>
      <c r="R10" s="17">
        <v>0</v>
      </c>
      <c r="S10" s="17">
        <v>0</v>
      </c>
      <c r="T10" s="17">
        <v>0</v>
      </c>
      <c r="U10" s="17">
        <v>0</v>
      </c>
      <c r="V10" s="17">
        <v>0</v>
      </c>
      <c r="W10" s="17">
        <v>0</v>
      </c>
      <c r="X10" s="17">
        <v>0</v>
      </c>
      <c r="Y10" s="17">
        <v>0</v>
      </c>
      <c r="Z10" s="17"/>
      <c r="AA10" s="17">
        <v>5.6363800691464697E-3</v>
      </c>
      <c r="AB10" s="17">
        <v>2.51584406519882E-3</v>
      </c>
      <c r="AC10" s="17">
        <v>0</v>
      </c>
      <c r="AD10" s="17">
        <v>5.5266452003154302E-3</v>
      </c>
      <c r="AE10" s="17"/>
      <c r="AF10" s="17">
        <v>2.8169942214034999E-3</v>
      </c>
      <c r="AG10" s="17">
        <v>5.6055428934198397E-3</v>
      </c>
      <c r="AH10" s="17">
        <v>3.1422392116997599E-3</v>
      </c>
      <c r="AI10" s="17">
        <v>6.3307056296321301E-3</v>
      </c>
      <c r="AJ10" s="17">
        <v>0</v>
      </c>
    </row>
    <row r="11" spans="2:36" x14ac:dyDescent="0.35">
      <c r="B11" s="18" t="s">
        <v>118</v>
      </c>
      <c r="C11" s="17">
        <v>5.3848353886930102E-3</v>
      </c>
      <c r="D11" s="17">
        <v>5.7463941169890497E-3</v>
      </c>
      <c r="E11" s="17">
        <v>5.0740470245134103E-3</v>
      </c>
      <c r="F11" s="17"/>
      <c r="G11" s="17">
        <v>1.68581889544746E-2</v>
      </c>
      <c r="H11" s="17">
        <v>4.6474792511837096E-3</v>
      </c>
      <c r="I11" s="17">
        <v>3.7581919286236499E-3</v>
      </c>
      <c r="J11" s="17">
        <v>4.7068882550955898E-3</v>
      </c>
      <c r="K11" s="17">
        <v>4.25782433242816E-3</v>
      </c>
      <c r="L11" s="17">
        <v>2.9032889072689401E-3</v>
      </c>
      <c r="M11" s="17"/>
      <c r="N11" s="17">
        <v>5.1364282104889303E-3</v>
      </c>
      <c r="O11" s="17">
        <v>0</v>
      </c>
      <c r="P11" s="17">
        <v>1.6544553855983E-2</v>
      </c>
      <c r="Q11" s="17">
        <v>0</v>
      </c>
      <c r="R11" s="17">
        <v>9.5494097708722601E-3</v>
      </c>
      <c r="S11" s="17">
        <v>7.5009349628872802E-3</v>
      </c>
      <c r="T11" s="17">
        <v>0</v>
      </c>
      <c r="U11" s="17">
        <v>0</v>
      </c>
      <c r="V11" s="17">
        <v>1.03985116172737E-2</v>
      </c>
      <c r="W11" s="17">
        <v>9.3898831543765601E-3</v>
      </c>
      <c r="X11" s="17">
        <v>0</v>
      </c>
      <c r="Y11" s="17">
        <v>0</v>
      </c>
      <c r="Z11" s="17"/>
      <c r="AA11" s="17">
        <v>5.4505314414060903E-3</v>
      </c>
      <c r="AB11" s="17">
        <v>2.45341102845158E-3</v>
      </c>
      <c r="AC11" s="17">
        <v>8.6016242579158696E-3</v>
      </c>
      <c r="AD11" s="17">
        <v>5.7910392181282798E-3</v>
      </c>
      <c r="AE11" s="17"/>
      <c r="AF11" s="17">
        <v>2.9829936854681902E-3</v>
      </c>
      <c r="AG11" s="17">
        <v>5.3495154366510903E-3</v>
      </c>
      <c r="AH11" s="17">
        <v>7.78401459685604E-3</v>
      </c>
      <c r="AI11" s="17">
        <v>0</v>
      </c>
      <c r="AJ11" s="17">
        <v>0</v>
      </c>
    </row>
    <row r="12" spans="2:36" x14ac:dyDescent="0.35">
      <c r="B12" s="18" t="s">
        <v>119</v>
      </c>
      <c r="C12" s="17">
        <v>1.2153236244987599E-2</v>
      </c>
      <c r="D12" s="17">
        <v>7.7523280548234402E-3</v>
      </c>
      <c r="E12" s="17">
        <v>1.63420451392991E-2</v>
      </c>
      <c r="F12" s="17"/>
      <c r="G12" s="17">
        <v>2.34938994343168E-2</v>
      </c>
      <c r="H12" s="17">
        <v>5.8056034745732803E-3</v>
      </c>
      <c r="I12" s="17">
        <v>1.5267328078136499E-2</v>
      </c>
      <c r="J12" s="17">
        <v>1.52587506614336E-2</v>
      </c>
      <c r="K12" s="17">
        <v>1.6832827549583599E-2</v>
      </c>
      <c r="L12" s="17">
        <v>2.8258962918246799E-3</v>
      </c>
      <c r="M12" s="17"/>
      <c r="N12" s="17">
        <v>1.50671280799316E-2</v>
      </c>
      <c r="O12" s="17">
        <v>1.04413509944466E-2</v>
      </c>
      <c r="P12" s="17">
        <v>8.6405651455515806E-3</v>
      </c>
      <c r="Q12" s="17">
        <v>2.3772397420735999E-2</v>
      </c>
      <c r="R12" s="17">
        <v>1.87613774225859E-2</v>
      </c>
      <c r="S12" s="17">
        <v>7.6801621027253898E-3</v>
      </c>
      <c r="T12" s="17">
        <v>8.5658423605986193E-3</v>
      </c>
      <c r="U12" s="17">
        <v>1.2391263723564E-2</v>
      </c>
      <c r="V12" s="17">
        <v>1.09988084977981E-2</v>
      </c>
      <c r="W12" s="17">
        <v>8.8224909755011491E-3</v>
      </c>
      <c r="X12" s="17">
        <v>1.35387096338583E-2</v>
      </c>
      <c r="Y12" s="17">
        <v>0</v>
      </c>
      <c r="Z12" s="17"/>
      <c r="AA12" s="17">
        <v>0</v>
      </c>
      <c r="AB12" s="17">
        <v>9.8733464231059304E-3</v>
      </c>
      <c r="AC12" s="17">
        <v>1.80320310741468E-2</v>
      </c>
      <c r="AD12" s="17">
        <v>2.4603083000899501E-2</v>
      </c>
      <c r="AE12" s="17"/>
      <c r="AF12" s="17">
        <v>8.8399329071935408E-3</v>
      </c>
      <c r="AG12" s="17">
        <v>2.29611840761887E-2</v>
      </c>
      <c r="AH12" s="17">
        <v>7.2289603255850099E-3</v>
      </c>
      <c r="AI12" s="17">
        <v>0</v>
      </c>
      <c r="AJ12" s="17">
        <v>0</v>
      </c>
    </row>
    <row r="13" spans="2:36" x14ac:dyDescent="0.35">
      <c r="B13" s="18" t="s">
        <v>120</v>
      </c>
      <c r="C13" s="17">
        <v>1.51554088261729E-2</v>
      </c>
      <c r="D13" s="17">
        <v>9.3122452441168607E-3</v>
      </c>
      <c r="E13" s="17">
        <v>1.9449284054598701E-2</v>
      </c>
      <c r="F13" s="17"/>
      <c r="G13" s="17">
        <v>3.6191748613890899E-2</v>
      </c>
      <c r="H13" s="17">
        <v>2.8882342303067202E-2</v>
      </c>
      <c r="I13" s="17">
        <v>3.5533631716260301E-3</v>
      </c>
      <c r="J13" s="17">
        <v>1.5419543922809699E-2</v>
      </c>
      <c r="K13" s="17">
        <v>9.5018534835815491E-3</v>
      </c>
      <c r="L13" s="17">
        <v>8.5802687459705304E-3</v>
      </c>
      <c r="M13" s="17"/>
      <c r="N13" s="17">
        <v>4.8629882119867202E-3</v>
      </c>
      <c r="O13" s="17">
        <v>2.60438830266548E-2</v>
      </c>
      <c r="P13" s="17">
        <v>1.6482911942882001E-2</v>
      </c>
      <c r="Q13" s="17">
        <v>2.2040600365989E-2</v>
      </c>
      <c r="R13" s="17">
        <v>3.1467375649461803E-2</v>
      </c>
      <c r="S13" s="17">
        <v>7.6099171669176098E-3</v>
      </c>
      <c r="T13" s="17">
        <v>1.0372974048116899E-2</v>
      </c>
      <c r="U13" s="17">
        <v>0</v>
      </c>
      <c r="V13" s="17">
        <v>1.8437140172865601E-2</v>
      </c>
      <c r="W13" s="17">
        <v>7.7163889470515399E-3</v>
      </c>
      <c r="X13" s="17">
        <v>0</v>
      </c>
      <c r="Y13" s="17">
        <v>4.2702924144777998E-2</v>
      </c>
      <c r="Z13" s="17"/>
      <c r="AA13" s="17">
        <v>9.6036060004945599E-3</v>
      </c>
      <c r="AB13" s="17">
        <v>1.7526365674719002E-2</v>
      </c>
      <c r="AC13" s="17">
        <v>2.9343782265383901E-2</v>
      </c>
      <c r="AD13" s="17">
        <v>5.7677072612950598E-3</v>
      </c>
      <c r="AE13" s="17"/>
      <c r="AF13" s="17">
        <v>1.8549330482318702E-2</v>
      </c>
      <c r="AG13" s="17">
        <v>1.70687927749315E-2</v>
      </c>
      <c r="AH13" s="17">
        <v>7.4055954152355396E-3</v>
      </c>
      <c r="AI13" s="17">
        <v>1.9159189680640901E-2</v>
      </c>
      <c r="AJ13" s="17">
        <v>0</v>
      </c>
    </row>
    <row r="14" spans="2:36" x14ac:dyDescent="0.35">
      <c r="B14" s="18" t="s">
        <v>121</v>
      </c>
      <c r="C14" s="17">
        <v>3.9227843504684098E-2</v>
      </c>
      <c r="D14" s="17">
        <v>3.02663081206275E-2</v>
      </c>
      <c r="E14" s="17">
        <v>4.7833125414428697E-2</v>
      </c>
      <c r="F14" s="17"/>
      <c r="G14" s="17">
        <v>7.0278512760884204E-2</v>
      </c>
      <c r="H14" s="17">
        <v>5.5149531284436101E-2</v>
      </c>
      <c r="I14" s="17">
        <v>4.2937845888745399E-2</v>
      </c>
      <c r="J14" s="17">
        <v>3.9592165902729202E-2</v>
      </c>
      <c r="K14" s="17">
        <v>2.6158321723698402E-2</v>
      </c>
      <c r="L14" s="17">
        <v>1.93507229700936E-2</v>
      </c>
      <c r="M14" s="17"/>
      <c r="N14" s="17">
        <v>3.1980128280350399E-2</v>
      </c>
      <c r="O14" s="17">
        <v>4.5948161188920998E-2</v>
      </c>
      <c r="P14" s="17">
        <v>4.00793952068157E-2</v>
      </c>
      <c r="Q14" s="17">
        <v>5.3513199298071801E-2</v>
      </c>
      <c r="R14" s="17">
        <v>1.9311112562502199E-2</v>
      </c>
      <c r="S14" s="17">
        <v>5.1912259156173202E-2</v>
      </c>
      <c r="T14" s="17">
        <v>0</v>
      </c>
      <c r="U14" s="17">
        <v>1.4607031903867701E-2</v>
      </c>
      <c r="V14" s="17">
        <v>7.0169801780419899E-2</v>
      </c>
      <c r="W14" s="17">
        <v>2.3367413329697599E-2</v>
      </c>
      <c r="X14" s="17">
        <v>5.5199036365663402E-2</v>
      </c>
      <c r="Y14" s="17">
        <v>4.0558703724111703E-2</v>
      </c>
      <c r="Z14" s="17"/>
      <c r="AA14" s="17">
        <v>2.1444439864834498E-2</v>
      </c>
      <c r="AB14" s="17">
        <v>3.3073178593215798E-2</v>
      </c>
      <c r="AC14" s="17">
        <v>5.1934586474608503E-2</v>
      </c>
      <c r="AD14" s="17">
        <v>5.7136247419933797E-2</v>
      </c>
      <c r="AE14" s="17"/>
      <c r="AF14" s="17">
        <v>4.7198520777185601E-2</v>
      </c>
      <c r="AG14" s="17">
        <v>5.1457020590297699E-2</v>
      </c>
      <c r="AH14" s="17">
        <v>2.0209820206566399E-2</v>
      </c>
      <c r="AI14" s="17">
        <v>3.2186320161474199E-2</v>
      </c>
      <c r="AJ14" s="17">
        <v>0</v>
      </c>
    </row>
    <row r="15" spans="2:36" x14ac:dyDescent="0.35">
      <c r="B15" s="18" t="s">
        <v>122</v>
      </c>
      <c r="C15" s="17">
        <v>6.16021669495646E-2</v>
      </c>
      <c r="D15" s="17">
        <v>5.3800184815906697E-2</v>
      </c>
      <c r="E15" s="17">
        <v>6.9237386806888401E-2</v>
      </c>
      <c r="F15" s="17"/>
      <c r="G15" s="17">
        <v>0.12668913641881899</v>
      </c>
      <c r="H15" s="17">
        <v>7.3802751407611694E-2</v>
      </c>
      <c r="I15" s="17">
        <v>7.2154319804541095E-2</v>
      </c>
      <c r="J15" s="17">
        <v>6.1051800500681902E-2</v>
      </c>
      <c r="K15" s="17">
        <v>3.4846586376691101E-2</v>
      </c>
      <c r="L15" s="17">
        <v>3.2078311642064102E-2</v>
      </c>
      <c r="M15" s="17"/>
      <c r="N15" s="17">
        <v>7.5177053305788097E-2</v>
      </c>
      <c r="O15" s="17">
        <v>7.0795133081458503E-2</v>
      </c>
      <c r="P15" s="17">
        <v>0.10767628532969201</v>
      </c>
      <c r="Q15" s="17">
        <v>4.87385746745344E-2</v>
      </c>
      <c r="R15" s="17">
        <v>5.4495307675172501E-2</v>
      </c>
      <c r="S15" s="17">
        <v>5.4206560084748903E-2</v>
      </c>
      <c r="T15" s="17">
        <v>6.5052871835261095E-2</v>
      </c>
      <c r="U15" s="17">
        <v>0</v>
      </c>
      <c r="V15" s="17">
        <v>5.0662945117017799E-2</v>
      </c>
      <c r="W15" s="17">
        <v>4.2866379726878803E-2</v>
      </c>
      <c r="X15" s="17">
        <v>8.1612125150335502E-2</v>
      </c>
      <c r="Y15" s="17">
        <v>6.20912693059094E-2</v>
      </c>
      <c r="Z15" s="17"/>
      <c r="AA15" s="17">
        <v>5.7372656027461999E-2</v>
      </c>
      <c r="AB15" s="17">
        <v>5.0109946203222198E-2</v>
      </c>
      <c r="AC15" s="17">
        <v>8.2029474323006696E-2</v>
      </c>
      <c r="AD15" s="17">
        <v>6.1771413594410102E-2</v>
      </c>
      <c r="AE15" s="17"/>
      <c r="AF15" s="17">
        <v>5.8860521859698103E-2</v>
      </c>
      <c r="AG15" s="17">
        <v>6.2704437244498396E-2</v>
      </c>
      <c r="AH15" s="17">
        <v>6.7809428543126604E-2</v>
      </c>
      <c r="AI15" s="17">
        <v>5.9175539366396503E-2</v>
      </c>
      <c r="AJ15" s="17">
        <v>9.3897689539781601E-2</v>
      </c>
    </row>
    <row r="16" spans="2:36" x14ac:dyDescent="0.35">
      <c r="B16" s="18" t="s">
        <v>123</v>
      </c>
      <c r="C16" s="17">
        <v>0.122055057478398</v>
      </c>
      <c r="D16" s="17">
        <v>0.12509242388953401</v>
      </c>
      <c r="E16" s="17">
        <v>0.119845486845569</v>
      </c>
      <c r="F16" s="17"/>
      <c r="G16" s="17">
        <v>0.14250300841574401</v>
      </c>
      <c r="H16" s="17">
        <v>0.19955030033415799</v>
      </c>
      <c r="I16" s="17">
        <v>9.3864382586388601E-2</v>
      </c>
      <c r="J16" s="17">
        <v>0.13268176825726499</v>
      </c>
      <c r="K16" s="17">
        <v>8.5819496067500098E-2</v>
      </c>
      <c r="L16" s="17">
        <v>9.8456020106605105E-2</v>
      </c>
      <c r="M16" s="17"/>
      <c r="N16" s="17">
        <v>0.14050662410710901</v>
      </c>
      <c r="O16" s="17">
        <v>0.103332235812809</v>
      </c>
      <c r="P16" s="17">
        <v>0.14945239761849699</v>
      </c>
      <c r="Q16" s="17">
        <v>7.9783513137642204E-2</v>
      </c>
      <c r="R16" s="17">
        <v>0.111386991285699</v>
      </c>
      <c r="S16" s="17">
        <v>0.18182687746825901</v>
      </c>
      <c r="T16" s="17">
        <v>0.132161879666819</v>
      </c>
      <c r="U16" s="17">
        <v>0.16849120069258999</v>
      </c>
      <c r="V16" s="17">
        <v>8.7846415122478094E-2</v>
      </c>
      <c r="W16" s="17">
        <v>8.3187855669001304E-2</v>
      </c>
      <c r="X16" s="17">
        <v>0.163880588729612</v>
      </c>
      <c r="Y16" s="17">
        <v>0.13112201953734401</v>
      </c>
      <c r="Z16" s="17"/>
      <c r="AA16" s="17">
        <v>0.120747244522334</v>
      </c>
      <c r="AB16" s="17">
        <v>0.130572259048193</v>
      </c>
      <c r="AC16" s="17">
        <v>0.12271588558532499</v>
      </c>
      <c r="AD16" s="17">
        <v>0.114290085882001</v>
      </c>
      <c r="AE16" s="17"/>
      <c r="AF16" s="17">
        <v>9.9008031975763494E-2</v>
      </c>
      <c r="AG16" s="17">
        <v>0.12829163032545901</v>
      </c>
      <c r="AH16" s="17">
        <v>0.133985812144539</v>
      </c>
      <c r="AI16" s="17">
        <v>0.12663420990053301</v>
      </c>
      <c r="AJ16" s="17">
        <v>0.207747984559462</v>
      </c>
    </row>
    <row r="17" spans="2:36" x14ac:dyDescent="0.35">
      <c r="B17" s="18" t="s">
        <v>124</v>
      </c>
      <c r="C17" s="17">
        <v>0.22071747617847301</v>
      </c>
      <c r="D17" s="17">
        <v>0.23291944495462399</v>
      </c>
      <c r="E17" s="17">
        <v>0.210432588489436</v>
      </c>
      <c r="F17" s="17"/>
      <c r="G17" s="17">
        <v>0.21479881008488499</v>
      </c>
      <c r="H17" s="17">
        <v>0.23462861762454401</v>
      </c>
      <c r="I17" s="17">
        <v>0.21461599802164399</v>
      </c>
      <c r="J17" s="17">
        <v>0.19331050100727101</v>
      </c>
      <c r="K17" s="17">
        <v>0.24769665340415201</v>
      </c>
      <c r="L17" s="17">
        <v>0.22498439996203701</v>
      </c>
      <c r="M17" s="17"/>
      <c r="N17" s="17">
        <v>0.26114100968669901</v>
      </c>
      <c r="O17" s="17">
        <v>0.20157420909541901</v>
      </c>
      <c r="P17" s="17">
        <v>0.22355622351228899</v>
      </c>
      <c r="Q17" s="17">
        <v>0.186783029566993</v>
      </c>
      <c r="R17" s="17">
        <v>0.22068470647366201</v>
      </c>
      <c r="S17" s="17">
        <v>0.23704462919835301</v>
      </c>
      <c r="T17" s="17">
        <v>0.25921755622936099</v>
      </c>
      <c r="U17" s="17">
        <v>0.11270280845628899</v>
      </c>
      <c r="V17" s="17">
        <v>0.21693693108540699</v>
      </c>
      <c r="W17" s="17">
        <v>0.22670649342777699</v>
      </c>
      <c r="X17" s="17">
        <v>0.19315441753889001</v>
      </c>
      <c r="Y17" s="17">
        <v>0.26544520514216002</v>
      </c>
      <c r="Z17" s="17"/>
      <c r="AA17" s="17">
        <v>0.25693960490253798</v>
      </c>
      <c r="AB17" s="17">
        <v>0.195308447158524</v>
      </c>
      <c r="AC17" s="17">
        <v>0.19375768719497599</v>
      </c>
      <c r="AD17" s="17">
        <v>0.23452891158117301</v>
      </c>
      <c r="AE17" s="17"/>
      <c r="AF17" s="17">
        <v>0.19939752304858499</v>
      </c>
      <c r="AG17" s="17">
        <v>0.224087314793427</v>
      </c>
      <c r="AH17" s="17">
        <v>0.217866031152182</v>
      </c>
      <c r="AI17" s="17">
        <v>0.27244042062752499</v>
      </c>
      <c r="AJ17" s="17">
        <v>0.21988362531446601</v>
      </c>
    </row>
    <row r="18" spans="2:36" x14ac:dyDescent="0.35">
      <c r="B18" s="18" t="s">
        <v>125</v>
      </c>
      <c r="C18" s="17">
        <v>0.187693291541596</v>
      </c>
      <c r="D18" s="17">
        <v>0.21531437092429401</v>
      </c>
      <c r="E18" s="17">
        <v>0.158821052602104</v>
      </c>
      <c r="F18" s="17"/>
      <c r="G18" s="17">
        <v>0.13491224436555299</v>
      </c>
      <c r="H18" s="17">
        <v>0.14205724749482401</v>
      </c>
      <c r="I18" s="17">
        <v>0.21238859062509399</v>
      </c>
      <c r="J18" s="17">
        <v>0.197634831452485</v>
      </c>
      <c r="K18" s="17">
        <v>0.20829972148957501</v>
      </c>
      <c r="L18" s="17">
        <v>0.201799608528585</v>
      </c>
      <c r="M18" s="17"/>
      <c r="N18" s="17">
        <v>0.15872610188638001</v>
      </c>
      <c r="O18" s="17">
        <v>0.21836420767362</v>
      </c>
      <c r="P18" s="17">
        <v>0.15784209308229999</v>
      </c>
      <c r="Q18" s="17">
        <v>0.16550698199019501</v>
      </c>
      <c r="R18" s="17">
        <v>0.203262341630782</v>
      </c>
      <c r="S18" s="17">
        <v>0.167838705228468</v>
      </c>
      <c r="T18" s="17">
        <v>0.21797277486354999</v>
      </c>
      <c r="U18" s="17">
        <v>0.27745581418301701</v>
      </c>
      <c r="V18" s="17">
        <v>0.218098708158283</v>
      </c>
      <c r="W18" s="17">
        <v>0.168404578053509</v>
      </c>
      <c r="X18" s="17">
        <v>0.13626462085223201</v>
      </c>
      <c r="Y18" s="17">
        <v>0.17779933825243599</v>
      </c>
      <c r="Z18" s="17"/>
      <c r="AA18" s="17">
        <v>0.190817731722527</v>
      </c>
      <c r="AB18" s="17">
        <v>0.18798497031248201</v>
      </c>
      <c r="AC18" s="17">
        <v>0.18826268944942101</v>
      </c>
      <c r="AD18" s="17">
        <v>0.182540120271141</v>
      </c>
      <c r="AE18" s="17"/>
      <c r="AF18" s="17">
        <v>0.20106351768563399</v>
      </c>
      <c r="AG18" s="17">
        <v>0.16711743974130699</v>
      </c>
      <c r="AH18" s="17">
        <v>0.20793562896578499</v>
      </c>
      <c r="AI18" s="17">
        <v>0.20659741289568601</v>
      </c>
      <c r="AJ18" s="17">
        <v>0.13098982969648701</v>
      </c>
    </row>
    <row r="19" spans="2:36" x14ac:dyDescent="0.35">
      <c r="B19" s="18" t="s">
        <v>126</v>
      </c>
      <c r="C19" s="17">
        <v>0.324433481627042</v>
      </c>
      <c r="D19" s="17">
        <v>0.312325810046021</v>
      </c>
      <c r="E19" s="17">
        <v>0.33747775473764102</v>
      </c>
      <c r="F19" s="17"/>
      <c r="G19" s="17">
        <v>0.21662457767301799</v>
      </c>
      <c r="H19" s="17">
        <v>0.24463929472653001</v>
      </c>
      <c r="I19" s="17">
        <v>0.33738437907633301</v>
      </c>
      <c r="J19" s="17">
        <v>0.318521485772781</v>
      </c>
      <c r="K19" s="17">
        <v>0.362291289387284</v>
      </c>
      <c r="L19" s="17">
        <v>0.398027703293659</v>
      </c>
      <c r="M19" s="17"/>
      <c r="N19" s="17">
        <v>0.281104060653035</v>
      </c>
      <c r="O19" s="17">
        <v>0.313746268028956</v>
      </c>
      <c r="P19" s="17">
        <v>0.271654340382458</v>
      </c>
      <c r="Q19" s="17">
        <v>0.38849465008626299</v>
      </c>
      <c r="R19" s="17">
        <v>0.33108137752926198</v>
      </c>
      <c r="S19" s="17">
        <v>0.27742587555006898</v>
      </c>
      <c r="T19" s="17">
        <v>0.30665610099629298</v>
      </c>
      <c r="U19" s="17">
        <v>0.414351881040672</v>
      </c>
      <c r="V19" s="17">
        <v>0.300264094002066</v>
      </c>
      <c r="W19" s="17">
        <v>0.42171353982426901</v>
      </c>
      <c r="X19" s="17">
        <v>0.35635050172940902</v>
      </c>
      <c r="Y19" s="17">
        <v>0.28028053989326002</v>
      </c>
      <c r="Z19" s="17"/>
      <c r="AA19" s="17">
        <v>0.329046879364494</v>
      </c>
      <c r="AB19" s="17">
        <v>0.36824935910219803</v>
      </c>
      <c r="AC19" s="17">
        <v>0.29921756832441299</v>
      </c>
      <c r="AD19" s="17">
        <v>0.28473058431675002</v>
      </c>
      <c r="AE19" s="17"/>
      <c r="AF19" s="17">
        <v>0.34366145300331702</v>
      </c>
      <c r="AG19" s="17">
        <v>0.31026848835100701</v>
      </c>
      <c r="AH19" s="17">
        <v>0.32165614998123898</v>
      </c>
      <c r="AI19" s="17">
        <v>0.27747620173811199</v>
      </c>
      <c r="AJ19" s="17">
        <v>0.34748087088980201</v>
      </c>
    </row>
    <row r="20" spans="2:36" x14ac:dyDescent="0.35">
      <c r="B20" s="18" t="s">
        <v>127</v>
      </c>
      <c r="C20" s="19">
        <v>5.1400676129379104E-3</v>
      </c>
      <c r="D20" s="19">
        <v>3.9516811220164797E-3</v>
      </c>
      <c r="E20" s="19">
        <v>6.28088795366177E-3</v>
      </c>
      <c r="F20" s="19"/>
      <c r="G20" s="19">
        <v>1.1427248456126001E-2</v>
      </c>
      <c r="H20" s="19">
        <v>0</v>
      </c>
      <c r="I20" s="19">
        <v>0</v>
      </c>
      <c r="J20" s="19">
        <v>7.09784622882357E-3</v>
      </c>
      <c r="K20" s="19">
        <v>4.2954261855068301E-3</v>
      </c>
      <c r="L20" s="19">
        <v>8.2784381661609105E-3</v>
      </c>
      <c r="M20" s="19"/>
      <c r="N20" s="19">
        <v>9.6277707144113798E-3</v>
      </c>
      <c r="O20" s="19">
        <v>0</v>
      </c>
      <c r="P20" s="19">
        <v>8.0712339235306102E-3</v>
      </c>
      <c r="Q20" s="19">
        <v>1.4590218618023201E-2</v>
      </c>
      <c r="R20" s="19">
        <v>0</v>
      </c>
      <c r="S20" s="19">
        <v>0</v>
      </c>
      <c r="T20" s="19">
        <v>0</v>
      </c>
      <c r="U20" s="19">
        <v>0</v>
      </c>
      <c r="V20" s="19">
        <v>1.6186644446390001E-2</v>
      </c>
      <c r="W20" s="19">
        <v>0</v>
      </c>
      <c r="X20" s="19">
        <v>0</v>
      </c>
      <c r="Y20" s="19">
        <v>0</v>
      </c>
      <c r="Z20" s="19"/>
      <c r="AA20" s="19">
        <v>0</v>
      </c>
      <c r="AB20" s="19">
        <v>2.33287239068966E-3</v>
      </c>
      <c r="AC20" s="19">
        <v>6.1046710508034603E-3</v>
      </c>
      <c r="AD20" s="19">
        <v>1.40882145632861E-2</v>
      </c>
      <c r="AE20" s="19"/>
      <c r="AF20" s="19">
        <v>1.4855661909306201E-2</v>
      </c>
      <c r="AG20" s="19">
        <v>5.0886337728133198E-3</v>
      </c>
      <c r="AH20" s="19">
        <v>2.25074054301838E-3</v>
      </c>
      <c r="AI20" s="19">
        <v>0</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959</v>
      </c>
      <c r="D7" s="10">
        <v>471</v>
      </c>
      <c r="E7" s="10">
        <v>484</v>
      </c>
      <c r="F7" s="10"/>
      <c r="G7" s="10">
        <v>200</v>
      </c>
      <c r="H7" s="10">
        <v>196</v>
      </c>
      <c r="I7" s="10">
        <v>189</v>
      </c>
      <c r="J7" s="10">
        <v>176</v>
      </c>
      <c r="K7" s="10">
        <v>104</v>
      </c>
      <c r="L7" s="10">
        <v>94</v>
      </c>
      <c r="M7" s="10"/>
      <c r="N7" s="10">
        <v>157</v>
      </c>
      <c r="O7" s="10">
        <v>131</v>
      </c>
      <c r="P7" s="10">
        <v>82</v>
      </c>
      <c r="Q7" s="10">
        <v>87</v>
      </c>
      <c r="R7" s="10">
        <v>67</v>
      </c>
      <c r="S7" s="10">
        <v>91</v>
      </c>
      <c r="T7" s="10">
        <v>64</v>
      </c>
      <c r="U7" s="10">
        <v>33</v>
      </c>
      <c r="V7" s="10">
        <v>110</v>
      </c>
      <c r="W7" s="10">
        <v>73</v>
      </c>
      <c r="X7" s="10">
        <v>36</v>
      </c>
      <c r="Y7" s="10">
        <v>28</v>
      </c>
      <c r="Z7" s="10"/>
      <c r="AA7" s="10">
        <v>296</v>
      </c>
      <c r="AB7" s="10">
        <v>233</v>
      </c>
      <c r="AC7" s="10">
        <v>212</v>
      </c>
      <c r="AD7" s="10">
        <v>217</v>
      </c>
      <c r="AE7" s="10"/>
      <c r="AF7" s="10">
        <v>184</v>
      </c>
      <c r="AG7" s="10">
        <v>246</v>
      </c>
      <c r="AH7" s="10">
        <v>285</v>
      </c>
      <c r="AI7" s="10">
        <v>114</v>
      </c>
      <c r="AJ7" s="10">
        <v>23</v>
      </c>
    </row>
    <row r="8" spans="2:36" ht="30" customHeight="1" x14ac:dyDescent="0.35">
      <c r="B8" s="11" t="s">
        <v>54</v>
      </c>
      <c r="C8" s="11">
        <v>969</v>
      </c>
      <c r="D8" s="11">
        <v>485</v>
      </c>
      <c r="E8" s="11">
        <v>480</v>
      </c>
      <c r="F8" s="11"/>
      <c r="G8" s="11">
        <v>187</v>
      </c>
      <c r="H8" s="11">
        <v>215</v>
      </c>
      <c r="I8" s="11">
        <v>192</v>
      </c>
      <c r="J8" s="11">
        <v>183</v>
      </c>
      <c r="K8" s="11">
        <v>97</v>
      </c>
      <c r="L8" s="11">
        <v>94</v>
      </c>
      <c r="M8" s="11"/>
      <c r="N8" s="11">
        <v>161</v>
      </c>
      <c r="O8" s="11">
        <v>132</v>
      </c>
      <c r="P8" s="11">
        <v>80</v>
      </c>
      <c r="Q8" s="11">
        <v>92</v>
      </c>
      <c r="R8" s="11">
        <v>62</v>
      </c>
      <c r="S8" s="11">
        <v>91</v>
      </c>
      <c r="T8" s="11">
        <v>69</v>
      </c>
      <c r="U8" s="11">
        <v>28</v>
      </c>
      <c r="V8" s="11">
        <v>108</v>
      </c>
      <c r="W8" s="11">
        <v>85</v>
      </c>
      <c r="X8" s="11">
        <v>36</v>
      </c>
      <c r="Y8" s="11">
        <v>25</v>
      </c>
      <c r="Z8" s="11"/>
      <c r="AA8" s="11">
        <v>306</v>
      </c>
      <c r="AB8" s="11">
        <v>238</v>
      </c>
      <c r="AC8" s="11">
        <v>211</v>
      </c>
      <c r="AD8" s="11">
        <v>212</v>
      </c>
      <c r="AE8" s="11"/>
      <c r="AF8" s="11">
        <v>182</v>
      </c>
      <c r="AG8" s="11">
        <v>244</v>
      </c>
      <c r="AH8" s="11">
        <v>293</v>
      </c>
      <c r="AI8" s="11">
        <v>119</v>
      </c>
      <c r="AJ8" s="11">
        <v>22</v>
      </c>
    </row>
    <row r="9" spans="2:36" x14ac:dyDescent="0.35">
      <c r="B9" s="18" t="s">
        <v>116</v>
      </c>
      <c r="C9" s="17">
        <v>9.2963226621043098E-4</v>
      </c>
      <c r="D9" s="17">
        <v>0</v>
      </c>
      <c r="E9" s="17">
        <v>1.8760567205852699E-3</v>
      </c>
      <c r="F9" s="17"/>
      <c r="G9" s="17">
        <v>0</v>
      </c>
      <c r="H9" s="17">
        <v>0</v>
      </c>
      <c r="I9" s="17">
        <v>0</v>
      </c>
      <c r="J9" s="17">
        <v>4.9129180103336103E-3</v>
      </c>
      <c r="K9" s="17">
        <v>0</v>
      </c>
      <c r="L9" s="17">
        <v>0</v>
      </c>
      <c r="M9" s="17"/>
      <c r="N9" s="17">
        <v>0</v>
      </c>
      <c r="O9" s="17">
        <v>0</v>
      </c>
      <c r="P9" s="17">
        <v>0</v>
      </c>
      <c r="Q9" s="17">
        <v>0</v>
      </c>
      <c r="R9" s="17">
        <v>0</v>
      </c>
      <c r="S9" s="17">
        <v>9.87713446645881E-3</v>
      </c>
      <c r="T9" s="17">
        <v>0</v>
      </c>
      <c r="U9" s="17">
        <v>0</v>
      </c>
      <c r="V9" s="17">
        <v>0</v>
      </c>
      <c r="W9" s="17">
        <v>0</v>
      </c>
      <c r="X9" s="17">
        <v>0</v>
      </c>
      <c r="Y9" s="17">
        <v>0</v>
      </c>
      <c r="Z9" s="17"/>
      <c r="AA9" s="17">
        <v>0</v>
      </c>
      <c r="AB9" s="17">
        <v>0</v>
      </c>
      <c r="AC9" s="17">
        <v>0</v>
      </c>
      <c r="AD9" s="17">
        <v>4.2432522133330104E-3</v>
      </c>
      <c r="AE9" s="17"/>
      <c r="AF9" s="17">
        <v>4.9583300060819799E-3</v>
      </c>
      <c r="AG9" s="17">
        <v>0</v>
      </c>
      <c r="AH9" s="17">
        <v>0</v>
      </c>
      <c r="AI9" s="17">
        <v>0</v>
      </c>
      <c r="AJ9" s="17">
        <v>0</v>
      </c>
    </row>
    <row r="10" spans="2:36" x14ac:dyDescent="0.35">
      <c r="B10" s="18" t="s">
        <v>117</v>
      </c>
      <c r="C10" s="17">
        <v>5.2694351513432403E-3</v>
      </c>
      <c r="D10" s="17">
        <v>4.3519316700701902E-3</v>
      </c>
      <c r="E10" s="17">
        <v>6.2393153596245398E-3</v>
      </c>
      <c r="F10" s="17"/>
      <c r="G10" s="17">
        <v>4.7455154255359403E-3</v>
      </c>
      <c r="H10" s="17">
        <v>9.1968350587542207E-3</v>
      </c>
      <c r="I10" s="17">
        <v>0</v>
      </c>
      <c r="J10" s="17">
        <v>1.21934345985581E-2</v>
      </c>
      <c r="K10" s="17">
        <v>0</v>
      </c>
      <c r="L10" s="17">
        <v>0</v>
      </c>
      <c r="M10" s="17"/>
      <c r="N10" s="17">
        <v>6.2471324788572801E-3</v>
      </c>
      <c r="O10" s="17">
        <v>0</v>
      </c>
      <c r="P10" s="17">
        <v>1.2215091273160599E-2</v>
      </c>
      <c r="Q10" s="17">
        <v>1.32252282505196E-2</v>
      </c>
      <c r="R10" s="17">
        <v>0</v>
      </c>
      <c r="S10" s="17">
        <v>1.11189816369247E-2</v>
      </c>
      <c r="T10" s="17">
        <v>0</v>
      </c>
      <c r="U10" s="17">
        <v>0</v>
      </c>
      <c r="V10" s="17">
        <v>8.2395014957716006E-3</v>
      </c>
      <c r="W10" s="17">
        <v>0</v>
      </c>
      <c r="X10" s="17">
        <v>0</v>
      </c>
      <c r="Y10" s="17">
        <v>0</v>
      </c>
      <c r="Z10" s="17"/>
      <c r="AA10" s="17">
        <v>7.31058019233398E-3</v>
      </c>
      <c r="AB10" s="17">
        <v>0</v>
      </c>
      <c r="AC10" s="17">
        <v>8.8330475670401597E-3</v>
      </c>
      <c r="AD10" s="17">
        <v>4.7298628480141897E-3</v>
      </c>
      <c r="AE10" s="17"/>
      <c r="AF10" s="17">
        <v>5.3815349546637303E-3</v>
      </c>
      <c r="AG10" s="17">
        <v>1.18993550402806E-2</v>
      </c>
      <c r="AH10" s="17">
        <v>0</v>
      </c>
      <c r="AI10" s="17">
        <v>1.0236347745042E-2</v>
      </c>
      <c r="AJ10" s="17">
        <v>0</v>
      </c>
    </row>
    <row r="11" spans="2:36" x14ac:dyDescent="0.35">
      <c r="B11" s="18" t="s">
        <v>118</v>
      </c>
      <c r="C11" s="17">
        <v>4.187361436591E-3</v>
      </c>
      <c r="D11" s="17">
        <v>2.2567199582023802E-3</v>
      </c>
      <c r="E11" s="17">
        <v>4.1830287888576703E-3</v>
      </c>
      <c r="F11" s="17"/>
      <c r="G11" s="17">
        <v>0</v>
      </c>
      <c r="H11" s="17">
        <v>0</v>
      </c>
      <c r="I11" s="17">
        <v>5.2725809424574097E-3</v>
      </c>
      <c r="J11" s="17">
        <v>5.9679084718372404E-3</v>
      </c>
      <c r="K11" s="17">
        <v>2.01357365713737E-2</v>
      </c>
      <c r="L11" s="17">
        <v>0</v>
      </c>
      <c r="M11" s="17"/>
      <c r="N11" s="17">
        <v>1.3112705534754901E-2</v>
      </c>
      <c r="O11" s="17">
        <v>0</v>
      </c>
      <c r="P11" s="17">
        <v>0</v>
      </c>
      <c r="Q11" s="17">
        <v>1.07730475709192E-2</v>
      </c>
      <c r="R11" s="17">
        <v>1.5416146203297801E-2</v>
      </c>
      <c r="S11" s="17">
        <v>0</v>
      </c>
      <c r="T11" s="17">
        <v>0</v>
      </c>
      <c r="U11" s="17">
        <v>0</v>
      </c>
      <c r="V11" s="17">
        <v>0</v>
      </c>
      <c r="W11" s="17">
        <v>0</v>
      </c>
      <c r="X11" s="17">
        <v>0</v>
      </c>
      <c r="Y11" s="17">
        <v>0</v>
      </c>
      <c r="Z11" s="17"/>
      <c r="AA11" s="17">
        <v>3.1219515058470699E-3</v>
      </c>
      <c r="AB11" s="17">
        <v>0</v>
      </c>
      <c r="AC11" s="17">
        <v>4.7964726273657396E-3</v>
      </c>
      <c r="AD11" s="17">
        <v>9.8420629072177405E-3</v>
      </c>
      <c r="AE11" s="17"/>
      <c r="AF11" s="17">
        <v>1.1500658782729401E-2</v>
      </c>
      <c r="AG11" s="17">
        <v>4.1485493120798902E-3</v>
      </c>
      <c r="AH11" s="17">
        <v>0</v>
      </c>
      <c r="AI11" s="17">
        <v>0</v>
      </c>
      <c r="AJ11" s="17">
        <v>0</v>
      </c>
    </row>
    <row r="12" spans="2:36" x14ac:dyDescent="0.35">
      <c r="B12" s="18" t="s">
        <v>119</v>
      </c>
      <c r="C12" s="17">
        <v>7.0433435066815497E-3</v>
      </c>
      <c r="D12" s="17">
        <v>0</v>
      </c>
      <c r="E12" s="17">
        <v>1.42139127495705E-2</v>
      </c>
      <c r="F12" s="17"/>
      <c r="G12" s="17">
        <v>5.0329493857547702E-3</v>
      </c>
      <c r="H12" s="17">
        <v>1.8083632122560599E-2</v>
      </c>
      <c r="I12" s="17">
        <v>5.3748173260678199E-3</v>
      </c>
      <c r="J12" s="17">
        <v>5.1964242154486501E-3</v>
      </c>
      <c r="K12" s="17">
        <v>0</v>
      </c>
      <c r="L12" s="17">
        <v>0</v>
      </c>
      <c r="M12" s="17"/>
      <c r="N12" s="17">
        <v>1.25116861486373E-2</v>
      </c>
      <c r="O12" s="17">
        <v>0</v>
      </c>
      <c r="P12" s="17">
        <v>1.288686149606E-2</v>
      </c>
      <c r="Q12" s="17">
        <v>0</v>
      </c>
      <c r="R12" s="17">
        <v>0</v>
      </c>
      <c r="S12" s="17">
        <v>1.04471071189856E-2</v>
      </c>
      <c r="T12" s="17">
        <v>0</v>
      </c>
      <c r="U12" s="17">
        <v>2.94492859360635E-2</v>
      </c>
      <c r="V12" s="17">
        <v>8.9963050406361607E-3</v>
      </c>
      <c r="W12" s="17">
        <v>0</v>
      </c>
      <c r="X12" s="17">
        <v>2.84237014245848E-2</v>
      </c>
      <c r="Y12" s="17">
        <v>0</v>
      </c>
      <c r="Z12" s="17"/>
      <c r="AA12" s="17">
        <v>6.8672595603827703E-3</v>
      </c>
      <c r="AB12" s="17">
        <v>4.3305413558395404E-3</v>
      </c>
      <c r="AC12" s="17">
        <v>0</v>
      </c>
      <c r="AD12" s="17">
        <v>1.7390098672953502E-2</v>
      </c>
      <c r="AE12" s="17"/>
      <c r="AF12" s="17">
        <v>9.7938952531201502E-3</v>
      </c>
      <c r="AG12" s="17">
        <v>1.2455248239865199E-2</v>
      </c>
      <c r="AH12" s="17">
        <v>6.8274162005764003E-3</v>
      </c>
      <c r="AI12" s="17">
        <v>0</v>
      </c>
      <c r="AJ12" s="17">
        <v>0</v>
      </c>
    </row>
    <row r="13" spans="2:36" x14ac:dyDescent="0.35">
      <c r="B13" s="18" t="s">
        <v>120</v>
      </c>
      <c r="C13" s="17">
        <v>1.9377133400839502E-2</v>
      </c>
      <c r="D13" s="17">
        <v>7.55480685150757E-3</v>
      </c>
      <c r="E13" s="17">
        <v>3.1475163579787802E-2</v>
      </c>
      <c r="F13" s="17"/>
      <c r="G13" s="17">
        <v>1.54724772424099E-2</v>
      </c>
      <c r="H13" s="17">
        <v>3.8249187431560597E-2</v>
      </c>
      <c r="I13" s="17">
        <v>1.00278507106836E-2</v>
      </c>
      <c r="J13" s="17">
        <v>2.5863420935570602E-2</v>
      </c>
      <c r="K13" s="17">
        <v>9.99205499180905E-3</v>
      </c>
      <c r="L13" s="17">
        <v>0</v>
      </c>
      <c r="M13" s="17"/>
      <c r="N13" s="17">
        <v>6.1892418067631396E-3</v>
      </c>
      <c r="O13" s="17">
        <v>6.4660608671450502E-3</v>
      </c>
      <c r="P13" s="17">
        <v>4.8253412056505102E-2</v>
      </c>
      <c r="Q13" s="17">
        <v>1.32252282505196E-2</v>
      </c>
      <c r="R13" s="17">
        <v>4.98973778869711E-2</v>
      </c>
      <c r="S13" s="17">
        <v>4.6208221359349003E-2</v>
      </c>
      <c r="T13" s="17">
        <v>0</v>
      </c>
      <c r="U13" s="17">
        <v>0</v>
      </c>
      <c r="V13" s="17">
        <v>1.7969244483252801E-2</v>
      </c>
      <c r="W13" s="17">
        <v>0</v>
      </c>
      <c r="X13" s="17">
        <v>0</v>
      </c>
      <c r="Y13" s="17">
        <v>0.10442648632123901</v>
      </c>
      <c r="Z13" s="17"/>
      <c r="AA13" s="17">
        <v>2.10072630426167E-2</v>
      </c>
      <c r="AB13" s="17">
        <v>1.6084654766246501E-2</v>
      </c>
      <c r="AC13" s="17">
        <v>2.7290905967053001E-2</v>
      </c>
      <c r="AD13" s="17">
        <v>1.2949311732924801E-2</v>
      </c>
      <c r="AE13" s="17"/>
      <c r="AF13" s="17">
        <v>5.33989435947418E-3</v>
      </c>
      <c r="AG13" s="17">
        <v>2.7334753342232801E-2</v>
      </c>
      <c r="AH13" s="17">
        <v>1.6261955559082199E-2</v>
      </c>
      <c r="AI13" s="17">
        <v>1.7729145443441102E-2</v>
      </c>
      <c r="AJ13" s="17">
        <v>5.6112904487461097E-2</v>
      </c>
    </row>
    <row r="14" spans="2:36" x14ac:dyDescent="0.35">
      <c r="B14" s="18" t="s">
        <v>121</v>
      </c>
      <c r="C14" s="17">
        <v>4.0389045427950999E-2</v>
      </c>
      <c r="D14" s="17">
        <v>3.7736949762470599E-2</v>
      </c>
      <c r="E14" s="17">
        <v>4.3399510917914698E-2</v>
      </c>
      <c r="F14" s="17"/>
      <c r="G14" s="17">
        <v>5.00642340129904E-2</v>
      </c>
      <c r="H14" s="17">
        <v>5.3860730627603999E-2</v>
      </c>
      <c r="I14" s="17">
        <v>2.6528654188553401E-2</v>
      </c>
      <c r="J14" s="17">
        <v>3.3894027152428098E-2</v>
      </c>
      <c r="K14" s="17">
        <v>2.9956047854792799E-2</v>
      </c>
      <c r="L14" s="17">
        <v>4.1993660496788203E-2</v>
      </c>
      <c r="M14" s="17"/>
      <c r="N14" s="17">
        <v>3.8056946178016603E-2</v>
      </c>
      <c r="O14" s="17">
        <v>5.99951356788277E-2</v>
      </c>
      <c r="P14" s="17">
        <v>1.44192039122156E-2</v>
      </c>
      <c r="Q14" s="17">
        <v>5.3424114790817601E-2</v>
      </c>
      <c r="R14" s="17">
        <v>2.71790105306897E-2</v>
      </c>
      <c r="S14" s="17">
        <v>5.4917308516553E-2</v>
      </c>
      <c r="T14" s="17">
        <v>0</v>
      </c>
      <c r="U14" s="17">
        <v>2.94492859360635E-2</v>
      </c>
      <c r="V14" s="17">
        <v>5.4923877486629899E-2</v>
      </c>
      <c r="W14" s="17">
        <v>6.5905536427359093E-2</v>
      </c>
      <c r="X14" s="17">
        <v>0</v>
      </c>
      <c r="Y14" s="17">
        <v>0</v>
      </c>
      <c r="Z14" s="17"/>
      <c r="AA14" s="17">
        <v>2.8738881888249301E-2</v>
      </c>
      <c r="AB14" s="17">
        <v>3.2060030671594297E-2</v>
      </c>
      <c r="AC14" s="17">
        <v>4.8255397681817302E-2</v>
      </c>
      <c r="AD14" s="17">
        <v>5.8903870420661697E-2</v>
      </c>
      <c r="AE14" s="17"/>
      <c r="AF14" s="17">
        <v>3.6873370862392299E-2</v>
      </c>
      <c r="AG14" s="17">
        <v>4.4567019110750797E-2</v>
      </c>
      <c r="AH14" s="17">
        <v>2.2830008346328999E-2</v>
      </c>
      <c r="AI14" s="17">
        <v>3.38648686529993E-2</v>
      </c>
      <c r="AJ14" s="17">
        <v>4.6822126786524497E-2</v>
      </c>
    </row>
    <row r="15" spans="2:36" x14ac:dyDescent="0.35">
      <c r="B15" s="18" t="s">
        <v>122</v>
      </c>
      <c r="C15" s="17">
        <v>5.5807425119632097E-2</v>
      </c>
      <c r="D15" s="17">
        <v>5.13296561100356E-2</v>
      </c>
      <c r="E15" s="17">
        <v>6.0788369640798097E-2</v>
      </c>
      <c r="F15" s="17"/>
      <c r="G15" s="17">
        <v>0.115437957515995</v>
      </c>
      <c r="H15" s="17">
        <v>3.63410973494738E-2</v>
      </c>
      <c r="I15" s="17">
        <v>5.8207802491671901E-2</v>
      </c>
      <c r="J15" s="17">
        <v>6.1817962204938702E-2</v>
      </c>
      <c r="K15" s="17">
        <v>1.12413723257735E-2</v>
      </c>
      <c r="L15" s="17">
        <v>1.0880927386571201E-2</v>
      </c>
      <c r="M15" s="17"/>
      <c r="N15" s="17">
        <v>7.4047939167169105E-2</v>
      </c>
      <c r="O15" s="17">
        <v>7.0174136519330896E-2</v>
      </c>
      <c r="P15" s="17">
        <v>7.1461718878536501E-2</v>
      </c>
      <c r="Q15" s="17">
        <v>3.1994575030047802E-2</v>
      </c>
      <c r="R15" s="17">
        <v>1.42527175017086E-2</v>
      </c>
      <c r="S15" s="17">
        <v>2.11391447136033E-2</v>
      </c>
      <c r="T15" s="17">
        <v>3.4354105388385701E-2</v>
      </c>
      <c r="U15" s="17">
        <v>2.8224501050605501E-2</v>
      </c>
      <c r="V15" s="17">
        <v>8.5874032866977798E-2</v>
      </c>
      <c r="W15" s="17">
        <v>5.3253528485488998E-2</v>
      </c>
      <c r="X15" s="17">
        <v>5.09623405885705E-2</v>
      </c>
      <c r="Y15" s="17">
        <v>0.10638016216905</v>
      </c>
      <c r="Z15" s="17"/>
      <c r="AA15" s="17">
        <v>5.2070624471883903E-2</v>
      </c>
      <c r="AB15" s="17">
        <v>4.9546004953498798E-2</v>
      </c>
      <c r="AC15" s="17">
        <v>5.64320825376914E-2</v>
      </c>
      <c r="AD15" s="17">
        <v>6.7883262510883002E-2</v>
      </c>
      <c r="AE15" s="17"/>
      <c r="AF15" s="17">
        <v>5.8172738433946901E-2</v>
      </c>
      <c r="AG15" s="17">
        <v>5.9184991512977E-2</v>
      </c>
      <c r="AH15" s="17">
        <v>6.0263681321208899E-2</v>
      </c>
      <c r="AI15" s="17">
        <v>4.58779808403647E-2</v>
      </c>
      <c r="AJ15" s="17">
        <v>3.8002557589621601E-2</v>
      </c>
    </row>
    <row r="16" spans="2:36" x14ac:dyDescent="0.35">
      <c r="B16" s="18" t="s">
        <v>123</v>
      </c>
      <c r="C16" s="17">
        <v>0.104586474438597</v>
      </c>
      <c r="D16" s="17">
        <v>0.10120207368631801</v>
      </c>
      <c r="E16" s="17">
        <v>0.108864604524075</v>
      </c>
      <c r="F16" s="17"/>
      <c r="G16" s="17">
        <v>0.13874752148132599</v>
      </c>
      <c r="H16" s="17">
        <v>0.124186538984337</v>
      </c>
      <c r="I16" s="17">
        <v>8.1684306374316701E-2</v>
      </c>
      <c r="J16" s="17">
        <v>8.8653982198341696E-2</v>
      </c>
      <c r="K16" s="17">
        <v>9.9024902339568302E-2</v>
      </c>
      <c r="L16" s="17">
        <v>7.5208839903149499E-2</v>
      </c>
      <c r="M16" s="17"/>
      <c r="N16" s="17">
        <v>0.14263421679695201</v>
      </c>
      <c r="O16" s="17">
        <v>9.5806998221414502E-2</v>
      </c>
      <c r="P16" s="17">
        <v>8.0895568730231196E-2</v>
      </c>
      <c r="Q16" s="17">
        <v>0.10050805420434</v>
      </c>
      <c r="R16" s="17">
        <v>0.166539136526627</v>
      </c>
      <c r="S16" s="17">
        <v>9.6622948622215807E-2</v>
      </c>
      <c r="T16" s="17">
        <v>9.8016970494839706E-2</v>
      </c>
      <c r="U16" s="17">
        <v>9.2270869295704203E-2</v>
      </c>
      <c r="V16" s="17">
        <v>7.05789820597061E-2</v>
      </c>
      <c r="W16" s="17">
        <v>5.1845151419088097E-2</v>
      </c>
      <c r="X16" s="17">
        <v>0.14158259550379601</v>
      </c>
      <c r="Y16" s="17">
        <v>0.17637470982739401</v>
      </c>
      <c r="Z16" s="17"/>
      <c r="AA16" s="17">
        <v>6.6197016854126794E-2</v>
      </c>
      <c r="AB16" s="17">
        <v>0.12807704497859801</v>
      </c>
      <c r="AC16" s="17">
        <v>0.106050211979454</v>
      </c>
      <c r="AD16" s="17">
        <v>0.13255898186186801</v>
      </c>
      <c r="AE16" s="17"/>
      <c r="AF16" s="17">
        <v>0.121509902984028</v>
      </c>
      <c r="AG16" s="17">
        <v>0.15281731554201999</v>
      </c>
      <c r="AH16" s="17">
        <v>8.1503243480095106E-2</v>
      </c>
      <c r="AI16" s="17">
        <v>8.6307002400388494E-2</v>
      </c>
      <c r="AJ16" s="17">
        <v>8.6339654076776198E-2</v>
      </c>
    </row>
    <row r="17" spans="2:36" x14ac:dyDescent="0.35">
      <c r="B17" s="18" t="s">
        <v>124</v>
      </c>
      <c r="C17" s="17">
        <v>0.216980060304549</v>
      </c>
      <c r="D17" s="17">
        <v>0.24062733779889001</v>
      </c>
      <c r="E17" s="17">
        <v>0.194885292639318</v>
      </c>
      <c r="F17" s="17"/>
      <c r="G17" s="17">
        <v>0.13788429032045399</v>
      </c>
      <c r="H17" s="17">
        <v>0.231381671428977</v>
      </c>
      <c r="I17" s="17">
        <v>0.259016923253645</v>
      </c>
      <c r="J17" s="17">
        <v>0.23008336851084199</v>
      </c>
      <c r="K17" s="17">
        <v>0.226324036834776</v>
      </c>
      <c r="L17" s="17">
        <v>0.22037974220210199</v>
      </c>
      <c r="M17" s="17"/>
      <c r="N17" s="17">
        <v>0.184724416571593</v>
      </c>
      <c r="O17" s="17">
        <v>0.20359517154396101</v>
      </c>
      <c r="P17" s="17">
        <v>0.30076413529686002</v>
      </c>
      <c r="Q17" s="17">
        <v>0.23777155781376499</v>
      </c>
      <c r="R17" s="17">
        <v>0.11399094421826</v>
      </c>
      <c r="S17" s="17">
        <v>0.21935116348917399</v>
      </c>
      <c r="T17" s="17">
        <v>0.23762505850927501</v>
      </c>
      <c r="U17" s="17">
        <v>0.24808932029179101</v>
      </c>
      <c r="V17" s="17">
        <v>0.21198249245120901</v>
      </c>
      <c r="W17" s="17">
        <v>0.20831401243366299</v>
      </c>
      <c r="X17" s="17">
        <v>0.31169135204102499</v>
      </c>
      <c r="Y17" s="17">
        <v>0.21766281074587299</v>
      </c>
      <c r="Z17" s="17"/>
      <c r="AA17" s="17">
        <v>0.26768964331587702</v>
      </c>
      <c r="AB17" s="17">
        <v>0.188879115250117</v>
      </c>
      <c r="AC17" s="17">
        <v>0.21038394359771601</v>
      </c>
      <c r="AD17" s="17">
        <v>0.18315351752800099</v>
      </c>
      <c r="AE17" s="17"/>
      <c r="AF17" s="17">
        <v>0.144936268790164</v>
      </c>
      <c r="AG17" s="17">
        <v>0.214055866628655</v>
      </c>
      <c r="AH17" s="17">
        <v>0.27616489337160999</v>
      </c>
      <c r="AI17" s="17">
        <v>0.22287039759247901</v>
      </c>
      <c r="AJ17" s="17">
        <v>0.14035000068352799</v>
      </c>
    </row>
    <row r="18" spans="2:36" x14ac:dyDescent="0.35">
      <c r="B18" s="18" t="s">
        <v>125</v>
      </c>
      <c r="C18" s="17">
        <v>0.19618159393465001</v>
      </c>
      <c r="D18" s="17">
        <v>0.204759536339776</v>
      </c>
      <c r="E18" s="17">
        <v>0.18516321030965999</v>
      </c>
      <c r="F18" s="17"/>
      <c r="G18" s="17">
        <v>0.16908649408486401</v>
      </c>
      <c r="H18" s="17">
        <v>0.16822351596577501</v>
      </c>
      <c r="I18" s="17">
        <v>0.19344917116898599</v>
      </c>
      <c r="J18" s="17">
        <v>0.22520786782584201</v>
      </c>
      <c r="K18" s="17">
        <v>0.26098528541254101</v>
      </c>
      <c r="L18" s="17">
        <v>0.19645139408969001</v>
      </c>
      <c r="M18" s="17"/>
      <c r="N18" s="17">
        <v>0.17389439769222201</v>
      </c>
      <c r="O18" s="17">
        <v>0.23072125302364199</v>
      </c>
      <c r="P18" s="17">
        <v>0.18151590833437101</v>
      </c>
      <c r="Q18" s="17">
        <v>0.149422391498686</v>
      </c>
      <c r="R18" s="17">
        <v>0.31448106720479202</v>
      </c>
      <c r="S18" s="17">
        <v>0.18063584525387599</v>
      </c>
      <c r="T18" s="17">
        <v>0.23069774213827801</v>
      </c>
      <c r="U18" s="17">
        <v>0.186348132931062</v>
      </c>
      <c r="V18" s="17">
        <v>0.228334626617406</v>
      </c>
      <c r="W18" s="17">
        <v>0.153063338129934</v>
      </c>
      <c r="X18" s="17">
        <v>0.109954314471921</v>
      </c>
      <c r="Y18" s="17">
        <v>0.18890377466198699</v>
      </c>
      <c r="Z18" s="17"/>
      <c r="AA18" s="17">
        <v>0.20838553119716499</v>
      </c>
      <c r="AB18" s="17">
        <v>0.23264918439843199</v>
      </c>
      <c r="AC18" s="17">
        <v>0.16677236153977101</v>
      </c>
      <c r="AD18" s="17">
        <v>0.16287863810554901</v>
      </c>
      <c r="AE18" s="17"/>
      <c r="AF18" s="17">
        <v>0.23217057769088301</v>
      </c>
      <c r="AG18" s="17">
        <v>0.135664408063841</v>
      </c>
      <c r="AH18" s="17">
        <v>0.20918545697569199</v>
      </c>
      <c r="AI18" s="17">
        <v>0.26395285201562602</v>
      </c>
      <c r="AJ18" s="17">
        <v>0.25318913681062599</v>
      </c>
    </row>
    <row r="19" spans="2:36" x14ac:dyDescent="0.35">
      <c r="B19" s="18" t="s">
        <v>126</v>
      </c>
      <c r="C19" s="17">
        <v>0.34303002138092797</v>
      </c>
      <c r="D19" s="17">
        <v>0.34394325159245798</v>
      </c>
      <c r="E19" s="17">
        <v>0.34266135342061999</v>
      </c>
      <c r="F19" s="17"/>
      <c r="G19" s="17">
        <v>0.35775334925588598</v>
      </c>
      <c r="H19" s="17">
        <v>0.320476791030958</v>
      </c>
      <c r="I19" s="17">
        <v>0.35057230828265801</v>
      </c>
      <c r="J19" s="17">
        <v>0.30091553839460899</v>
      </c>
      <c r="K19" s="17">
        <v>0.34234056366936599</v>
      </c>
      <c r="L19" s="17">
        <v>0.43295466843845698</v>
      </c>
      <c r="M19" s="17"/>
      <c r="N19" s="17">
        <v>0.34254314544429598</v>
      </c>
      <c r="O19" s="17">
        <v>0.33324124414567902</v>
      </c>
      <c r="P19" s="17">
        <v>0.26575781671131898</v>
      </c>
      <c r="Q19" s="17">
        <v>0.38965580259038501</v>
      </c>
      <c r="R19" s="17">
        <v>0.28291633511604802</v>
      </c>
      <c r="S19" s="17">
        <v>0.34968214482285997</v>
      </c>
      <c r="T19" s="17">
        <v>0.38311365024284999</v>
      </c>
      <c r="U19" s="17">
        <v>0.38616860455871099</v>
      </c>
      <c r="V19" s="17">
        <v>0.30420044975316102</v>
      </c>
      <c r="W19" s="17">
        <v>0.45483820298046201</v>
      </c>
      <c r="X19" s="17">
        <v>0.357385695970102</v>
      </c>
      <c r="Y19" s="17">
        <v>0.206252056274456</v>
      </c>
      <c r="Z19" s="17"/>
      <c r="AA19" s="17">
        <v>0.33495589246292901</v>
      </c>
      <c r="AB19" s="17">
        <v>0.34837342362567397</v>
      </c>
      <c r="AC19" s="17">
        <v>0.36157462719901901</v>
      </c>
      <c r="AD19" s="17">
        <v>0.33191403031913802</v>
      </c>
      <c r="AE19" s="17"/>
      <c r="AF19" s="17">
        <v>0.353525731011817</v>
      </c>
      <c r="AG19" s="17">
        <v>0.333445849305469</v>
      </c>
      <c r="AH19" s="17">
        <v>0.32372798239183898</v>
      </c>
      <c r="AI19" s="17">
        <v>0.31916140530965897</v>
      </c>
      <c r="AJ19" s="17">
        <v>0.37918361956546198</v>
      </c>
    </row>
    <row r="20" spans="2:36" x14ac:dyDescent="0.35">
      <c r="B20" s="18" t="s">
        <v>127</v>
      </c>
      <c r="C20" s="19">
        <v>6.21847363202724E-3</v>
      </c>
      <c r="D20" s="19">
        <v>6.2377362302717598E-3</v>
      </c>
      <c r="E20" s="19">
        <v>6.2501813491880297E-3</v>
      </c>
      <c r="F20" s="19"/>
      <c r="G20" s="19">
        <v>5.7752112747831699E-3</v>
      </c>
      <c r="H20" s="19">
        <v>0</v>
      </c>
      <c r="I20" s="19">
        <v>9.8655852609602808E-3</v>
      </c>
      <c r="J20" s="19">
        <v>5.2931474812505097E-3</v>
      </c>
      <c r="K20" s="19">
        <v>0</v>
      </c>
      <c r="L20" s="19">
        <v>2.2130767483241401E-2</v>
      </c>
      <c r="M20" s="19"/>
      <c r="N20" s="19">
        <v>6.0381721807379902E-3</v>
      </c>
      <c r="O20" s="19">
        <v>0</v>
      </c>
      <c r="P20" s="19">
        <v>1.18302833107399E-2</v>
      </c>
      <c r="Q20" s="19">
        <v>0</v>
      </c>
      <c r="R20" s="19">
        <v>1.53272648116049E-2</v>
      </c>
      <c r="S20" s="19">
        <v>0</v>
      </c>
      <c r="T20" s="19">
        <v>1.6192473226372201E-2</v>
      </c>
      <c r="U20" s="19">
        <v>0</v>
      </c>
      <c r="V20" s="19">
        <v>8.9004877452496002E-3</v>
      </c>
      <c r="W20" s="19">
        <v>1.2780230124004199E-2</v>
      </c>
      <c r="X20" s="19">
        <v>0</v>
      </c>
      <c r="Y20" s="19">
        <v>0</v>
      </c>
      <c r="Z20" s="19"/>
      <c r="AA20" s="19">
        <v>3.6553555085888701E-3</v>
      </c>
      <c r="AB20" s="19">
        <v>0</v>
      </c>
      <c r="AC20" s="19">
        <v>9.6109493030726995E-3</v>
      </c>
      <c r="AD20" s="19">
        <v>1.3553110879456201E-2</v>
      </c>
      <c r="AE20" s="19"/>
      <c r="AF20" s="19">
        <v>1.5837096870699199E-2</v>
      </c>
      <c r="AG20" s="19">
        <v>4.4266439018294402E-3</v>
      </c>
      <c r="AH20" s="19">
        <v>3.23536235356826E-3</v>
      </c>
      <c r="AI20" s="19">
        <v>0</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532</v>
      </c>
      <c r="D7" s="10">
        <v>237</v>
      </c>
      <c r="E7" s="10">
        <v>294</v>
      </c>
      <c r="F7" s="10"/>
      <c r="G7" s="10">
        <v>58</v>
      </c>
      <c r="H7" s="10">
        <v>79</v>
      </c>
      <c r="I7" s="10">
        <v>101</v>
      </c>
      <c r="J7" s="10">
        <v>101</v>
      </c>
      <c r="K7" s="10">
        <v>79</v>
      </c>
      <c r="L7" s="10">
        <v>114</v>
      </c>
      <c r="M7" s="10"/>
      <c r="N7" s="10">
        <v>80</v>
      </c>
      <c r="O7" s="10">
        <v>84</v>
      </c>
      <c r="P7" s="10">
        <v>43</v>
      </c>
      <c r="Q7" s="10">
        <v>42</v>
      </c>
      <c r="R7" s="10">
        <v>41</v>
      </c>
      <c r="S7" s="10">
        <v>48</v>
      </c>
      <c r="T7" s="10">
        <v>42</v>
      </c>
      <c r="U7" s="10">
        <v>18</v>
      </c>
      <c r="V7" s="10">
        <v>57</v>
      </c>
      <c r="W7" s="10">
        <v>44</v>
      </c>
      <c r="X7" s="10">
        <v>13</v>
      </c>
      <c r="Y7" s="10">
        <v>20</v>
      </c>
      <c r="Z7" s="10"/>
      <c r="AA7" s="10">
        <v>159</v>
      </c>
      <c r="AB7" s="10">
        <v>154</v>
      </c>
      <c r="AC7" s="10">
        <v>110</v>
      </c>
      <c r="AD7" s="10">
        <v>107</v>
      </c>
      <c r="AE7" s="10"/>
      <c r="AF7" s="10">
        <v>111</v>
      </c>
      <c r="AG7" s="10">
        <v>129</v>
      </c>
      <c r="AH7" s="10">
        <v>158</v>
      </c>
      <c r="AI7" s="10">
        <v>61</v>
      </c>
      <c r="AJ7" s="10">
        <v>13</v>
      </c>
    </row>
    <row r="8" spans="2:36" ht="30" customHeight="1" x14ac:dyDescent="0.35">
      <c r="B8" s="11" t="s">
        <v>54</v>
      </c>
      <c r="C8" s="11">
        <v>537</v>
      </c>
      <c r="D8" s="11">
        <v>245</v>
      </c>
      <c r="E8" s="11">
        <v>291</v>
      </c>
      <c r="F8" s="11"/>
      <c r="G8" s="11">
        <v>54</v>
      </c>
      <c r="H8" s="11">
        <v>87</v>
      </c>
      <c r="I8" s="11">
        <v>103</v>
      </c>
      <c r="J8" s="11">
        <v>105</v>
      </c>
      <c r="K8" s="11">
        <v>74</v>
      </c>
      <c r="L8" s="11">
        <v>114</v>
      </c>
      <c r="M8" s="11"/>
      <c r="N8" s="11">
        <v>82</v>
      </c>
      <c r="O8" s="11">
        <v>85</v>
      </c>
      <c r="P8" s="11">
        <v>42</v>
      </c>
      <c r="Q8" s="11">
        <v>45</v>
      </c>
      <c r="R8" s="11">
        <v>38</v>
      </c>
      <c r="S8" s="11">
        <v>47</v>
      </c>
      <c r="T8" s="11">
        <v>45</v>
      </c>
      <c r="U8" s="11">
        <v>14</v>
      </c>
      <c r="V8" s="11">
        <v>57</v>
      </c>
      <c r="W8" s="11">
        <v>51</v>
      </c>
      <c r="X8" s="11">
        <v>13</v>
      </c>
      <c r="Y8" s="11">
        <v>18</v>
      </c>
      <c r="Z8" s="11"/>
      <c r="AA8" s="11">
        <v>164</v>
      </c>
      <c r="AB8" s="11">
        <v>158</v>
      </c>
      <c r="AC8" s="11">
        <v>109</v>
      </c>
      <c r="AD8" s="11">
        <v>104</v>
      </c>
      <c r="AE8" s="11"/>
      <c r="AF8" s="11">
        <v>108</v>
      </c>
      <c r="AG8" s="11">
        <v>128</v>
      </c>
      <c r="AH8" s="11">
        <v>162</v>
      </c>
      <c r="AI8" s="11">
        <v>65</v>
      </c>
      <c r="AJ8" s="11">
        <v>13</v>
      </c>
    </row>
    <row r="9" spans="2:36" x14ac:dyDescent="0.35">
      <c r="B9" s="18" t="s">
        <v>116</v>
      </c>
      <c r="C9" s="17">
        <v>5.5290089690750097E-3</v>
      </c>
      <c r="D9" s="17">
        <v>0</v>
      </c>
      <c r="E9" s="17">
        <v>1.0201292157358001E-2</v>
      </c>
      <c r="F9" s="17"/>
      <c r="G9" s="17">
        <v>0</v>
      </c>
      <c r="H9" s="17">
        <v>1.20521997869199E-2</v>
      </c>
      <c r="I9" s="17">
        <v>0</v>
      </c>
      <c r="J9" s="17">
        <v>8.5427632054395092E-3</v>
      </c>
      <c r="K9" s="17">
        <v>0</v>
      </c>
      <c r="L9" s="17">
        <v>8.9776422548499997E-3</v>
      </c>
      <c r="M9" s="17"/>
      <c r="N9" s="17">
        <v>0</v>
      </c>
      <c r="O9" s="17">
        <v>1.20509492915693E-2</v>
      </c>
      <c r="P9" s="17">
        <v>0</v>
      </c>
      <c r="Q9" s="17">
        <v>0</v>
      </c>
      <c r="R9" s="17">
        <v>0</v>
      </c>
      <c r="S9" s="17">
        <v>4.1343129550376403E-2</v>
      </c>
      <c r="T9" s="17">
        <v>0</v>
      </c>
      <c r="U9" s="17">
        <v>0</v>
      </c>
      <c r="V9" s="17">
        <v>0</v>
      </c>
      <c r="W9" s="17">
        <v>0</v>
      </c>
      <c r="X9" s="17">
        <v>0</v>
      </c>
      <c r="Y9" s="17">
        <v>0</v>
      </c>
      <c r="Z9" s="17"/>
      <c r="AA9" s="17">
        <v>6.39392459381748E-3</v>
      </c>
      <c r="AB9" s="17">
        <v>6.4627961446260696E-3</v>
      </c>
      <c r="AC9" s="17">
        <v>0</v>
      </c>
      <c r="AD9" s="17">
        <v>8.6382936013179295E-3</v>
      </c>
      <c r="AE9" s="17"/>
      <c r="AF9" s="17">
        <v>1.8019143442939801E-2</v>
      </c>
      <c r="AG9" s="17">
        <v>7.9605205001805103E-3</v>
      </c>
      <c r="AH9" s="17">
        <v>0</v>
      </c>
      <c r="AI9" s="17">
        <v>0</v>
      </c>
      <c r="AJ9" s="17">
        <v>0</v>
      </c>
    </row>
    <row r="10" spans="2:36" x14ac:dyDescent="0.35">
      <c r="B10" s="18" t="s">
        <v>117</v>
      </c>
      <c r="C10" s="17">
        <v>7.7952243171005697E-3</v>
      </c>
      <c r="D10" s="17">
        <v>1.29949940006975E-2</v>
      </c>
      <c r="E10" s="17">
        <v>3.4427694786614399E-3</v>
      </c>
      <c r="F10" s="17"/>
      <c r="G10" s="17">
        <v>5.4405044546805899E-2</v>
      </c>
      <c r="H10" s="17">
        <v>0</v>
      </c>
      <c r="I10" s="17">
        <v>0</v>
      </c>
      <c r="J10" s="17">
        <v>1.1677395343601699E-2</v>
      </c>
      <c r="K10" s="17">
        <v>0</v>
      </c>
      <c r="L10" s="17">
        <v>0</v>
      </c>
      <c r="M10" s="17"/>
      <c r="N10" s="17">
        <v>0</v>
      </c>
      <c r="O10" s="17">
        <v>1.18331981959454E-2</v>
      </c>
      <c r="P10" s="17">
        <v>0</v>
      </c>
      <c r="Q10" s="17">
        <v>0</v>
      </c>
      <c r="R10" s="17">
        <v>0</v>
      </c>
      <c r="S10" s="17">
        <v>0</v>
      </c>
      <c r="T10" s="17">
        <v>4.9501097988658101E-2</v>
      </c>
      <c r="U10" s="17">
        <v>0</v>
      </c>
      <c r="V10" s="17">
        <v>1.63318305497023E-2</v>
      </c>
      <c r="W10" s="17">
        <v>0</v>
      </c>
      <c r="X10" s="17">
        <v>0</v>
      </c>
      <c r="Y10" s="17">
        <v>0</v>
      </c>
      <c r="Z10" s="17"/>
      <c r="AA10" s="17">
        <v>1.3216941833863001E-2</v>
      </c>
      <c r="AB10" s="17">
        <v>1.2785591641286599E-2</v>
      </c>
      <c r="AC10" s="17">
        <v>0</v>
      </c>
      <c r="AD10" s="17">
        <v>0</v>
      </c>
      <c r="AE10" s="17"/>
      <c r="AF10" s="17">
        <v>8.6621052585206491E-3</v>
      </c>
      <c r="AG10" s="17">
        <v>1.5748595822882301E-2</v>
      </c>
      <c r="AH10" s="17">
        <v>7.5913287131711702E-3</v>
      </c>
      <c r="AI10" s="17">
        <v>0</v>
      </c>
      <c r="AJ10" s="17">
        <v>0</v>
      </c>
    </row>
    <row r="11" spans="2:36" x14ac:dyDescent="0.35">
      <c r="B11" s="18" t="s">
        <v>118</v>
      </c>
      <c r="C11" s="17">
        <v>7.6985112055220099E-3</v>
      </c>
      <c r="D11" s="17">
        <v>4.8046287532251602E-3</v>
      </c>
      <c r="E11" s="17">
        <v>1.0159366112654E-2</v>
      </c>
      <c r="F11" s="17"/>
      <c r="G11" s="17">
        <v>1.7487473813240801E-2</v>
      </c>
      <c r="H11" s="17">
        <v>0</v>
      </c>
      <c r="I11" s="17">
        <v>1.14272536801389E-2</v>
      </c>
      <c r="J11" s="17">
        <v>0</v>
      </c>
      <c r="K11" s="17">
        <v>1.35071697557079E-2</v>
      </c>
      <c r="L11" s="17">
        <v>8.9069138859379296E-3</v>
      </c>
      <c r="M11" s="17"/>
      <c r="N11" s="17">
        <v>2.39647858841271E-2</v>
      </c>
      <c r="O11" s="17">
        <v>0</v>
      </c>
      <c r="P11" s="17">
        <v>0</v>
      </c>
      <c r="Q11" s="17">
        <v>2.2252011287203201E-2</v>
      </c>
      <c r="R11" s="17">
        <v>0</v>
      </c>
      <c r="S11" s="17">
        <v>0</v>
      </c>
      <c r="T11" s="17">
        <v>0</v>
      </c>
      <c r="U11" s="17">
        <v>0</v>
      </c>
      <c r="V11" s="17">
        <v>0</v>
      </c>
      <c r="W11" s="17">
        <v>2.2875549578418398E-2</v>
      </c>
      <c r="X11" s="17">
        <v>0</v>
      </c>
      <c r="Y11" s="17">
        <v>0</v>
      </c>
      <c r="Z11" s="17"/>
      <c r="AA11" s="17">
        <v>0</v>
      </c>
      <c r="AB11" s="17">
        <v>1.38675484902634E-2</v>
      </c>
      <c r="AC11" s="17">
        <v>8.7126176213976093E-3</v>
      </c>
      <c r="AD11" s="17">
        <v>9.54293108592035E-3</v>
      </c>
      <c r="AE11" s="17"/>
      <c r="AF11" s="17">
        <v>9.1958703108574406E-3</v>
      </c>
      <c r="AG11" s="17">
        <v>0</v>
      </c>
      <c r="AH11" s="17">
        <v>1.2106777387536001E-2</v>
      </c>
      <c r="AI11" s="17">
        <v>0</v>
      </c>
      <c r="AJ11" s="17">
        <v>0</v>
      </c>
    </row>
    <row r="12" spans="2:36" x14ac:dyDescent="0.35">
      <c r="B12" s="18" t="s">
        <v>119</v>
      </c>
      <c r="C12" s="17">
        <v>1.7956324190022601E-2</v>
      </c>
      <c r="D12" s="17">
        <v>1.1093435408639499E-2</v>
      </c>
      <c r="E12" s="17">
        <v>2.3791318074999301E-2</v>
      </c>
      <c r="F12" s="17"/>
      <c r="G12" s="17">
        <v>8.7858950044237299E-2</v>
      </c>
      <c r="H12" s="17">
        <v>1.17289819149465E-2</v>
      </c>
      <c r="I12" s="17">
        <v>1.9241348437773999E-2</v>
      </c>
      <c r="J12" s="17">
        <v>9.3589345373193099E-3</v>
      </c>
      <c r="K12" s="17">
        <v>1.19647301480776E-2</v>
      </c>
      <c r="L12" s="17">
        <v>0</v>
      </c>
      <c r="M12" s="17"/>
      <c r="N12" s="17">
        <v>4.7959937905115303E-2</v>
      </c>
      <c r="O12" s="17">
        <v>3.4539032293580699E-2</v>
      </c>
      <c r="P12" s="17">
        <v>0</v>
      </c>
      <c r="Q12" s="17">
        <v>0</v>
      </c>
      <c r="R12" s="17">
        <v>2.4628007624196001E-2</v>
      </c>
      <c r="S12" s="17">
        <v>1.8689625259649099E-2</v>
      </c>
      <c r="T12" s="17">
        <v>0</v>
      </c>
      <c r="U12" s="17">
        <v>0</v>
      </c>
      <c r="V12" s="17">
        <v>1.7058392925013099E-2</v>
      </c>
      <c r="W12" s="17">
        <v>0</v>
      </c>
      <c r="X12" s="17">
        <v>0</v>
      </c>
      <c r="Y12" s="17">
        <v>0</v>
      </c>
      <c r="Z12" s="17"/>
      <c r="AA12" s="17">
        <v>1.2224479487210199E-2</v>
      </c>
      <c r="AB12" s="17">
        <v>5.8976068925618904E-3</v>
      </c>
      <c r="AC12" s="17">
        <v>4.3882374585228798E-2</v>
      </c>
      <c r="AD12" s="17">
        <v>1.84438512610847E-2</v>
      </c>
      <c r="AE12" s="17"/>
      <c r="AF12" s="17">
        <v>1.7193216527180401E-2</v>
      </c>
      <c r="AG12" s="17">
        <v>4.5729097931285399E-2</v>
      </c>
      <c r="AH12" s="17">
        <v>5.6696551910981503E-3</v>
      </c>
      <c r="AI12" s="17">
        <v>1.54785020109577E-2</v>
      </c>
      <c r="AJ12" s="17">
        <v>0</v>
      </c>
    </row>
    <row r="13" spans="2:36" x14ac:dyDescent="0.35">
      <c r="B13" s="18" t="s">
        <v>120</v>
      </c>
      <c r="C13" s="17">
        <v>1.6241520334026299E-2</v>
      </c>
      <c r="D13" s="17">
        <v>2.0594905279047199E-2</v>
      </c>
      <c r="E13" s="17">
        <v>1.26286340566821E-2</v>
      </c>
      <c r="F13" s="17"/>
      <c r="G13" s="17">
        <v>8.3649311360712603E-2</v>
      </c>
      <c r="H13" s="17">
        <v>0</v>
      </c>
      <c r="I13" s="17">
        <v>9.8300408384917898E-3</v>
      </c>
      <c r="J13" s="17">
        <v>1.1803418314123E-2</v>
      </c>
      <c r="K13" s="17">
        <v>1.28547041879642E-2</v>
      </c>
      <c r="L13" s="17">
        <v>8.5741610259731996E-3</v>
      </c>
      <c r="M13" s="17"/>
      <c r="N13" s="17">
        <v>1.23667430270251E-2</v>
      </c>
      <c r="O13" s="17">
        <v>2.2020018830934199E-2</v>
      </c>
      <c r="P13" s="17">
        <v>0</v>
      </c>
      <c r="Q13" s="17">
        <v>0</v>
      </c>
      <c r="R13" s="17">
        <v>2.0339673363482198E-2</v>
      </c>
      <c r="S13" s="17">
        <v>4.1383937283619998E-2</v>
      </c>
      <c r="T13" s="17">
        <v>2.1215520605170599E-2</v>
      </c>
      <c r="U13" s="17">
        <v>0</v>
      </c>
      <c r="V13" s="17">
        <v>1.6002566880960301E-2</v>
      </c>
      <c r="W13" s="17">
        <v>2.4168754048952801E-2</v>
      </c>
      <c r="X13" s="17">
        <v>0</v>
      </c>
      <c r="Y13" s="17">
        <v>0</v>
      </c>
      <c r="Z13" s="17"/>
      <c r="AA13" s="17">
        <v>4.6901733803487401E-3</v>
      </c>
      <c r="AB13" s="17">
        <v>1.21749002568649E-2</v>
      </c>
      <c r="AC13" s="17">
        <v>1.7705216665376999E-2</v>
      </c>
      <c r="AD13" s="17">
        <v>3.9341368833309402E-2</v>
      </c>
      <c r="AE13" s="17"/>
      <c r="AF13" s="17">
        <v>2.7637746491209501E-2</v>
      </c>
      <c r="AG13" s="17">
        <v>2.27964259080084E-2</v>
      </c>
      <c r="AH13" s="17">
        <v>5.6646511368885497E-3</v>
      </c>
      <c r="AI13" s="17">
        <v>0</v>
      </c>
      <c r="AJ13" s="17">
        <v>0</v>
      </c>
    </row>
    <row r="14" spans="2:36" x14ac:dyDescent="0.35">
      <c r="B14" s="18" t="s">
        <v>121</v>
      </c>
      <c r="C14" s="17">
        <v>5.9395605366515898E-2</v>
      </c>
      <c r="D14" s="17">
        <v>4.5014046152288802E-2</v>
      </c>
      <c r="E14" s="17">
        <v>7.1692844681247994E-2</v>
      </c>
      <c r="F14" s="17"/>
      <c r="G14" s="17">
        <v>0.14376082680029401</v>
      </c>
      <c r="H14" s="17">
        <v>0.132863356050723</v>
      </c>
      <c r="I14" s="17">
        <v>4.6857540354114199E-2</v>
      </c>
      <c r="J14" s="17">
        <v>2.7249384708293901E-2</v>
      </c>
      <c r="K14" s="17">
        <v>6.5591125847773102E-2</v>
      </c>
      <c r="L14" s="17">
        <v>0</v>
      </c>
      <c r="M14" s="17"/>
      <c r="N14" s="17">
        <v>6.7364055139394793E-2</v>
      </c>
      <c r="O14" s="17">
        <v>4.9300583769358398E-2</v>
      </c>
      <c r="P14" s="17">
        <v>2.1562013492280201E-2</v>
      </c>
      <c r="Q14" s="17">
        <v>7.6373855785678305E-2</v>
      </c>
      <c r="R14" s="17">
        <v>4.8654884444701799E-2</v>
      </c>
      <c r="S14" s="17">
        <v>8.2812324249271804E-2</v>
      </c>
      <c r="T14" s="17">
        <v>2.48716395574143E-2</v>
      </c>
      <c r="U14" s="17">
        <v>5.52052367656517E-2</v>
      </c>
      <c r="V14" s="17">
        <v>8.6946073424662901E-2</v>
      </c>
      <c r="W14" s="17">
        <v>6.48825968015974E-2</v>
      </c>
      <c r="X14" s="17">
        <v>0.151567829174345</v>
      </c>
      <c r="Y14" s="17">
        <v>0</v>
      </c>
      <c r="Z14" s="17"/>
      <c r="AA14" s="17">
        <v>5.4891818288010298E-2</v>
      </c>
      <c r="AB14" s="17">
        <v>6.4997069115557901E-2</v>
      </c>
      <c r="AC14" s="17">
        <v>4.7784043066762601E-2</v>
      </c>
      <c r="AD14" s="17">
        <v>7.1217918457297594E-2</v>
      </c>
      <c r="AE14" s="17"/>
      <c r="AF14" s="17">
        <v>7.0885104835509596E-2</v>
      </c>
      <c r="AG14" s="17">
        <v>7.6953916666173003E-2</v>
      </c>
      <c r="AH14" s="17">
        <v>5.1531318561236501E-2</v>
      </c>
      <c r="AI14" s="17">
        <v>6.1666166566031702E-2</v>
      </c>
      <c r="AJ14" s="17">
        <v>6.7085838699891195E-2</v>
      </c>
    </row>
    <row r="15" spans="2:36" x14ac:dyDescent="0.35">
      <c r="B15" s="18" t="s">
        <v>122</v>
      </c>
      <c r="C15" s="17">
        <v>7.2894443276344298E-2</v>
      </c>
      <c r="D15" s="17">
        <v>7.1484350775295094E-2</v>
      </c>
      <c r="E15" s="17">
        <v>7.4314906219098795E-2</v>
      </c>
      <c r="F15" s="17"/>
      <c r="G15" s="17">
        <v>0.13635662274537499</v>
      </c>
      <c r="H15" s="17">
        <v>0.118168624312621</v>
      </c>
      <c r="I15" s="17">
        <v>9.9790670877656806E-2</v>
      </c>
      <c r="J15" s="17">
        <v>4.4634492916023498E-2</v>
      </c>
      <c r="K15" s="17">
        <v>6.0171545454079899E-2</v>
      </c>
      <c r="L15" s="17">
        <v>1.7976938029537998E-2</v>
      </c>
      <c r="M15" s="17"/>
      <c r="N15" s="17">
        <v>0.110363195747418</v>
      </c>
      <c r="O15" s="17">
        <v>4.8344245248534E-2</v>
      </c>
      <c r="P15" s="17">
        <v>4.5146810650326302E-2</v>
      </c>
      <c r="Q15" s="17">
        <v>0.12389121852623999</v>
      </c>
      <c r="R15" s="17">
        <v>9.9198583337443497E-2</v>
      </c>
      <c r="S15" s="17">
        <v>6.3148976585374397E-2</v>
      </c>
      <c r="T15" s="17">
        <v>7.2864878010193895E-2</v>
      </c>
      <c r="U15" s="17">
        <v>5.38837753007659E-2</v>
      </c>
      <c r="V15" s="17">
        <v>6.6377191913972303E-2</v>
      </c>
      <c r="W15" s="17">
        <v>2.8109516731405E-2</v>
      </c>
      <c r="X15" s="17">
        <v>6.1707732933706003E-2</v>
      </c>
      <c r="Y15" s="17">
        <v>9.7358856075816097E-2</v>
      </c>
      <c r="Z15" s="17"/>
      <c r="AA15" s="17">
        <v>7.0513756995652904E-2</v>
      </c>
      <c r="AB15" s="17">
        <v>6.4545653251380605E-2</v>
      </c>
      <c r="AC15" s="17">
        <v>8.9212286194232798E-2</v>
      </c>
      <c r="AD15" s="17">
        <v>7.3533758560899901E-2</v>
      </c>
      <c r="AE15" s="17"/>
      <c r="AF15" s="17">
        <v>3.7294042225131899E-2</v>
      </c>
      <c r="AG15" s="17">
        <v>8.8820205909671102E-2</v>
      </c>
      <c r="AH15" s="17">
        <v>9.5332848737224501E-2</v>
      </c>
      <c r="AI15" s="17">
        <v>6.1436676809381301E-2</v>
      </c>
      <c r="AJ15" s="17">
        <v>0</v>
      </c>
    </row>
    <row r="16" spans="2:36" x14ac:dyDescent="0.35">
      <c r="B16" s="18" t="s">
        <v>123</v>
      </c>
      <c r="C16" s="17">
        <v>0.128929743892187</v>
      </c>
      <c r="D16" s="17">
        <v>0.143207469276428</v>
      </c>
      <c r="E16" s="17">
        <v>0.114121242590625</v>
      </c>
      <c r="F16" s="17"/>
      <c r="G16" s="17">
        <v>0.13353470683670901</v>
      </c>
      <c r="H16" s="17">
        <v>0.16966275559296801</v>
      </c>
      <c r="I16" s="17">
        <v>0.16615671257426201</v>
      </c>
      <c r="J16" s="17">
        <v>0.11261891732323701</v>
      </c>
      <c r="K16" s="17">
        <v>0.14187052929201799</v>
      </c>
      <c r="L16" s="17">
        <v>6.8553927010056595E-2</v>
      </c>
      <c r="M16" s="17"/>
      <c r="N16" s="17">
        <v>0.148444734097506</v>
      </c>
      <c r="O16" s="17">
        <v>0.10689699709924801</v>
      </c>
      <c r="P16" s="17">
        <v>0.215063576859338</v>
      </c>
      <c r="Q16" s="17">
        <v>6.8935192332759798E-2</v>
      </c>
      <c r="R16" s="17">
        <v>0.11954839578611599</v>
      </c>
      <c r="S16" s="17">
        <v>0.10138079330958601</v>
      </c>
      <c r="T16" s="17">
        <v>0.12009419292375299</v>
      </c>
      <c r="U16" s="17">
        <v>0.28655645745903802</v>
      </c>
      <c r="V16" s="17">
        <v>0.110031474993769</v>
      </c>
      <c r="W16" s="17">
        <v>7.1134279057528102E-2</v>
      </c>
      <c r="X16" s="17">
        <v>7.8393428768246703E-2</v>
      </c>
      <c r="Y16" s="17">
        <v>0.34127512089679002</v>
      </c>
      <c r="Z16" s="17"/>
      <c r="AA16" s="17">
        <v>0.17679789293472301</v>
      </c>
      <c r="AB16" s="17">
        <v>0.11834747691523601</v>
      </c>
      <c r="AC16" s="17">
        <v>0.13066535540782101</v>
      </c>
      <c r="AD16" s="17">
        <v>7.0156579268165806E-2</v>
      </c>
      <c r="AE16" s="17"/>
      <c r="AF16" s="17">
        <v>7.5020595923636496E-2</v>
      </c>
      <c r="AG16" s="17">
        <v>0.12031387107543499</v>
      </c>
      <c r="AH16" s="17">
        <v>0.16228664883358701</v>
      </c>
      <c r="AI16" s="17">
        <v>0.18456146896960801</v>
      </c>
      <c r="AJ16" s="17">
        <v>0.138389514901191</v>
      </c>
    </row>
    <row r="17" spans="2:36" x14ac:dyDescent="0.35">
      <c r="B17" s="18" t="s">
        <v>124</v>
      </c>
      <c r="C17" s="17">
        <v>0.162171733731824</v>
      </c>
      <c r="D17" s="17">
        <v>0.16759916085950499</v>
      </c>
      <c r="E17" s="17">
        <v>0.158121881084101</v>
      </c>
      <c r="F17" s="17"/>
      <c r="G17" s="17">
        <v>0.104910259327574</v>
      </c>
      <c r="H17" s="17">
        <v>0.182593495257108</v>
      </c>
      <c r="I17" s="17">
        <v>0.14777074927932299</v>
      </c>
      <c r="J17" s="17">
        <v>0.16403090593188199</v>
      </c>
      <c r="K17" s="17">
        <v>0.19139043667403</v>
      </c>
      <c r="L17" s="17">
        <v>0.16631239513121401</v>
      </c>
      <c r="M17" s="17"/>
      <c r="N17" s="17">
        <v>0.112079192552515</v>
      </c>
      <c r="O17" s="17">
        <v>0.13075914019079901</v>
      </c>
      <c r="P17" s="17">
        <v>0.27780437259797702</v>
      </c>
      <c r="Q17" s="17">
        <v>0.24810450718469501</v>
      </c>
      <c r="R17" s="17">
        <v>0.213805465131193</v>
      </c>
      <c r="S17" s="17">
        <v>0.186398112427405</v>
      </c>
      <c r="T17" s="17">
        <v>0.169897454052295</v>
      </c>
      <c r="U17" s="17">
        <v>5.3446874371520799E-2</v>
      </c>
      <c r="V17" s="17">
        <v>5.4032532761972903E-2</v>
      </c>
      <c r="W17" s="17">
        <v>0.209903953375154</v>
      </c>
      <c r="X17" s="17">
        <v>0.148266794872531</v>
      </c>
      <c r="Y17" s="17">
        <v>0.171658965426077</v>
      </c>
      <c r="Z17" s="17"/>
      <c r="AA17" s="17">
        <v>0.13967511882828099</v>
      </c>
      <c r="AB17" s="17">
        <v>0.16367210526350501</v>
      </c>
      <c r="AC17" s="17">
        <v>0.135940343338355</v>
      </c>
      <c r="AD17" s="17">
        <v>0.225674293216065</v>
      </c>
      <c r="AE17" s="17"/>
      <c r="AF17" s="17">
        <v>0.195780808127588</v>
      </c>
      <c r="AG17" s="17">
        <v>0.16226201242426699</v>
      </c>
      <c r="AH17" s="17">
        <v>0.16132050421056199</v>
      </c>
      <c r="AI17" s="17">
        <v>0.102502409486188</v>
      </c>
      <c r="AJ17" s="17">
        <v>0.17361324949240001</v>
      </c>
    </row>
    <row r="18" spans="2:36" x14ac:dyDescent="0.35">
      <c r="B18" s="18" t="s">
        <v>125</v>
      </c>
      <c r="C18" s="17">
        <v>0.16557293979931001</v>
      </c>
      <c r="D18" s="17">
        <v>0.17309125978659401</v>
      </c>
      <c r="E18" s="17">
        <v>0.15977376396610199</v>
      </c>
      <c r="F18" s="17"/>
      <c r="G18" s="17">
        <v>7.8095963152027895E-2</v>
      </c>
      <c r="H18" s="17">
        <v>9.7433323900085106E-2</v>
      </c>
      <c r="I18" s="17">
        <v>0.10884185563398301</v>
      </c>
      <c r="J18" s="17">
        <v>0.221524819709608</v>
      </c>
      <c r="K18" s="17">
        <v>0.24350586391736501</v>
      </c>
      <c r="L18" s="17">
        <v>0.20859753861446001</v>
      </c>
      <c r="M18" s="17"/>
      <c r="N18" s="17">
        <v>0.14460655827340099</v>
      </c>
      <c r="O18" s="17">
        <v>0.18990390964495499</v>
      </c>
      <c r="P18" s="17">
        <v>9.7046594348969603E-2</v>
      </c>
      <c r="Q18" s="17">
        <v>0.1384083331648</v>
      </c>
      <c r="R18" s="17">
        <v>0.173589912804822</v>
      </c>
      <c r="S18" s="17">
        <v>0.145559740840211</v>
      </c>
      <c r="T18" s="17">
        <v>0.16177955267751001</v>
      </c>
      <c r="U18" s="17">
        <v>0.27931790782572102</v>
      </c>
      <c r="V18" s="17">
        <v>0.232633336251866</v>
      </c>
      <c r="W18" s="17">
        <v>0.17783383247632201</v>
      </c>
      <c r="X18" s="17">
        <v>7.7811098494631498E-2</v>
      </c>
      <c r="Y18" s="17">
        <v>0.13817582403731199</v>
      </c>
      <c r="Z18" s="17"/>
      <c r="AA18" s="17">
        <v>0.18422061598103301</v>
      </c>
      <c r="AB18" s="17">
        <v>0.13908603730038899</v>
      </c>
      <c r="AC18" s="17">
        <v>0.16269897325052299</v>
      </c>
      <c r="AD18" s="17">
        <v>0.164292615031159</v>
      </c>
      <c r="AE18" s="17"/>
      <c r="AF18" s="17">
        <v>0.16670085767464399</v>
      </c>
      <c r="AG18" s="17">
        <v>0.16524547619545901</v>
      </c>
      <c r="AH18" s="17">
        <v>0.12507754866603399</v>
      </c>
      <c r="AI18" s="17">
        <v>0.244576151709201</v>
      </c>
      <c r="AJ18" s="17">
        <v>0.22470301179934399</v>
      </c>
    </row>
    <row r="19" spans="2:36" x14ac:dyDescent="0.35">
      <c r="B19" s="18" t="s">
        <v>126</v>
      </c>
      <c r="C19" s="17">
        <v>0.346685954401802</v>
      </c>
      <c r="D19" s="17">
        <v>0.33848883148139303</v>
      </c>
      <c r="E19" s="17">
        <v>0.35469663725516398</v>
      </c>
      <c r="F19" s="17"/>
      <c r="G19" s="17">
        <v>0.159940841373024</v>
      </c>
      <c r="H19" s="17">
        <v>0.25189200255856597</v>
      </c>
      <c r="I19" s="17">
        <v>0.38040694783846701</v>
      </c>
      <c r="J19" s="17">
        <v>0.38855896801047202</v>
      </c>
      <c r="K19" s="17">
        <v>0.25914389472298499</v>
      </c>
      <c r="L19" s="17">
        <v>0.49580792722304701</v>
      </c>
      <c r="M19" s="17"/>
      <c r="N19" s="17">
        <v>0.33285079737349699</v>
      </c>
      <c r="O19" s="17">
        <v>0.35869510616337802</v>
      </c>
      <c r="P19" s="17">
        <v>0.31982852691311497</v>
      </c>
      <c r="Q19" s="17">
        <v>0.32203488171862399</v>
      </c>
      <c r="R19" s="17">
        <v>0.30023507750804501</v>
      </c>
      <c r="S19" s="17">
        <v>0.31928336049450601</v>
      </c>
      <c r="T19" s="17">
        <v>0.37977566418500502</v>
      </c>
      <c r="U19" s="17">
        <v>0.27158974827730298</v>
      </c>
      <c r="V19" s="17">
        <v>0.40058660029808202</v>
      </c>
      <c r="W19" s="17">
        <v>0.40109151793062298</v>
      </c>
      <c r="X19" s="17">
        <v>0.48225311575653901</v>
      </c>
      <c r="Y19" s="17">
        <v>0.20146121810984299</v>
      </c>
      <c r="Z19" s="17"/>
      <c r="AA19" s="17">
        <v>0.33081062204337303</v>
      </c>
      <c r="AB19" s="17">
        <v>0.39242599306207998</v>
      </c>
      <c r="AC19" s="17">
        <v>0.34529562681269799</v>
      </c>
      <c r="AD19" s="17">
        <v>0.31008024273285001</v>
      </c>
      <c r="AE19" s="17"/>
      <c r="AF19" s="17">
        <v>0.37361050918278199</v>
      </c>
      <c r="AG19" s="17">
        <v>0.285772676053138</v>
      </c>
      <c r="AH19" s="17">
        <v>0.37341871856266201</v>
      </c>
      <c r="AI19" s="17">
        <v>0.31438265638499502</v>
      </c>
      <c r="AJ19" s="17">
        <v>0.31952752350317798</v>
      </c>
    </row>
    <row r="20" spans="2:36" x14ac:dyDescent="0.35">
      <c r="B20" s="18" t="s">
        <v>127</v>
      </c>
      <c r="C20" s="19">
        <v>9.1289905162697596E-3</v>
      </c>
      <c r="D20" s="19">
        <v>1.16269182268864E-2</v>
      </c>
      <c r="E20" s="19">
        <v>7.0553443233070398E-3</v>
      </c>
      <c r="F20" s="19"/>
      <c r="G20" s="19">
        <v>0</v>
      </c>
      <c r="H20" s="19">
        <v>2.3605260626061698E-2</v>
      </c>
      <c r="I20" s="19">
        <v>9.6768804857890293E-3</v>
      </c>
      <c r="J20" s="19">
        <v>0</v>
      </c>
      <c r="K20" s="19">
        <v>0</v>
      </c>
      <c r="L20" s="19">
        <v>1.6292556824923098E-2</v>
      </c>
      <c r="M20" s="19"/>
      <c r="N20" s="19">
        <v>0</v>
      </c>
      <c r="O20" s="19">
        <v>3.5656819271697698E-2</v>
      </c>
      <c r="P20" s="19">
        <v>2.35481051379944E-2</v>
      </c>
      <c r="Q20" s="19">
        <v>0</v>
      </c>
      <c r="R20" s="19">
        <v>0</v>
      </c>
      <c r="S20" s="19">
        <v>0</v>
      </c>
      <c r="T20" s="19">
        <v>0</v>
      </c>
      <c r="U20" s="19">
        <v>0</v>
      </c>
      <c r="V20" s="19">
        <v>0</v>
      </c>
      <c r="W20" s="19">
        <v>0</v>
      </c>
      <c r="X20" s="19">
        <v>0</v>
      </c>
      <c r="Y20" s="19">
        <v>5.00700154541628E-2</v>
      </c>
      <c r="Z20" s="19"/>
      <c r="AA20" s="19">
        <v>6.5646556336869701E-3</v>
      </c>
      <c r="AB20" s="19">
        <v>5.7372216662476203E-3</v>
      </c>
      <c r="AC20" s="19">
        <v>1.8103163057604298E-2</v>
      </c>
      <c r="AD20" s="19">
        <v>9.0781479519290598E-3</v>
      </c>
      <c r="AE20" s="19"/>
      <c r="AF20" s="19">
        <v>0</v>
      </c>
      <c r="AG20" s="19">
        <v>8.3972015134996907E-3</v>
      </c>
      <c r="AH20" s="19">
        <v>0</v>
      </c>
      <c r="AI20" s="19">
        <v>1.53959680636373E-2</v>
      </c>
      <c r="AJ20" s="19">
        <v>7.6680861603996703E-2</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494</v>
      </c>
      <c r="D7" s="10">
        <v>216</v>
      </c>
      <c r="E7" s="10">
        <v>276</v>
      </c>
      <c r="F7" s="10"/>
      <c r="G7" s="10">
        <v>70</v>
      </c>
      <c r="H7" s="10">
        <v>128</v>
      </c>
      <c r="I7" s="10">
        <v>127</v>
      </c>
      <c r="J7" s="10">
        <v>86</v>
      </c>
      <c r="K7" s="10">
        <v>47</v>
      </c>
      <c r="L7" s="10">
        <v>36</v>
      </c>
      <c r="M7" s="10"/>
      <c r="N7" s="10">
        <v>79</v>
      </c>
      <c r="O7" s="10">
        <v>56</v>
      </c>
      <c r="P7" s="10">
        <v>36</v>
      </c>
      <c r="Q7" s="10">
        <v>41</v>
      </c>
      <c r="R7" s="10">
        <v>35</v>
      </c>
      <c r="S7" s="10">
        <v>46</v>
      </c>
      <c r="T7" s="10">
        <v>37</v>
      </c>
      <c r="U7" s="10">
        <v>24</v>
      </c>
      <c r="V7" s="10">
        <v>57</v>
      </c>
      <c r="W7" s="10">
        <v>39</v>
      </c>
      <c r="X7" s="10">
        <v>20</v>
      </c>
      <c r="Y7" s="10">
        <v>24</v>
      </c>
      <c r="Z7" s="10"/>
      <c r="AA7" s="10">
        <v>145</v>
      </c>
      <c r="AB7" s="10">
        <v>118</v>
      </c>
      <c r="AC7" s="10">
        <v>113</v>
      </c>
      <c r="AD7" s="10">
        <v>118</v>
      </c>
      <c r="AE7" s="10"/>
      <c r="AF7" s="10">
        <v>95</v>
      </c>
      <c r="AG7" s="10">
        <v>128</v>
      </c>
      <c r="AH7" s="10">
        <v>150</v>
      </c>
      <c r="AI7" s="10">
        <v>56</v>
      </c>
      <c r="AJ7" s="10">
        <v>12</v>
      </c>
    </row>
    <row r="8" spans="2:36" ht="30" customHeight="1" x14ac:dyDescent="0.35">
      <c r="B8" s="11" t="s">
        <v>54</v>
      </c>
      <c r="C8" s="11">
        <v>501</v>
      </c>
      <c r="D8" s="11">
        <v>225</v>
      </c>
      <c r="E8" s="11">
        <v>274</v>
      </c>
      <c r="F8" s="11"/>
      <c r="G8" s="11">
        <v>66</v>
      </c>
      <c r="H8" s="11">
        <v>140</v>
      </c>
      <c r="I8" s="11">
        <v>129</v>
      </c>
      <c r="J8" s="11">
        <v>89</v>
      </c>
      <c r="K8" s="11">
        <v>43</v>
      </c>
      <c r="L8" s="11">
        <v>34</v>
      </c>
      <c r="M8" s="11"/>
      <c r="N8" s="11">
        <v>80</v>
      </c>
      <c r="O8" s="11">
        <v>58</v>
      </c>
      <c r="P8" s="11">
        <v>35</v>
      </c>
      <c r="Q8" s="11">
        <v>45</v>
      </c>
      <c r="R8" s="11">
        <v>33</v>
      </c>
      <c r="S8" s="11">
        <v>47</v>
      </c>
      <c r="T8" s="11">
        <v>40</v>
      </c>
      <c r="U8" s="11">
        <v>20</v>
      </c>
      <c r="V8" s="11">
        <v>56</v>
      </c>
      <c r="W8" s="11">
        <v>45</v>
      </c>
      <c r="X8" s="11">
        <v>20</v>
      </c>
      <c r="Y8" s="11">
        <v>22</v>
      </c>
      <c r="Z8" s="11"/>
      <c r="AA8" s="11">
        <v>150</v>
      </c>
      <c r="AB8" s="11">
        <v>122</v>
      </c>
      <c r="AC8" s="11">
        <v>113</v>
      </c>
      <c r="AD8" s="11">
        <v>116</v>
      </c>
      <c r="AE8" s="11"/>
      <c r="AF8" s="11">
        <v>94</v>
      </c>
      <c r="AG8" s="11">
        <v>128</v>
      </c>
      <c r="AH8" s="11">
        <v>155</v>
      </c>
      <c r="AI8" s="11">
        <v>58</v>
      </c>
      <c r="AJ8" s="11">
        <v>11</v>
      </c>
    </row>
    <row r="9" spans="2:36" x14ac:dyDescent="0.35">
      <c r="B9" s="18" t="s">
        <v>116</v>
      </c>
      <c r="C9" s="17">
        <v>3.62413589041743E-3</v>
      </c>
      <c r="D9" s="17">
        <v>0</v>
      </c>
      <c r="E9" s="17">
        <v>6.6307139611029098E-3</v>
      </c>
      <c r="F9" s="17"/>
      <c r="G9" s="17">
        <v>0</v>
      </c>
      <c r="H9" s="17">
        <v>5.91139656694203E-3</v>
      </c>
      <c r="I9" s="17">
        <v>0</v>
      </c>
      <c r="J9" s="17">
        <v>1.1131270858762201E-2</v>
      </c>
      <c r="K9" s="17">
        <v>0</v>
      </c>
      <c r="L9" s="17">
        <v>0</v>
      </c>
      <c r="M9" s="17"/>
      <c r="N9" s="17">
        <v>0</v>
      </c>
      <c r="O9" s="17">
        <v>0</v>
      </c>
      <c r="P9" s="17">
        <v>2.8286767907903399E-2</v>
      </c>
      <c r="Q9" s="17">
        <v>0</v>
      </c>
      <c r="R9" s="17">
        <v>0</v>
      </c>
      <c r="S9" s="17">
        <v>0</v>
      </c>
      <c r="T9" s="17">
        <v>0</v>
      </c>
      <c r="U9" s="17">
        <v>4.11441338569426E-2</v>
      </c>
      <c r="V9" s="17">
        <v>0</v>
      </c>
      <c r="W9" s="17">
        <v>0</v>
      </c>
      <c r="X9" s="17">
        <v>0</v>
      </c>
      <c r="Y9" s="17">
        <v>0</v>
      </c>
      <c r="Z9" s="17"/>
      <c r="AA9" s="17">
        <v>0</v>
      </c>
      <c r="AB9" s="17">
        <v>8.1107801932599199E-3</v>
      </c>
      <c r="AC9" s="17">
        <v>0</v>
      </c>
      <c r="AD9" s="17">
        <v>7.1387167236421798E-3</v>
      </c>
      <c r="AE9" s="17"/>
      <c r="AF9" s="17">
        <v>0</v>
      </c>
      <c r="AG9" s="17">
        <v>6.45806596256388E-3</v>
      </c>
      <c r="AH9" s="17">
        <v>6.3762822011226702E-3</v>
      </c>
      <c r="AI9" s="17">
        <v>0</v>
      </c>
      <c r="AJ9" s="17">
        <v>0</v>
      </c>
    </row>
    <row r="10" spans="2:36" x14ac:dyDescent="0.35">
      <c r="B10" s="18" t="s">
        <v>117</v>
      </c>
      <c r="C10" s="17">
        <v>0</v>
      </c>
      <c r="D10" s="17">
        <v>0</v>
      </c>
      <c r="E10" s="17">
        <v>0</v>
      </c>
      <c r="F10" s="17"/>
      <c r="G10" s="17">
        <v>0</v>
      </c>
      <c r="H10" s="17">
        <v>0</v>
      </c>
      <c r="I10" s="17">
        <v>0</v>
      </c>
      <c r="J10" s="17">
        <v>0</v>
      </c>
      <c r="K10" s="17">
        <v>0</v>
      </c>
      <c r="L10" s="17">
        <v>0</v>
      </c>
      <c r="M10" s="17"/>
      <c r="N10" s="17">
        <v>0</v>
      </c>
      <c r="O10" s="17">
        <v>0</v>
      </c>
      <c r="P10" s="17">
        <v>0</v>
      </c>
      <c r="Q10" s="17">
        <v>0</v>
      </c>
      <c r="R10" s="17">
        <v>0</v>
      </c>
      <c r="S10" s="17">
        <v>0</v>
      </c>
      <c r="T10" s="17">
        <v>0</v>
      </c>
      <c r="U10" s="17">
        <v>0</v>
      </c>
      <c r="V10" s="17">
        <v>0</v>
      </c>
      <c r="W10" s="17">
        <v>0</v>
      </c>
      <c r="X10" s="17">
        <v>0</v>
      </c>
      <c r="Y10" s="17">
        <v>0</v>
      </c>
      <c r="Z10" s="17"/>
      <c r="AA10" s="17">
        <v>0</v>
      </c>
      <c r="AB10" s="17">
        <v>0</v>
      </c>
      <c r="AC10" s="17">
        <v>0</v>
      </c>
      <c r="AD10" s="17">
        <v>0</v>
      </c>
      <c r="AE10" s="17"/>
      <c r="AF10" s="17">
        <v>0</v>
      </c>
      <c r="AG10" s="17">
        <v>0</v>
      </c>
      <c r="AH10" s="17">
        <v>0</v>
      </c>
      <c r="AI10" s="17">
        <v>0</v>
      </c>
      <c r="AJ10" s="17">
        <v>0</v>
      </c>
    </row>
    <row r="11" spans="2:36" x14ac:dyDescent="0.35">
      <c r="B11" s="18" t="s">
        <v>118</v>
      </c>
      <c r="C11" s="17">
        <v>7.2578380441748504E-3</v>
      </c>
      <c r="D11" s="17">
        <v>1.16896937513165E-2</v>
      </c>
      <c r="E11" s="17">
        <v>3.6674984316026E-3</v>
      </c>
      <c r="F11" s="17"/>
      <c r="G11" s="17">
        <v>0</v>
      </c>
      <c r="H11" s="17">
        <v>2.6002229278747201E-2</v>
      </c>
      <c r="I11" s="17">
        <v>0</v>
      </c>
      <c r="J11" s="17">
        <v>0</v>
      </c>
      <c r="K11" s="17">
        <v>0</v>
      </c>
      <c r="L11" s="17">
        <v>0</v>
      </c>
      <c r="M11" s="17"/>
      <c r="N11" s="17">
        <v>1.2544894331820201E-2</v>
      </c>
      <c r="O11" s="17">
        <v>0</v>
      </c>
      <c r="P11" s="17">
        <v>0</v>
      </c>
      <c r="Q11" s="17">
        <v>0</v>
      </c>
      <c r="R11" s="17">
        <v>0</v>
      </c>
      <c r="S11" s="17">
        <v>0</v>
      </c>
      <c r="T11" s="17">
        <v>3.3445514896715399E-2</v>
      </c>
      <c r="U11" s="17">
        <v>0</v>
      </c>
      <c r="V11" s="17">
        <v>0</v>
      </c>
      <c r="W11" s="17">
        <v>2.8354103771368998E-2</v>
      </c>
      <c r="X11" s="17">
        <v>0</v>
      </c>
      <c r="Y11" s="17">
        <v>0</v>
      </c>
      <c r="Z11" s="17"/>
      <c r="AA11" s="17">
        <v>8.9522106832275704E-3</v>
      </c>
      <c r="AB11" s="17">
        <v>0</v>
      </c>
      <c r="AC11" s="17">
        <v>0</v>
      </c>
      <c r="AD11" s="17">
        <v>1.9778937011800699E-2</v>
      </c>
      <c r="AE11" s="17"/>
      <c r="AF11" s="17">
        <v>0</v>
      </c>
      <c r="AG11" s="17">
        <v>1.00474211899131E-2</v>
      </c>
      <c r="AH11" s="17">
        <v>8.6763096282410097E-3</v>
      </c>
      <c r="AI11" s="17">
        <v>0</v>
      </c>
      <c r="AJ11" s="17">
        <v>8.8100324406561598E-2</v>
      </c>
    </row>
    <row r="12" spans="2:36" x14ac:dyDescent="0.35">
      <c r="B12" s="18" t="s">
        <v>119</v>
      </c>
      <c r="C12" s="17">
        <v>1.7440459238943301E-2</v>
      </c>
      <c r="D12" s="17">
        <v>1.74688865017287E-2</v>
      </c>
      <c r="E12" s="17">
        <v>1.75458737375279E-2</v>
      </c>
      <c r="F12" s="17"/>
      <c r="G12" s="17">
        <v>1.1682277487525899E-2</v>
      </c>
      <c r="H12" s="17">
        <v>9.5480855842075604E-3</v>
      </c>
      <c r="I12" s="17">
        <v>2.2978787599438201E-2</v>
      </c>
      <c r="J12" s="17">
        <v>2.11484296193316E-2</v>
      </c>
      <c r="K12" s="17">
        <v>0</v>
      </c>
      <c r="L12" s="17">
        <v>5.1950896625906497E-2</v>
      </c>
      <c r="M12" s="17"/>
      <c r="N12" s="17">
        <v>2.4013611724767299E-2</v>
      </c>
      <c r="O12" s="17">
        <v>0</v>
      </c>
      <c r="P12" s="17">
        <v>2.19427718852311E-2</v>
      </c>
      <c r="Q12" s="17">
        <v>2.9844118749671002E-2</v>
      </c>
      <c r="R12" s="17">
        <v>2.97362730109745E-2</v>
      </c>
      <c r="S12" s="17">
        <v>4.1426486807339701E-2</v>
      </c>
      <c r="T12" s="17">
        <v>0</v>
      </c>
      <c r="U12" s="17">
        <v>0</v>
      </c>
      <c r="V12" s="17">
        <v>1.65317882448981E-2</v>
      </c>
      <c r="W12" s="17">
        <v>0</v>
      </c>
      <c r="X12" s="17">
        <v>0</v>
      </c>
      <c r="Y12" s="17">
        <v>3.9121842236982597E-2</v>
      </c>
      <c r="Z12" s="17"/>
      <c r="AA12" s="17">
        <v>1.3985335536490799E-2</v>
      </c>
      <c r="AB12" s="17">
        <v>8.1473580423147892E-3</v>
      </c>
      <c r="AC12" s="17">
        <v>1.71184191302283E-2</v>
      </c>
      <c r="AD12" s="17">
        <v>3.2026016008045E-2</v>
      </c>
      <c r="AE12" s="17"/>
      <c r="AF12" s="17">
        <v>3.0311678792162799E-2</v>
      </c>
      <c r="AG12" s="17">
        <v>2.13529322869341E-2</v>
      </c>
      <c r="AH12" s="17">
        <v>5.5368885878420799E-3</v>
      </c>
      <c r="AI12" s="17">
        <v>0</v>
      </c>
      <c r="AJ12" s="17">
        <v>0</v>
      </c>
    </row>
    <row r="13" spans="2:36" x14ac:dyDescent="0.35">
      <c r="B13" s="18" t="s">
        <v>120</v>
      </c>
      <c r="C13" s="17">
        <v>3.9082909179735198E-2</v>
      </c>
      <c r="D13" s="17">
        <v>4.6811764906626703E-2</v>
      </c>
      <c r="E13" s="17">
        <v>2.9038147544558999E-2</v>
      </c>
      <c r="F13" s="17"/>
      <c r="G13" s="17">
        <v>8.5800396011072297E-2</v>
      </c>
      <c r="H13" s="17">
        <v>4.7828845034796202E-2</v>
      </c>
      <c r="I13" s="17">
        <v>2.2716624815526901E-2</v>
      </c>
      <c r="J13" s="17">
        <v>3.7538538071819699E-2</v>
      </c>
      <c r="K13" s="17">
        <v>2.29240573527245E-2</v>
      </c>
      <c r="L13" s="17">
        <v>0</v>
      </c>
      <c r="M13" s="17"/>
      <c r="N13" s="17">
        <v>5.0942970887117502E-2</v>
      </c>
      <c r="O13" s="17">
        <v>0</v>
      </c>
      <c r="P13" s="17">
        <v>3.0210521699469702E-2</v>
      </c>
      <c r="Q13" s="17">
        <v>9.3310293319033996E-2</v>
      </c>
      <c r="R13" s="17">
        <v>5.2878472489751603E-2</v>
      </c>
      <c r="S13" s="17">
        <v>1.9180972869102801E-2</v>
      </c>
      <c r="T13" s="17">
        <v>5.8323056256429702E-2</v>
      </c>
      <c r="U13" s="17">
        <v>0</v>
      </c>
      <c r="V13" s="17">
        <v>1.5842145732895E-2</v>
      </c>
      <c r="W13" s="17">
        <v>5.3227969839161497E-2</v>
      </c>
      <c r="X13" s="17">
        <v>0</v>
      </c>
      <c r="Y13" s="17">
        <v>8.9271209318907599E-2</v>
      </c>
      <c r="Z13" s="17"/>
      <c r="AA13" s="17">
        <v>2.9728653484263099E-2</v>
      </c>
      <c r="AB13" s="17">
        <v>4.1530661373735601E-2</v>
      </c>
      <c r="AC13" s="17">
        <v>3.7845717449431403E-2</v>
      </c>
      <c r="AD13" s="17">
        <v>4.9855649080355897E-2</v>
      </c>
      <c r="AE13" s="17"/>
      <c r="AF13" s="17">
        <v>3.2797757062861199E-2</v>
      </c>
      <c r="AG13" s="17">
        <v>3.01886747134999E-2</v>
      </c>
      <c r="AH13" s="17">
        <v>4.6710274722175003E-2</v>
      </c>
      <c r="AI13" s="17">
        <v>5.2342907220302999E-2</v>
      </c>
      <c r="AJ13" s="17">
        <v>0</v>
      </c>
    </row>
    <row r="14" spans="2:36" x14ac:dyDescent="0.35">
      <c r="B14" s="18" t="s">
        <v>121</v>
      </c>
      <c r="C14" s="17">
        <v>9.1709910277484805E-2</v>
      </c>
      <c r="D14" s="17">
        <v>7.2398009881866301E-2</v>
      </c>
      <c r="E14" s="17">
        <v>0.108265653675643</v>
      </c>
      <c r="F14" s="17"/>
      <c r="G14" s="17">
        <v>0.140809040031981</v>
      </c>
      <c r="H14" s="17">
        <v>0.103557686429326</v>
      </c>
      <c r="I14" s="17">
        <v>9.5550147753242401E-2</v>
      </c>
      <c r="J14" s="17">
        <v>3.5411020272209701E-2</v>
      </c>
      <c r="K14" s="17">
        <v>8.7070888860730195E-2</v>
      </c>
      <c r="L14" s="17">
        <v>8.65933540904779E-2</v>
      </c>
      <c r="M14" s="17"/>
      <c r="N14" s="17">
        <v>0.109930854717833</v>
      </c>
      <c r="O14" s="17">
        <v>7.0184277257750893E-2</v>
      </c>
      <c r="P14" s="17">
        <v>0.16903513266888201</v>
      </c>
      <c r="Q14" s="17">
        <v>7.0456647220836402E-2</v>
      </c>
      <c r="R14" s="17">
        <v>8.6918715343682507E-2</v>
      </c>
      <c r="S14" s="17">
        <v>0.14892478470229301</v>
      </c>
      <c r="T14" s="17">
        <v>8.0492858092693104E-2</v>
      </c>
      <c r="U14" s="17">
        <v>0</v>
      </c>
      <c r="V14" s="17">
        <v>0.14272519319361299</v>
      </c>
      <c r="W14" s="17">
        <v>2.6188090487784799E-2</v>
      </c>
      <c r="X14" s="17">
        <v>0</v>
      </c>
      <c r="Y14" s="17">
        <v>7.9524010118352806E-2</v>
      </c>
      <c r="Z14" s="17"/>
      <c r="AA14" s="17">
        <v>9.4467182674422501E-2</v>
      </c>
      <c r="AB14" s="17">
        <v>9.19563079450684E-2</v>
      </c>
      <c r="AC14" s="17">
        <v>5.9597098167627899E-2</v>
      </c>
      <c r="AD14" s="17">
        <v>0.119187801945333</v>
      </c>
      <c r="AE14" s="17"/>
      <c r="AF14" s="17">
        <v>9.5467613892729605E-2</v>
      </c>
      <c r="AG14" s="17">
        <v>9.4104731531442998E-2</v>
      </c>
      <c r="AH14" s="17">
        <v>0.103165332259037</v>
      </c>
      <c r="AI14" s="17">
        <v>8.4148670257770605E-2</v>
      </c>
      <c r="AJ14" s="17">
        <v>0</v>
      </c>
    </row>
    <row r="15" spans="2:36" x14ac:dyDescent="0.35">
      <c r="B15" s="18" t="s">
        <v>122</v>
      </c>
      <c r="C15" s="17">
        <v>0.106810362801848</v>
      </c>
      <c r="D15" s="17">
        <v>0.10937426242053599</v>
      </c>
      <c r="E15" s="17">
        <v>0.105491021510525</v>
      </c>
      <c r="F15" s="17"/>
      <c r="G15" s="17">
        <v>9.8544121378957406E-2</v>
      </c>
      <c r="H15" s="17">
        <v>0.14433485916893199</v>
      </c>
      <c r="I15" s="17">
        <v>6.9578422054689407E-2</v>
      </c>
      <c r="J15" s="17">
        <v>0.13777549030126399</v>
      </c>
      <c r="K15" s="17">
        <v>0.10916575433524101</v>
      </c>
      <c r="L15" s="17">
        <v>2.6971743818996499E-2</v>
      </c>
      <c r="M15" s="17"/>
      <c r="N15" s="17">
        <v>8.9041014411561495E-2</v>
      </c>
      <c r="O15" s="17">
        <v>0.124778367679134</v>
      </c>
      <c r="P15" s="17">
        <v>2.8783018234017799E-2</v>
      </c>
      <c r="Q15" s="17">
        <v>7.4747600871331601E-2</v>
      </c>
      <c r="R15" s="17">
        <v>0.13473587559230199</v>
      </c>
      <c r="S15" s="17">
        <v>0.117192261263194</v>
      </c>
      <c r="T15" s="17">
        <v>0.15656901394824799</v>
      </c>
      <c r="U15" s="17">
        <v>4.1096076669815802E-2</v>
      </c>
      <c r="V15" s="17">
        <v>0.15871028260696199</v>
      </c>
      <c r="W15" s="17">
        <v>8.7870833390445394E-2</v>
      </c>
      <c r="X15" s="17">
        <v>0.15287367915144801</v>
      </c>
      <c r="Y15" s="17">
        <v>8.3522763766031696E-2</v>
      </c>
      <c r="Z15" s="17"/>
      <c r="AA15" s="17">
        <v>0.10722093014601</v>
      </c>
      <c r="AB15" s="17">
        <v>0.123256553323952</v>
      </c>
      <c r="AC15" s="17">
        <v>0.114520014348478</v>
      </c>
      <c r="AD15" s="17">
        <v>8.1440278123992196E-2</v>
      </c>
      <c r="AE15" s="17"/>
      <c r="AF15" s="17">
        <v>0.105492745744243</v>
      </c>
      <c r="AG15" s="17">
        <v>0.10972855578862201</v>
      </c>
      <c r="AH15" s="17">
        <v>0.102387439385266</v>
      </c>
      <c r="AI15" s="17">
        <v>0.109780029960305</v>
      </c>
      <c r="AJ15" s="17">
        <v>0</v>
      </c>
    </row>
    <row r="16" spans="2:36" x14ac:dyDescent="0.35">
      <c r="B16" s="18" t="s">
        <v>123</v>
      </c>
      <c r="C16" s="17">
        <v>0.140409614828407</v>
      </c>
      <c r="D16" s="17">
        <v>0.15827598113011401</v>
      </c>
      <c r="E16" s="17">
        <v>0.126756479727967</v>
      </c>
      <c r="F16" s="17"/>
      <c r="G16" s="17">
        <v>0.11568814204353101</v>
      </c>
      <c r="H16" s="17">
        <v>0.16240239941097501</v>
      </c>
      <c r="I16" s="17">
        <v>0.14461665298728199</v>
      </c>
      <c r="J16" s="17">
        <v>0.119696605780923</v>
      </c>
      <c r="K16" s="17">
        <v>0.13307334877792401</v>
      </c>
      <c r="L16" s="17">
        <v>0.14506853304612</v>
      </c>
      <c r="M16" s="17"/>
      <c r="N16" s="17">
        <v>0.11421396902742099</v>
      </c>
      <c r="O16" s="17">
        <v>0.105223446388038</v>
      </c>
      <c r="P16" s="17">
        <v>0.23454020824952401</v>
      </c>
      <c r="Q16" s="17">
        <v>0.13993741202874499</v>
      </c>
      <c r="R16" s="17">
        <v>0.113138832828969</v>
      </c>
      <c r="S16" s="17">
        <v>0.15727393477078599</v>
      </c>
      <c r="T16" s="17">
        <v>0.15982520999776201</v>
      </c>
      <c r="U16" s="17">
        <v>0.18882539789738101</v>
      </c>
      <c r="V16" s="17">
        <v>3.5309950747630402E-2</v>
      </c>
      <c r="W16" s="17">
        <v>0.236290657639391</v>
      </c>
      <c r="X16" s="17">
        <v>0.191944743924297</v>
      </c>
      <c r="Y16" s="17">
        <v>0.129451441175016</v>
      </c>
      <c r="Z16" s="17"/>
      <c r="AA16" s="17">
        <v>0.17356046882016801</v>
      </c>
      <c r="AB16" s="17">
        <v>0.156526932940662</v>
      </c>
      <c r="AC16" s="17">
        <v>0.115051375821769</v>
      </c>
      <c r="AD16" s="17">
        <v>0.10513033527547801</v>
      </c>
      <c r="AE16" s="17"/>
      <c r="AF16" s="17">
        <v>0.102804523354975</v>
      </c>
      <c r="AG16" s="17">
        <v>0.146215393549009</v>
      </c>
      <c r="AH16" s="17">
        <v>0.13199611974814299</v>
      </c>
      <c r="AI16" s="17">
        <v>0.18591206801683199</v>
      </c>
      <c r="AJ16" s="17">
        <v>0.281668206445088</v>
      </c>
    </row>
    <row r="17" spans="2:36" x14ac:dyDescent="0.35">
      <c r="B17" s="18" t="s">
        <v>124</v>
      </c>
      <c r="C17" s="17">
        <v>0.16433895035816201</v>
      </c>
      <c r="D17" s="17">
        <v>0.18250888644569699</v>
      </c>
      <c r="E17" s="17">
        <v>0.15061292030639001</v>
      </c>
      <c r="F17" s="17"/>
      <c r="G17" s="17">
        <v>0.214633228256387</v>
      </c>
      <c r="H17" s="17">
        <v>0.15948810710404199</v>
      </c>
      <c r="I17" s="17">
        <v>0.12427244914058</v>
      </c>
      <c r="J17" s="17">
        <v>0.20845068370327999</v>
      </c>
      <c r="K17" s="17">
        <v>0.14952771020069999</v>
      </c>
      <c r="L17" s="17">
        <v>0.14314635753350499</v>
      </c>
      <c r="M17" s="17"/>
      <c r="N17" s="17">
        <v>0.17595720113476701</v>
      </c>
      <c r="O17" s="17">
        <v>0.21736919167985</v>
      </c>
      <c r="P17" s="17">
        <v>0.16137546714041101</v>
      </c>
      <c r="Q17" s="17">
        <v>0.17728298831971501</v>
      </c>
      <c r="R17" s="17">
        <v>0.26885781379493201</v>
      </c>
      <c r="S17" s="17">
        <v>0.109925525437093</v>
      </c>
      <c r="T17" s="17">
        <v>4.7979184960875901E-2</v>
      </c>
      <c r="U17" s="17">
        <v>7.6547868075363998E-2</v>
      </c>
      <c r="V17" s="17">
        <v>0.16123392578345699</v>
      </c>
      <c r="W17" s="17">
        <v>0.197272175105311</v>
      </c>
      <c r="X17" s="17">
        <v>0.100778718188618</v>
      </c>
      <c r="Y17" s="17">
        <v>0.20802278020186801</v>
      </c>
      <c r="Z17" s="17"/>
      <c r="AA17" s="17">
        <v>0.15702740476878099</v>
      </c>
      <c r="AB17" s="17">
        <v>0.16952298375434599</v>
      </c>
      <c r="AC17" s="17">
        <v>0.21899789804729899</v>
      </c>
      <c r="AD17" s="17">
        <v>0.115067679538643</v>
      </c>
      <c r="AE17" s="17"/>
      <c r="AF17" s="17">
        <v>0.102385647841609</v>
      </c>
      <c r="AG17" s="17">
        <v>0.18022300228205401</v>
      </c>
      <c r="AH17" s="17">
        <v>0.19591591251468399</v>
      </c>
      <c r="AI17" s="17">
        <v>0.19081692763372601</v>
      </c>
      <c r="AJ17" s="17">
        <v>0</v>
      </c>
    </row>
    <row r="18" spans="2:36" x14ac:dyDescent="0.35">
      <c r="B18" s="18" t="s">
        <v>125</v>
      </c>
      <c r="C18" s="17">
        <v>0.17639372297158201</v>
      </c>
      <c r="D18" s="17">
        <v>0.18648553145747701</v>
      </c>
      <c r="E18" s="17">
        <v>0.16939866153511399</v>
      </c>
      <c r="F18" s="17"/>
      <c r="G18" s="17">
        <v>0.14688628161486</v>
      </c>
      <c r="H18" s="17">
        <v>0.14415898553856901</v>
      </c>
      <c r="I18" s="17">
        <v>0.19858166974251801</v>
      </c>
      <c r="J18" s="17">
        <v>0.16484445388734401</v>
      </c>
      <c r="K18" s="17">
        <v>0.28478317454789798</v>
      </c>
      <c r="L18" s="17">
        <v>0.174736106510156</v>
      </c>
      <c r="M18" s="17"/>
      <c r="N18" s="17">
        <v>0.158040462370934</v>
      </c>
      <c r="O18" s="17">
        <v>0.24972838715050599</v>
      </c>
      <c r="P18" s="17">
        <v>0.16671743594288699</v>
      </c>
      <c r="Q18" s="17">
        <v>0.220102106502053</v>
      </c>
      <c r="R18" s="17">
        <v>5.6878119593808799E-2</v>
      </c>
      <c r="S18" s="17">
        <v>0.19516770074987799</v>
      </c>
      <c r="T18" s="17">
        <v>8.8266244999307603E-2</v>
      </c>
      <c r="U18" s="17">
        <v>0.286207416780562</v>
      </c>
      <c r="V18" s="17">
        <v>0.16352977787346301</v>
      </c>
      <c r="W18" s="17">
        <v>0.17161433767769499</v>
      </c>
      <c r="X18" s="17">
        <v>0.25222162600940501</v>
      </c>
      <c r="Y18" s="17">
        <v>0.154520015292686</v>
      </c>
      <c r="Z18" s="17"/>
      <c r="AA18" s="17">
        <v>0.20839791480478501</v>
      </c>
      <c r="AB18" s="17">
        <v>0.135057230610752</v>
      </c>
      <c r="AC18" s="17">
        <v>0.17816901249074099</v>
      </c>
      <c r="AD18" s="17">
        <v>0.176643277577584</v>
      </c>
      <c r="AE18" s="17"/>
      <c r="AF18" s="17">
        <v>0.24509586665397701</v>
      </c>
      <c r="AG18" s="17">
        <v>0.120213000444214</v>
      </c>
      <c r="AH18" s="17">
        <v>0.17225720563333999</v>
      </c>
      <c r="AI18" s="17">
        <v>0.180374133769685</v>
      </c>
      <c r="AJ18" s="17">
        <v>0.23678388646391499</v>
      </c>
    </row>
    <row r="19" spans="2:36" x14ac:dyDescent="0.35">
      <c r="B19" s="18" t="s">
        <v>126</v>
      </c>
      <c r="C19" s="17">
        <v>0.24928707059152899</v>
      </c>
      <c r="D19" s="17">
        <v>0.21498698350463699</v>
      </c>
      <c r="E19" s="17">
        <v>0.27592409542667001</v>
      </c>
      <c r="F19" s="17"/>
      <c r="G19" s="17">
        <v>0.18595651317568601</v>
      </c>
      <c r="H19" s="17">
        <v>0.196767405883464</v>
      </c>
      <c r="I19" s="17">
        <v>0.31435965293215001</v>
      </c>
      <c r="J19" s="17">
        <v>0.26400350750506701</v>
      </c>
      <c r="K19" s="17">
        <v>0.213455065924781</v>
      </c>
      <c r="L19" s="17">
        <v>0.34603278736045201</v>
      </c>
      <c r="M19" s="17"/>
      <c r="N19" s="17">
        <v>0.26531502139377899</v>
      </c>
      <c r="O19" s="17">
        <v>0.23271632984472099</v>
      </c>
      <c r="P19" s="17">
        <v>0.15910867627167299</v>
      </c>
      <c r="Q19" s="17">
        <v>0.19431883298861399</v>
      </c>
      <c r="R19" s="17">
        <v>0.228439318217277</v>
      </c>
      <c r="S19" s="17">
        <v>0.21090833340031401</v>
      </c>
      <c r="T19" s="17">
        <v>0.37509891684796798</v>
      </c>
      <c r="U19" s="17">
        <v>0.36617910671993398</v>
      </c>
      <c r="V19" s="17">
        <v>0.29048708789782901</v>
      </c>
      <c r="W19" s="17">
        <v>0.19918183208884199</v>
      </c>
      <c r="X19" s="17">
        <v>0.30218123272623298</v>
      </c>
      <c r="Y19" s="17">
        <v>0.21656593789015599</v>
      </c>
      <c r="Z19" s="17"/>
      <c r="AA19" s="17">
        <v>0.206659899081853</v>
      </c>
      <c r="AB19" s="17">
        <v>0.26589119181590898</v>
      </c>
      <c r="AC19" s="17">
        <v>0.25029334313836898</v>
      </c>
      <c r="AD19" s="17">
        <v>0.286159972546222</v>
      </c>
      <c r="AE19" s="17"/>
      <c r="AF19" s="17">
        <v>0.28564416665744102</v>
      </c>
      <c r="AG19" s="17">
        <v>0.27461878553974101</v>
      </c>
      <c r="AH19" s="17">
        <v>0.220857452644769</v>
      </c>
      <c r="AI19" s="17">
        <v>0.19662526314137799</v>
      </c>
      <c r="AJ19" s="17">
        <v>0.39344758268443503</v>
      </c>
    </row>
    <row r="20" spans="2:36" x14ac:dyDescent="0.35">
      <c r="B20" s="18" t="s">
        <v>127</v>
      </c>
      <c r="C20" s="19">
        <v>3.6450258177157299E-3</v>
      </c>
      <c r="D20" s="19">
        <v>0</v>
      </c>
      <c r="E20" s="19">
        <v>6.6689341428983698E-3</v>
      </c>
      <c r="F20" s="19"/>
      <c r="G20" s="19">
        <v>0</v>
      </c>
      <c r="H20" s="19">
        <v>0</v>
      </c>
      <c r="I20" s="19">
        <v>7.3455929745731303E-3</v>
      </c>
      <c r="J20" s="19">
        <v>0</v>
      </c>
      <c r="K20" s="19">
        <v>0</v>
      </c>
      <c r="L20" s="19">
        <v>2.5500221014386801E-2</v>
      </c>
      <c r="M20" s="19"/>
      <c r="N20" s="19">
        <v>0</v>
      </c>
      <c r="O20" s="19">
        <v>0</v>
      </c>
      <c r="P20" s="19">
        <v>0</v>
      </c>
      <c r="Q20" s="19">
        <v>0</v>
      </c>
      <c r="R20" s="19">
        <v>2.8416579128302401E-2</v>
      </c>
      <c r="S20" s="19">
        <v>0</v>
      </c>
      <c r="T20" s="19">
        <v>0</v>
      </c>
      <c r="U20" s="19">
        <v>0</v>
      </c>
      <c r="V20" s="19">
        <v>1.56298479192521E-2</v>
      </c>
      <c r="W20" s="19">
        <v>0</v>
      </c>
      <c r="X20" s="19">
        <v>0</v>
      </c>
      <c r="Y20" s="19">
        <v>0</v>
      </c>
      <c r="Z20" s="19"/>
      <c r="AA20" s="19">
        <v>0</v>
      </c>
      <c r="AB20" s="19">
        <v>0</v>
      </c>
      <c r="AC20" s="19">
        <v>8.40712140605584E-3</v>
      </c>
      <c r="AD20" s="19">
        <v>7.5713361689037596E-3</v>
      </c>
      <c r="AE20" s="19"/>
      <c r="AF20" s="19">
        <v>0</v>
      </c>
      <c r="AG20" s="19">
        <v>6.8494367120060301E-3</v>
      </c>
      <c r="AH20" s="19">
        <v>6.12078267537938E-3</v>
      </c>
      <c r="AI20" s="19">
        <v>0</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1141</v>
      </c>
      <c r="D7" s="10">
        <v>560</v>
      </c>
      <c r="E7" s="10">
        <v>577</v>
      </c>
      <c r="F7" s="10"/>
      <c r="G7" s="10">
        <v>126</v>
      </c>
      <c r="H7" s="10">
        <v>192</v>
      </c>
      <c r="I7" s="10">
        <v>223</v>
      </c>
      <c r="J7" s="10">
        <v>208</v>
      </c>
      <c r="K7" s="10">
        <v>173</v>
      </c>
      <c r="L7" s="10">
        <v>219</v>
      </c>
      <c r="M7" s="10"/>
      <c r="N7" s="10">
        <v>159</v>
      </c>
      <c r="O7" s="10">
        <v>133</v>
      </c>
      <c r="P7" s="10">
        <v>87</v>
      </c>
      <c r="Q7" s="10">
        <v>94</v>
      </c>
      <c r="R7" s="10">
        <v>82</v>
      </c>
      <c r="S7" s="10">
        <v>105</v>
      </c>
      <c r="T7" s="10">
        <v>92</v>
      </c>
      <c r="U7" s="10">
        <v>57</v>
      </c>
      <c r="V7" s="10">
        <v>125</v>
      </c>
      <c r="W7" s="10">
        <v>106</v>
      </c>
      <c r="X7" s="10">
        <v>59</v>
      </c>
      <c r="Y7" s="10">
        <v>42</v>
      </c>
      <c r="Z7" s="10"/>
      <c r="AA7" s="10">
        <v>344</v>
      </c>
      <c r="AB7" s="10">
        <v>281</v>
      </c>
      <c r="AC7" s="10">
        <v>247</v>
      </c>
      <c r="AD7" s="10">
        <v>267</v>
      </c>
      <c r="AE7" s="10"/>
      <c r="AF7" s="10">
        <v>244</v>
      </c>
      <c r="AG7" s="10">
        <v>253</v>
      </c>
      <c r="AH7" s="10">
        <v>328</v>
      </c>
      <c r="AI7" s="10">
        <v>124</v>
      </c>
      <c r="AJ7" s="10">
        <v>29</v>
      </c>
    </row>
    <row r="8" spans="2:36" ht="30" customHeight="1" x14ac:dyDescent="0.35">
      <c r="B8" s="11" t="s">
        <v>54</v>
      </c>
      <c r="C8" s="11">
        <v>1151</v>
      </c>
      <c r="D8" s="11">
        <v>577</v>
      </c>
      <c r="E8" s="11">
        <v>570</v>
      </c>
      <c r="F8" s="11"/>
      <c r="G8" s="11">
        <v>118</v>
      </c>
      <c r="H8" s="11">
        <v>212</v>
      </c>
      <c r="I8" s="11">
        <v>227</v>
      </c>
      <c r="J8" s="11">
        <v>218</v>
      </c>
      <c r="K8" s="11">
        <v>162</v>
      </c>
      <c r="L8" s="11">
        <v>215</v>
      </c>
      <c r="M8" s="11"/>
      <c r="N8" s="11">
        <v>164</v>
      </c>
      <c r="O8" s="11">
        <v>135</v>
      </c>
      <c r="P8" s="11">
        <v>84</v>
      </c>
      <c r="Q8" s="11">
        <v>99</v>
      </c>
      <c r="R8" s="11">
        <v>76</v>
      </c>
      <c r="S8" s="11">
        <v>106</v>
      </c>
      <c r="T8" s="11">
        <v>99</v>
      </c>
      <c r="U8" s="11">
        <v>48</v>
      </c>
      <c r="V8" s="11">
        <v>124</v>
      </c>
      <c r="W8" s="11">
        <v>122</v>
      </c>
      <c r="X8" s="11">
        <v>58</v>
      </c>
      <c r="Y8" s="11">
        <v>37</v>
      </c>
      <c r="Z8" s="11"/>
      <c r="AA8" s="11">
        <v>354</v>
      </c>
      <c r="AB8" s="11">
        <v>290</v>
      </c>
      <c r="AC8" s="11">
        <v>247</v>
      </c>
      <c r="AD8" s="11">
        <v>258</v>
      </c>
      <c r="AE8" s="11"/>
      <c r="AF8" s="11">
        <v>241</v>
      </c>
      <c r="AG8" s="11">
        <v>251</v>
      </c>
      <c r="AH8" s="11">
        <v>337</v>
      </c>
      <c r="AI8" s="11">
        <v>130</v>
      </c>
      <c r="AJ8" s="11">
        <v>28</v>
      </c>
    </row>
    <row r="9" spans="2:36" x14ac:dyDescent="0.35">
      <c r="B9" s="18" t="s">
        <v>116</v>
      </c>
      <c r="C9" s="17">
        <v>3.26474354682975E-3</v>
      </c>
      <c r="D9" s="17">
        <v>1.62368569599528E-3</v>
      </c>
      <c r="E9" s="17">
        <v>4.9501172851350401E-3</v>
      </c>
      <c r="F9" s="17"/>
      <c r="G9" s="17">
        <v>1.6521753345814901E-2</v>
      </c>
      <c r="H9" s="17">
        <v>3.89079468809201E-3</v>
      </c>
      <c r="I9" s="17">
        <v>0</v>
      </c>
      <c r="J9" s="17">
        <v>4.5421495506693397E-3</v>
      </c>
      <c r="K9" s="17">
        <v>0</v>
      </c>
      <c r="L9" s="17">
        <v>0</v>
      </c>
      <c r="M9" s="17"/>
      <c r="N9" s="17">
        <v>0</v>
      </c>
      <c r="O9" s="17">
        <v>0</v>
      </c>
      <c r="P9" s="17">
        <v>1.17766483069852E-2</v>
      </c>
      <c r="Q9" s="17">
        <v>0</v>
      </c>
      <c r="R9" s="17">
        <v>0</v>
      </c>
      <c r="S9" s="17">
        <v>0</v>
      </c>
      <c r="T9" s="17">
        <v>1.01735792810832E-2</v>
      </c>
      <c r="U9" s="17">
        <v>1.7391661718585701E-2</v>
      </c>
      <c r="V9" s="17">
        <v>7.5785364438422896E-3</v>
      </c>
      <c r="W9" s="17">
        <v>0</v>
      </c>
      <c r="X9" s="17">
        <v>0</v>
      </c>
      <c r="Y9" s="17">
        <v>0</v>
      </c>
      <c r="Z9" s="17"/>
      <c r="AA9" s="17">
        <v>2.6477764449764E-3</v>
      </c>
      <c r="AB9" s="17">
        <v>3.4103571109863999E-3</v>
      </c>
      <c r="AC9" s="17">
        <v>4.0688931017086802E-3</v>
      </c>
      <c r="AD9" s="17">
        <v>3.2020703396893301E-3</v>
      </c>
      <c r="AE9" s="17"/>
      <c r="AF9" s="17">
        <v>3.8947440501749401E-3</v>
      </c>
      <c r="AG9" s="17">
        <v>7.2911852328491197E-3</v>
      </c>
      <c r="AH9" s="17">
        <v>2.93221362349136E-3</v>
      </c>
      <c r="AI9" s="17">
        <v>0</v>
      </c>
      <c r="AJ9" s="17">
        <v>0</v>
      </c>
    </row>
    <row r="10" spans="2:36" x14ac:dyDescent="0.35">
      <c r="B10" s="18" t="s">
        <v>117</v>
      </c>
      <c r="C10" s="17">
        <v>2.67113201080132E-3</v>
      </c>
      <c r="D10" s="17">
        <v>3.38439334912177E-3</v>
      </c>
      <c r="E10" s="17">
        <v>1.9669658371146998E-3</v>
      </c>
      <c r="F10" s="17"/>
      <c r="G10" s="17">
        <v>8.2501540611286898E-3</v>
      </c>
      <c r="H10" s="17">
        <v>5.2758801389327804E-3</v>
      </c>
      <c r="I10" s="17">
        <v>0</v>
      </c>
      <c r="J10" s="17">
        <v>0</v>
      </c>
      <c r="K10" s="17">
        <v>0</v>
      </c>
      <c r="L10" s="17">
        <v>4.5825771251171302E-3</v>
      </c>
      <c r="M10" s="17"/>
      <c r="N10" s="17">
        <v>0</v>
      </c>
      <c r="O10" s="17">
        <v>7.1948295239291004E-3</v>
      </c>
      <c r="P10" s="17">
        <v>0</v>
      </c>
      <c r="Q10" s="17">
        <v>0</v>
      </c>
      <c r="R10" s="17">
        <v>0</v>
      </c>
      <c r="S10" s="17">
        <v>9.2696732622754192E-3</v>
      </c>
      <c r="T10" s="17">
        <v>1.13439692515457E-2</v>
      </c>
      <c r="U10" s="17">
        <v>0</v>
      </c>
      <c r="V10" s="17">
        <v>0</v>
      </c>
      <c r="W10" s="17">
        <v>0</v>
      </c>
      <c r="X10" s="17">
        <v>0</v>
      </c>
      <c r="Y10" s="17">
        <v>0</v>
      </c>
      <c r="Z10" s="17"/>
      <c r="AA10" s="17">
        <v>0</v>
      </c>
      <c r="AB10" s="17">
        <v>7.2103987897647603E-3</v>
      </c>
      <c r="AC10" s="17">
        <v>3.98287825109461E-3</v>
      </c>
      <c r="AD10" s="17">
        <v>0</v>
      </c>
      <c r="AE10" s="17"/>
      <c r="AF10" s="17">
        <v>0</v>
      </c>
      <c r="AG10" s="17">
        <v>8.3225853584683995E-3</v>
      </c>
      <c r="AH10" s="17">
        <v>0</v>
      </c>
      <c r="AI10" s="17">
        <v>0</v>
      </c>
      <c r="AJ10" s="17">
        <v>0</v>
      </c>
    </row>
    <row r="11" spans="2:36" x14ac:dyDescent="0.35">
      <c r="B11" s="18" t="s">
        <v>118</v>
      </c>
      <c r="C11" s="17">
        <v>6.7769622441043497E-3</v>
      </c>
      <c r="D11" s="17">
        <v>1.63149638228286E-3</v>
      </c>
      <c r="E11" s="17">
        <v>1.03617620269503E-2</v>
      </c>
      <c r="F11" s="17"/>
      <c r="G11" s="17">
        <v>1.6034934584446402E-2</v>
      </c>
      <c r="H11" s="17">
        <v>5.0296058186081504E-3</v>
      </c>
      <c r="I11" s="17">
        <v>0</v>
      </c>
      <c r="J11" s="17">
        <v>9.0354007092284094E-3</v>
      </c>
      <c r="K11" s="17">
        <v>1.7814353710284499E-2</v>
      </c>
      <c r="L11" s="17">
        <v>0</v>
      </c>
      <c r="M11" s="17"/>
      <c r="N11" s="17">
        <v>0</v>
      </c>
      <c r="O11" s="17">
        <v>1.51809962682854E-2</v>
      </c>
      <c r="P11" s="17">
        <v>2.3211233170899199E-2</v>
      </c>
      <c r="Q11" s="17">
        <v>9.5376747027916507E-3</v>
      </c>
      <c r="R11" s="17">
        <v>1.25270957026956E-2</v>
      </c>
      <c r="S11" s="17">
        <v>1.7979374250278402E-2</v>
      </c>
      <c r="T11" s="17">
        <v>0</v>
      </c>
      <c r="U11" s="17">
        <v>0</v>
      </c>
      <c r="V11" s="17">
        <v>0</v>
      </c>
      <c r="W11" s="17">
        <v>0</v>
      </c>
      <c r="X11" s="17">
        <v>0</v>
      </c>
      <c r="Y11" s="17">
        <v>0</v>
      </c>
      <c r="Z11" s="17"/>
      <c r="AA11" s="17">
        <v>2.6968557208660298E-3</v>
      </c>
      <c r="AB11" s="17">
        <v>1.37971904456431E-2</v>
      </c>
      <c r="AC11" s="17">
        <v>3.8129153891772001E-3</v>
      </c>
      <c r="AD11" s="17">
        <v>7.3738503640877204E-3</v>
      </c>
      <c r="AE11" s="17"/>
      <c r="AF11" s="17">
        <v>7.9986045429250707E-3</v>
      </c>
      <c r="AG11" s="17">
        <v>7.7160795070770399E-3</v>
      </c>
      <c r="AH11" s="17">
        <v>5.6753609342850703E-3</v>
      </c>
      <c r="AI11" s="17">
        <v>0</v>
      </c>
      <c r="AJ11" s="17">
        <v>0</v>
      </c>
    </row>
    <row r="12" spans="2:36" x14ac:dyDescent="0.35">
      <c r="B12" s="18" t="s">
        <v>119</v>
      </c>
      <c r="C12" s="17">
        <v>1.2825977636084099E-2</v>
      </c>
      <c r="D12" s="17">
        <v>1.08991053480503E-2</v>
      </c>
      <c r="E12" s="17">
        <v>1.48672293551053E-2</v>
      </c>
      <c r="F12" s="17"/>
      <c r="G12" s="17">
        <v>2.2922193958299801E-2</v>
      </c>
      <c r="H12" s="17">
        <v>1.07257723721088E-2</v>
      </c>
      <c r="I12" s="17">
        <v>2.1360871381892299E-2</v>
      </c>
      <c r="J12" s="17">
        <v>4.6761935180338202E-3</v>
      </c>
      <c r="K12" s="17">
        <v>1.17959527195043E-2</v>
      </c>
      <c r="L12" s="17">
        <v>9.3915606771914906E-3</v>
      </c>
      <c r="M12" s="17"/>
      <c r="N12" s="17">
        <v>5.8019779423194601E-3</v>
      </c>
      <c r="O12" s="17">
        <v>7.8406469454680196E-3</v>
      </c>
      <c r="P12" s="17">
        <v>2.1927797697557799E-2</v>
      </c>
      <c r="Q12" s="17">
        <v>2.3010424858651499E-2</v>
      </c>
      <c r="R12" s="17">
        <v>1.1924384935494499E-2</v>
      </c>
      <c r="S12" s="17">
        <v>1.8842903907021299E-2</v>
      </c>
      <c r="T12" s="17">
        <v>2.90938307002384E-2</v>
      </c>
      <c r="U12" s="17">
        <v>1.7398548404829801E-2</v>
      </c>
      <c r="V12" s="17">
        <v>1.6436148507847099E-2</v>
      </c>
      <c r="W12" s="17">
        <v>0</v>
      </c>
      <c r="X12" s="17">
        <v>0</v>
      </c>
      <c r="Y12" s="17">
        <v>0</v>
      </c>
      <c r="Z12" s="17"/>
      <c r="AA12" s="17">
        <v>7.8703354962350799E-3</v>
      </c>
      <c r="AB12" s="17">
        <v>1.4074833710572001E-2</v>
      </c>
      <c r="AC12" s="17">
        <v>1.16898385608106E-2</v>
      </c>
      <c r="AD12" s="17">
        <v>1.94026946127447E-2</v>
      </c>
      <c r="AE12" s="17"/>
      <c r="AF12" s="17">
        <v>1.2123343979357E-2</v>
      </c>
      <c r="AG12" s="17">
        <v>2.4395130539819999E-2</v>
      </c>
      <c r="AH12" s="17">
        <v>5.5906633280733099E-3</v>
      </c>
      <c r="AI12" s="17">
        <v>2.3144536005463401E-2</v>
      </c>
      <c r="AJ12" s="17">
        <v>0</v>
      </c>
    </row>
    <row r="13" spans="2:36" x14ac:dyDescent="0.35">
      <c r="B13" s="18" t="s">
        <v>120</v>
      </c>
      <c r="C13" s="17">
        <v>1.7619785770143601E-2</v>
      </c>
      <c r="D13" s="17">
        <v>2.53693960954419E-2</v>
      </c>
      <c r="E13" s="17">
        <v>9.8899443611126601E-3</v>
      </c>
      <c r="F13" s="17"/>
      <c r="G13" s="17">
        <v>3.1058638166781199E-2</v>
      </c>
      <c r="H13" s="17">
        <v>2.98910388206436E-2</v>
      </c>
      <c r="I13" s="17">
        <v>2.5774881545272601E-2</v>
      </c>
      <c r="J13" s="17">
        <v>1.6091163188741601E-2</v>
      </c>
      <c r="K13" s="17">
        <v>0</v>
      </c>
      <c r="L13" s="17">
        <v>4.3141588713902198E-3</v>
      </c>
      <c r="M13" s="17"/>
      <c r="N13" s="17">
        <v>5.4852704086460598E-2</v>
      </c>
      <c r="O13" s="17">
        <v>8.6364487651741009E-3</v>
      </c>
      <c r="P13" s="17">
        <v>2.3032669320151699E-2</v>
      </c>
      <c r="Q13" s="17">
        <v>1.0512981597044E-2</v>
      </c>
      <c r="R13" s="17">
        <v>1.0512685791798501E-2</v>
      </c>
      <c r="S13" s="17">
        <v>0</v>
      </c>
      <c r="T13" s="17">
        <v>1.36195836899346E-2</v>
      </c>
      <c r="U13" s="17">
        <v>1.7391661718585701E-2</v>
      </c>
      <c r="V13" s="17">
        <v>8.1561283148536903E-3</v>
      </c>
      <c r="W13" s="17">
        <v>1.0208858715848999E-2</v>
      </c>
      <c r="X13" s="17">
        <v>1.74129599989786E-2</v>
      </c>
      <c r="Y13" s="17">
        <v>2.4817427225118701E-2</v>
      </c>
      <c r="Z13" s="17"/>
      <c r="AA13" s="17">
        <v>2.52609538617267E-2</v>
      </c>
      <c r="AB13" s="17">
        <v>4.0155084468368402E-3</v>
      </c>
      <c r="AC13" s="17">
        <v>8.3051302382726802E-3</v>
      </c>
      <c r="AD13" s="17">
        <v>3.1467408518894499E-2</v>
      </c>
      <c r="AE13" s="17"/>
      <c r="AF13" s="17">
        <v>2.5625817752958E-2</v>
      </c>
      <c r="AG13" s="17">
        <v>2.37169321742185E-2</v>
      </c>
      <c r="AH13" s="17">
        <v>9.4570432283214607E-3</v>
      </c>
      <c r="AI13" s="17">
        <v>3.8252309212793503E-2</v>
      </c>
      <c r="AJ13" s="17">
        <v>0</v>
      </c>
    </row>
    <row r="14" spans="2:36" x14ac:dyDescent="0.35">
      <c r="B14" s="18" t="s">
        <v>121</v>
      </c>
      <c r="C14" s="17">
        <v>5.1556926576799098E-2</v>
      </c>
      <c r="D14" s="17">
        <v>4.7279311585375003E-2</v>
      </c>
      <c r="E14" s="17">
        <v>5.4336766047847998E-2</v>
      </c>
      <c r="F14" s="17"/>
      <c r="G14" s="17">
        <v>0.130415943220623</v>
      </c>
      <c r="H14" s="17">
        <v>9.8789589976935099E-2</v>
      </c>
      <c r="I14" s="17">
        <v>3.6553272849827401E-2</v>
      </c>
      <c r="J14" s="17">
        <v>3.4419562835027798E-2</v>
      </c>
      <c r="K14" s="17">
        <v>2.2132418829456501E-2</v>
      </c>
      <c r="L14" s="17">
        <v>1.7034352246899299E-2</v>
      </c>
      <c r="M14" s="17"/>
      <c r="N14" s="17">
        <v>6.3596979148280802E-2</v>
      </c>
      <c r="O14" s="17">
        <v>6.7123495220134693E-2</v>
      </c>
      <c r="P14" s="17">
        <v>6.4653797172100999E-2</v>
      </c>
      <c r="Q14" s="17">
        <v>1.12596189924102E-2</v>
      </c>
      <c r="R14" s="17">
        <v>2.3752728157458901E-2</v>
      </c>
      <c r="S14" s="17">
        <v>2.70810407039472E-2</v>
      </c>
      <c r="T14" s="17">
        <v>6.9808384191629505E-2</v>
      </c>
      <c r="U14" s="17">
        <v>6.8273607539880696E-2</v>
      </c>
      <c r="V14" s="17">
        <v>5.5559295031819798E-2</v>
      </c>
      <c r="W14" s="17">
        <v>7.2740741850942606E-2</v>
      </c>
      <c r="X14" s="17">
        <v>3.2281695059579597E-2</v>
      </c>
      <c r="Y14" s="17">
        <v>2.40512693749587E-2</v>
      </c>
      <c r="Z14" s="17"/>
      <c r="AA14" s="17">
        <v>2.5997299767173399E-2</v>
      </c>
      <c r="AB14" s="17">
        <v>4.9855687515718401E-2</v>
      </c>
      <c r="AC14" s="17">
        <v>6.5089709406009499E-2</v>
      </c>
      <c r="AD14" s="17">
        <v>7.5956769641190705E-2</v>
      </c>
      <c r="AE14" s="17"/>
      <c r="AF14" s="17">
        <v>4.45026848222837E-2</v>
      </c>
      <c r="AG14" s="17">
        <v>5.3764611425540301E-2</v>
      </c>
      <c r="AH14" s="17">
        <v>4.59176195664074E-2</v>
      </c>
      <c r="AI14" s="17">
        <v>3.9714234984078202E-2</v>
      </c>
      <c r="AJ14" s="17">
        <v>3.6933568358426198E-2</v>
      </c>
    </row>
    <row r="15" spans="2:36" x14ac:dyDescent="0.35">
      <c r="B15" s="18" t="s">
        <v>122</v>
      </c>
      <c r="C15" s="17">
        <v>5.6545300470830402E-2</v>
      </c>
      <c r="D15" s="17">
        <v>5.41259602881154E-2</v>
      </c>
      <c r="E15" s="17">
        <v>5.9388629562537799E-2</v>
      </c>
      <c r="F15" s="17"/>
      <c r="G15" s="17">
        <v>0.11964601439724</v>
      </c>
      <c r="H15" s="17">
        <v>5.5623057453627001E-2</v>
      </c>
      <c r="I15" s="17">
        <v>6.6677487398976401E-2</v>
      </c>
      <c r="J15" s="17">
        <v>4.6875813692224301E-2</v>
      </c>
      <c r="K15" s="17">
        <v>5.6153560103824503E-2</v>
      </c>
      <c r="L15" s="17">
        <v>2.22910338354959E-2</v>
      </c>
      <c r="M15" s="17"/>
      <c r="N15" s="17">
        <v>7.9095331996805407E-2</v>
      </c>
      <c r="O15" s="17">
        <v>5.36536685118746E-2</v>
      </c>
      <c r="P15" s="17">
        <v>6.67752145599559E-2</v>
      </c>
      <c r="Q15" s="17">
        <v>6.14405914966282E-2</v>
      </c>
      <c r="R15" s="17">
        <v>4.6103108252585401E-2</v>
      </c>
      <c r="S15" s="17">
        <v>7.8172242429125002E-2</v>
      </c>
      <c r="T15" s="17">
        <v>3.2206479595994E-2</v>
      </c>
      <c r="U15" s="17">
        <v>6.8675098474760304E-2</v>
      </c>
      <c r="V15" s="17">
        <v>6.1215346909366003E-2</v>
      </c>
      <c r="W15" s="17">
        <v>1.9753431708152299E-2</v>
      </c>
      <c r="X15" s="17">
        <v>6.9980091265006095E-2</v>
      </c>
      <c r="Y15" s="17">
        <v>2.4553103289411501E-2</v>
      </c>
      <c r="Z15" s="17"/>
      <c r="AA15" s="17">
        <v>3.5657843457332798E-2</v>
      </c>
      <c r="AB15" s="17">
        <v>6.5430050054708894E-2</v>
      </c>
      <c r="AC15" s="17">
        <v>7.5697132661682001E-2</v>
      </c>
      <c r="AD15" s="17">
        <v>5.7304735390232599E-2</v>
      </c>
      <c r="AE15" s="17"/>
      <c r="AF15" s="17">
        <v>4.9131181216484701E-2</v>
      </c>
      <c r="AG15" s="17">
        <v>7.1440691254739605E-2</v>
      </c>
      <c r="AH15" s="17">
        <v>5.9901686825195102E-2</v>
      </c>
      <c r="AI15" s="17">
        <v>4.4207363551935101E-2</v>
      </c>
      <c r="AJ15" s="17">
        <v>6.1316296209310797E-2</v>
      </c>
    </row>
    <row r="16" spans="2:36" x14ac:dyDescent="0.35">
      <c r="B16" s="18" t="s">
        <v>123</v>
      </c>
      <c r="C16" s="17">
        <v>0.12073574165348699</v>
      </c>
      <c r="D16" s="17">
        <v>0.11721966240968699</v>
      </c>
      <c r="E16" s="17">
        <v>0.123426281717013</v>
      </c>
      <c r="F16" s="17"/>
      <c r="G16" s="17">
        <v>0.111444194966572</v>
      </c>
      <c r="H16" s="17">
        <v>0.18963989522150601</v>
      </c>
      <c r="I16" s="17">
        <v>0.12781564874068299</v>
      </c>
      <c r="J16" s="17">
        <v>0.13269134739872801</v>
      </c>
      <c r="K16" s="17">
        <v>9.9834684119480294E-2</v>
      </c>
      <c r="L16" s="17">
        <v>5.3777267289033599E-2</v>
      </c>
      <c r="M16" s="17"/>
      <c r="N16" s="17">
        <v>0.14762432677453199</v>
      </c>
      <c r="O16" s="17">
        <v>0.13388558476248699</v>
      </c>
      <c r="P16" s="17">
        <v>9.6002503941578596E-2</v>
      </c>
      <c r="Q16" s="17">
        <v>0.114993038324497</v>
      </c>
      <c r="R16" s="17">
        <v>0.110766465461238</v>
      </c>
      <c r="S16" s="17">
        <v>0.10761952635288401</v>
      </c>
      <c r="T16" s="17">
        <v>0.109993792713054</v>
      </c>
      <c r="U16" s="17">
        <v>0.140669850792324</v>
      </c>
      <c r="V16" s="17">
        <v>0.131446975688324</v>
      </c>
      <c r="W16" s="17">
        <v>7.8834915865998806E-2</v>
      </c>
      <c r="X16" s="17">
        <v>0.10146600500057899</v>
      </c>
      <c r="Y16" s="17">
        <v>0.21861132341054901</v>
      </c>
      <c r="Z16" s="17"/>
      <c r="AA16" s="17">
        <v>0.13347383939553401</v>
      </c>
      <c r="AB16" s="17">
        <v>0.10869177921548601</v>
      </c>
      <c r="AC16" s="17">
        <v>0.121530098477019</v>
      </c>
      <c r="AD16" s="17">
        <v>0.11693248016270399</v>
      </c>
      <c r="AE16" s="17"/>
      <c r="AF16" s="17">
        <v>0.113815979663317</v>
      </c>
      <c r="AG16" s="17">
        <v>0.106385862026438</v>
      </c>
      <c r="AH16" s="17">
        <v>0.15196894111631801</v>
      </c>
      <c r="AI16" s="17">
        <v>0.111108223263266</v>
      </c>
      <c r="AJ16" s="17">
        <v>0.142958857243452</v>
      </c>
    </row>
    <row r="17" spans="2:36" x14ac:dyDescent="0.35">
      <c r="B17" s="18" t="s">
        <v>124</v>
      </c>
      <c r="C17" s="17">
        <v>0.17882125683296801</v>
      </c>
      <c r="D17" s="17">
        <v>0.19066359701018901</v>
      </c>
      <c r="E17" s="17">
        <v>0.16806221091675</v>
      </c>
      <c r="F17" s="17"/>
      <c r="G17" s="17">
        <v>0.13267067994141099</v>
      </c>
      <c r="H17" s="17">
        <v>0.171971155823371</v>
      </c>
      <c r="I17" s="17">
        <v>0.16879161193317199</v>
      </c>
      <c r="J17" s="17">
        <v>0.17602171309046</v>
      </c>
      <c r="K17" s="17">
        <v>0.249037466816355</v>
      </c>
      <c r="L17" s="17">
        <v>0.171444410683672</v>
      </c>
      <c r="M17" s="17"/>
      <c r="N17" s="17">
        <v>0.165252024906515</v>
      </c>
      <c r="O17" s="17">
        <v>0.149868482102194</v>
      </c>
      <c r="P17" s="17">
        <v>0.14564600557382301</v>
      </c>
      <c r="Q17" s="17">
        <v>0.16992062082036799</v>
      </c>
      <c r="R17" s="17">
        <v>0.19559925899157099</v>
      </c>
      <c r="S17" s="17">
        <v>0.26742542836400202</v>
      </c>
      <c r="T17" s="17">
        <v>0.19936350373905701</v>
      </c>
      <c r="U17" s="17">
        <v>0.10196389992468199</v>
      </c>
      <c r="V17" s="17">
        <v>0.133290838044441</v>
      </c>
      <c r="W17" s="17">
        <v>0.215542440015589</v>
      </c>
      <c r="X17" s="17">
        <v>0.23227013076337799</v>
      </c>
      <c r="Y17" s="17">
        <v>0.145679728788942</v>
      </c>
      <c r="Z17" s="17"/>
      <c r="AA17" s="17">
        <v>0.196827661583765</v>
      </c>
      <c r="AB17" s="17">
        <v>0.16848039892588801</v>
      </c>
      <c r="AC17" s="17">
        <v>0.15631391977654799</v>
      </c>
      <c r="AD17" s="17">
        <v>0.188611294860076</v>
      </c>
      <c r="AE17" s="17"/>
      <c r="AF17" s="17">
        <v>0.169160375621522</v>
      </c>
      <c r="AG17" s="17">
        <v>0.17603150322331901</v>
      </c>
      <c r="AH17" s="17">
        <v>0.181490047784335</v>
      </c>
      <c r="AI17" s="17">
        <v>0.185589788051085</v>
      </c>
      <c r="AJ17" s="17">
        <v>0.157847270859064</v>
      </c>
    </row>
    <row r="18" spans="2:36" x14ac:dyDescent="0.35">
      <c r="B18" s="18" t="s">
        <v>125</v>
      </c>
      <c r="C18" s="17">
        <v>0.19128863393760201</v>
      </c>
      <c r="D18" s="17">
        <v>0.21900427076436399</v>
      </c>
      <c r="E18" s="17">
        <v>0.16453300888938299</v>
      </c>
      <c r="F18" s="17"/>
      <c r="G18" s="17">
        <v>0.154714107338871</v>
      </c>
      <c r="H18" s="17">
        <v>0.16154114957697599</v>
      </c>
      <c r="I18" s="17">
        <v>0.19190365278422999</v>
      </c>
      <c r="J18" s="17">
        <v>0.188691454302089</v>
      </c>
      <c r="K18" s="17">
        <v>0.18457606384935299</v>
      </c>
      <c r="L18" s="17">
        <v>0.24778814417640499</v>
      </c>
      <c r="M18" s="17"/>
      <c r="N18" s="17">
        <v>0.17596797163599401</v>
      </c>
      <c r="O18" s="17">
        <v>0.13412972331810699</v>
      </c>
      <c r="P18" s="17">
        <v>0.26781770276686201</v>
      </c>
      <c r="Q18" s="17">
        <v>0.16483260555814899</v>
      </c>
      <c r="R18" s="17">
        <v>0.11481578524229</v>
      </c>
      <c r="S18" s="17">
        <v>0.190150010266388</v>
      </c>
      <c r="T18" s="17">
        <v>0.19257963003148901</v>
      </c>
      <c r="U18" s="17">
        <v>0.230495895650805</v>
      </c>
      <c r="V18" s="17">
        <v>0.22674493545775501</v>
      </c>
      <c r="W18" s="17">
        <v>0.19567746848781001</v>
      </c>
      <c r="X18" s="17">
        <v>0.27147642640835801</v>
      </c>
      <c r="Y18" s="17">
        <v>0.211742376730298</v>
      </c>
      <c r="Z18" s="17"/>
      <c r="AA18" s="17">
        <v>0.21336094053931301</v>
      </c>
      <c r="AB18" s="17">
        <v>0.19926807902041799</v>
      </c>
      <c r="AC18" s="17">
        <v>0.18370799750070399</v>
      </c>
      <c r="AD18" s="17">
        <v>0.15738519688986</v>
      </c>
      <c r="AE18" s="17"/>
      <c r="AF18" s="17">
        <v>0.18152871945813201</v>
      </c>
      <c r="AG18" s="17">
        <v>0.18275710038412199</v>
      </c>
      <c r="AH18" s="17">
        <v>0.199987606359669</v>
      </c>
      <c r="AI18" s="17">
        <v>0.198049517867042</v>
      </c>
      <c r="AJ18" s="17">
        <v>0.23259731198592801</v>
      </c>
    </row>
    <row r="19" spans="2:36" x14ac:dyDescent="0.35">
      <c r="B19" s="18" t="s">
        <v>126</v>
      </c>
      <c r="C19" s="17">
        <v>0.351784103248033</v>
      </c>
      <c r="D19" s="17">
        <v>0.32715895930056799</v>
      </c>
      <c r="E19" s="17">
        <v>0.37753696930181002</v>
      </c>
      <c r="F19" s="17"/>
      <c r="G19" s="17">
        <v>0.24712442598260001</v>
      </c>
      <c r="H19" s="17">
        <v>0.26301963550545598</v>
      </c>
      <c r="I19" s="17">
        <v>0.35276893250756702</v>
      </c>
      <c r="J19" s="17">
        <v>0.38695520171479802</v>
      </c>
      <c r="K19" s="17">
        <v>0.34535614480016402</v>
      </c>
      <c r="L19" s="17">
        <v>0.46505791324798301</v>
      </c>
      <c r="M19" s="17"/>
      <c r="N19" s="17">
        <v>0.30169025651182801</v>
      </c>
      <c r="O19" s="17">
        <v>0.42248612458234602</v>
      </c>
      <c r="P19" s="17">
        <v>0.256236300538284</v>
      </c>
      <c r="Q19" s="17">
        <v>0.43449244364945999</v>
      </c>
      <c r="R19" s="17">
        <v>0.46154361640802499</v>
      </c>
      <c r="S19" s="17">
        <v>0.28345980046407898</v>
      </c>
      <c r="T19" s="17">
        <v>0.33181724680597502</v>
      </c>
      <c r="U19" s="17">
        <v>0.33773977577554698</v>
      </c>
      <c r="V19" s="17">
        <v>0.352075603134756</v>
      </c>
      <c r="W19" s="17">
        <v>0.38895291471469501</v>
      </c>
      <c r="X19" s="17">
        <v>0.27511269150411999</v>
      </c>
      <c r="Y19" s="17">
        <v>0.35054477118072203</v>
      </c>
      <c r="Z19" s="17"/>
      <c r="AA19" s="17">
        <v>0.35296250280569202</v>
      </c>
      <c r="AB19" s="17">
        <v>0.36231181589602601</v>
      </c>
      <c r="AC19" s="17">
        <v>0.35362361357212602</v>
      </c>
      <c r="AD19" s="17">
        <v>0.33510299167304303</v>
      </c>
      <c r="AE19" s="17"/>
      <c r="AF19" s="17">
        <v>0.38420495973726199</v>
      </c>
      <c r="AG19" s="17">
        <v>0.33387397396006802</v>
      </c>
      <c r="AH19" s="17">
        <v>0.33145637360893199</v>
      </c>
      <c r="AI19" s="17">
        <v>0.35993402706433703</v>
      </c>
      <c r="AJ19" s="17">
        <v>0.33371041378447902</v>
      </c>
    </row>
    <row r="20" spans="2:36" x14ac:dyDescent="0.35">
      <c r="B20" s="18" t="s">
        <v>127</v>
      </c>
      <c r="C20" s="19">
        <v>6.1094360723178802E-3</v>
      </c>
      <c r="D20" s="19">
        <v>1.6401617708091099E-3</v>
      </c>
      <c r="E20" s="19">
        <v>1.06801146992397E-2</v>
      </c>
      <c r="F20" s="19"/>
      <c r="G20" s="19">
        <v>9.1969600362131407E-3</v>
      </c>
      <c r="H20" s="19">
        <v>4.6024246037438196E-3</v>
      </c>
      <c r="I20" s="19">
        <v>8.3536408583794897E-3</v>
      </c>
      <c r="J20" s="19">
        <v>0</v>
      </c>
      <c r="K20" s="19">
        <v>1.32993550515778E-2</v>
      </c>
      <c r="L20" s="19">
        <v>4.3185818468120599E-3</v>
      </c>
      <c r="M20" s="19"/>
      <c r="N20" s="19">
        <v>6.1184269972650402E-3</v>
      </c>
      <c r="O20" s="19">
        <v>0</v>
      </c>
      <c r="P20" s="19">
        <v>2.2920126951801699E-2</v>
      </c>
      <c r="Q20" s="19">
        <v>0</v>
      </c>
      <c r="R20" s="19">
        <v>1.2454871056844201E-2</v>
      </c>
      <c r="S20" s="19">
        <v>0</v>
      </c>
      <c r="T20" s="19">
        <v>0</v>
      </c>
      <c r="U20" s="19">
        <v>0</v>
      </c>
      <c r="V20" s="19">
        <v>7.4961924669960101E-3</v>
      </c>
      <c r="W20" s="19">
        <v>1.82892286409637E-2</v>
      </c>
      <c r="X20" s="19">
        <v>0</v>
      </c>
      <c r="Y20" s="19">
        <v>0</v>
      </c>
      <c r="Z20" s="19"/>
      <c r="AA20" s="19">
        <v>3.2439909273864901E-3</v>
      </c>
      <c r="AB20" s="19">
        <v>3.4539008679515702E-3</v>
      </c>
      <c r="AC20" s="19">
        <v>1.21778730648482E-2</v>
      </c>
      <c r="AD20" s="19">
        <v>7.2605075474778298E-3</v>
      </c>
      <c r="AE20" s="19"/>
      <c r="AF20" s="19">
        <v>8.0135891555838806E-3</v>
      </c>
      <c r="AG20" s="19">
        <v>4.3043449133401499E-3</v>
      </c>
      <c r="AH20" s="19">
        <v>5.6224436249721196E-3</v>
      </c>
      <c r="AI20" s="19">
        <v>0</v>
      </c>
      <c r="AJ20" s="19">
        <v>3.4636281559339899E-2</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891</v>
      </c>
      <c r="D7" s="10">
        <v>451</v>
      </c>
      <c r="E7" s="10">
        <v>437</v>
      </c>
      <c r="F7" s="10"/>
      <c r="G7" s="10">
        <v>118</v>
      </c>
      <c r="H7" s="10">
        <v>160</v>
      </c>
      <c r="I7" s="10">
        <v>156</v>
      </c>
      <c r="J7" s="10">
        <v>147</v>
      </c>
      <c r="K7" s="10">
        <v>123</v>
      </c>
      <c r="L7" s="10">
        <v>187</v>
      </c>
      <c r="M7" s="10"/>
      <c r="N7" s="10">
        <v>134</v>
      </c>
      <c r="O7" s="10">
        <v>117</v>
      </c>
      <c r="P7" s="10">
        <v>66</v>
      </c>
      <c r="Q7" s="10">
        <v>76</v>
      </c>
      <c r="R7" s="10">
        <v>59</v>
      </c>
      <c r="S7" s="10">
        <v>88</v>
      </c>
      <c r="T7" s="10">
        <v>65</v>
      </c>
      <c r="U7" s="10">
        <v>42</v>
      </c>
      <c r="V7" s="10">
        <v>100</v>
      </c>
      <c r="W7" s="10">
        <v>73</v>
      </c>
      <c r="X7" s="10">
        <v>46</v>
      </c>
      <c r="Y7" s="10">
        <v>25</v>
      </c>
      <c r="Z7" s="10"/>
      <c r="AA7" s="10">
        <v>294</v>
      </c>
      <c r="AB7" s="10">
        <v>215</v>
      </c>
      <c r="AC7" s="10">
        <v>187</v>
      </c>
      <c r="AD7" s="10">
        <v>192</v>
      </c>
      <c r="AE7" s="10"/>
      <c r="AF7" s="10">
        <v>170</v>
      </c>
      <c r="AG7" s="10">
        <v>213</v>
      </c>
      <c r="AH7" s="10">
        <v>268</v>
      </c>
      <c r="AI7" s="10">
        <v>100</v>
      </c>
      <c r="AJ7" s="10">
        <v>25</v>
      </c>
    </row>
    <row r="8" spans="2:36" ht="30" customHeight="1" x14ac:dyDescent="0.35">
      <c r="B8" s="11" t="s">
        <v>54</v>
      </c>
      <c r="C8" s="11">
        <v>898</v>
      </c>
      <c r="D8" s="11">
        <v>467</v>
      </c>
      <c r="E8" s="11">
        <v>429</v>
      </c>
      <c r="F8" s="11"/>
      <c r="G8" s="11">
        <v>111</v>
      </c>
      <c r="H8" s="11">
        <v>176</v>
      </c>
      <c r="I8" s="11">
        <v>160</v>
      </c>
      <c r="J8" s="11">
        <v>153</v>
      </c>
      <c r="K8" s="11">
        <v>114</v>
      </c>
      <c r="L8" s="11">
        <v>184</v>
      </c>
      <c r="M8" s="11"/>
      <c r="N8" s="11">
        <v>137</v>
      </c>
      <c r="O8" s="11">
        <v>119</v>
      </c>
      <c r="P8" s="11">
        <v>64</v>
      </c>
      <c r="Q8" s="11">
        <v>81</v>
      </c>
      <c r="R8" s="11">
        <v>55</v>
      </c>
      <c r="S8" s="11">
        <v>89</v>
      </c>
      <c r="T8" s="11">
        <v>70</v>
      </c>
      <c r="U8" s="11">
        <v>34</v>
      </c>
      <c r="V8" s="11">
        <v>98</v>
      </c>
      <c r="W8" s="11">
        <v>84</v>
      </c>
      <c r="X8" s="11">
        <v>46</v>
      </c>
      <c r="Y8" s="11">
        <v>22</v>
      </c>
      <c r="Z8" s="11"/>
      <c r="AA8" s="11">
        <v>301</v>
      </c>
      <c r="AB8" s="11">
        <v>221</v>
      </c>
      <c r="AC8" s="11">
        <v>188</v>
      </c>
      <c r="AD8" s="11">
        <v>186</v>
      </c>
      <c r="AE8" s="11"/>
      <c r="AF8" s="11">
        <v>168</v>
      </c>
      <c r="AG8" s="11">
        <v>211</v>
      </c>
      <c r="AH8" s="11">
        <v>276</v>
      </c>
      <c r="AI8" s="11">
        <v>103</v>
      </c>
      <c r="AJ8" s="11">
        <v>24</v>
      </c>
    </row>
    <row r="9" spans="2:36" x14ac:dyDescent="0.35">
      <c r="B9" s="18" t="s">
        <v>116</v>
      </c>
      <c r="C9" s="17">
        <v>1.0022596307956899E-3</v>
      </c>
      <c r="D9" s="17">
        <v>0</v>
      </c>
      <c r="E9" s="17">
        <v>2.1010222762751799E-3</v>
      </c>
      <c r="F9" s="17"/>
      <c r="G9" s="17">
        <v>0</v>
      </c>
      <c r="H9" s="17">
        <v>0</v>
      </c>
      <c r="I9" s="17">
        <v>0</v>
      </c>
      <c r="J9" s="17">
        <v>5.8667377155247899E-3</v>
      </c>
      <c r="K9" s="17">
        <v>0</v>
      </c>
      <c r="L9" s="17">
        <v>0</v>
      </c>
      <c r="M9" s="17"/>
      <c r="N9" s="17">
        <v>0</v>
      </c>
      <c r="O9" s="17">
        <v>0</v>
      </c>
      <c r="P9" s="17">
        <v>0</v>
      </c>
      <c r="Q9" s="17">
        <v>0</v>
      </c>
      <c r="R9" s="17">
        <v>0</v>
      </c>
      <c r="S9" s="17">
        <v>1.0159978965864999E-2</v>
      </c>
      <c r="T9" s="17">
        <v>0</v>
      </c>
      <c r="U9" s="17">
        <v>0</v>
      </c>
      <c r="V9" s="17">
        <v>0</v>
      </c>
      <c r="W9" s="17">
        <v>0</v>
      </c>
      <c r="X9" s="17">
        <v>0</v>
      </c>
      <c r="Y9" s="17">
        <v>0</v>
      </c>
      <c r="Z9" s="17"/>
      <c r="AA9" s="17">
        <v>0</v>
      </c>
      <c r="AB9" s="17">
        <v>0</v>
      </c>
      <c r="AC9" s="17">
        <v>0</v>
      </c>
      <c r="AD9" s="17">
        <v>4.8365822896629497E-3</v>
      </c>
      <c r="AE9" s="17"/>
      <c r="AF9" s="17">
        <v>5.3552354566902402E-3</v>
      </c>
      <c r="AG9" s="17">
        <v>0</v>
      </c>
      <c r="AH9" s="17">
        <v>0</v>
      </c>
      <c r="AI9" s="17">
        <v>0</v>
      </c>
      <c r="AJ9" s="17">
        <v>0</v>
      </c>
    </row>
    <row r="10" spans="2:36" x14ac:dyDescent="0.35">
      <c r="B10" s="18" t="s">
        <v>117</v>
      </c>
      <c r="C10" s="17">
        <v>1.0208794197747401E-3</v>
      </c>
      <c r="D10" s="17">
        <v>0</v>
      </c>
      <c r="E10" s="17">
        <v>2.1400546689032901E-3</v>
      </c>
      <c r="F10" s="17"/>
      <c r="G10" s="17">
        <v>8.2937463065659595E-3</v>
      </c>
      <c r="H10" s="17">
        <v>0</v>
      </c>
      <c r="I10" s="17">
        <v>0</v>
      </c>
      <c r="J10" s="17">
        <v>0</v>
      </c>
      <c r="K10" s="17">
        <v>0</v>
      </c>
      <c r="L10" s="17">
        <v>0</v>
      </c>
      <c r="M10" s="17"/>
      <c r="N10" s="17">
        <v>0</v>
      </c>
      <c r="O10" s="17">
        <v>0</v>
      </c>
      <c r="P10" s="17">
        <v>1.44149438703873E-2</v>
      </c>
      <c r="Q10" s="17">
        <v>0</v>
      </c>
      <c r="R10" s="17">
        <v>0</v>
      </c>
      <c r="S10" s="17">
        <v>0</v>
      </c>
      <c r="T10" s="17">
        <v>0</v>
      </c>
      <c r="U10" s="17">
        <v>0</v>
      </c>
      <c r="V10" s="17">
        <v>0</v>
      </c>
      <c r="W10" s="17">
        <v>0</v>
      </c>
      <c r="X10" s="17">
        <v>0</v>
      </c>
      <c r="Y10" s="17">
        <v>0</v>
      </c>
      <c r="Z10" s="17"/>
      <c r="AA10" s="17">
        <v>0</v>
      </c>
      <c r="AB10" s="17">
        <v>0</v>
      </c>
      <c r="AC10" s="17">
        <v>4.8858900710308604E-3</v>
      </c>
      <c r="AD10" s="17">
        <v>0</v>
      </c>
      <c r="AE10" s="17"/>
      <c r="AF10" s="17">
        <v>5.4547240034428703E-3</v>
      </c>
      <c r="AG10" s="17">
        <v>0</v>
      </c>
      <c r="AH10" s="17">
        <v>0</v>
      </c>
      <c r="AI10" s="17">
        <v>0</v>
      </c>
      <c r="AJ10" s="17">
        <v>0</v>
      </c>
    </row>
    <row r="11" spans="2:36" x14ac:dyDescent="0.35">
      <c r="B11" s="18" t="s">
        <v>118</v>
      </c>
      <c r="C11" s="17">
        <v>5.1242130756802102E-3</v>
      </c>
      <c r="D11" s="17">
        <v>5.9624241601930299E-3</v>
      </c>
      <c r="E11" s="17">
        <v>4.2465522863623303E-3</v>
      </c>
      <c r="F11" s="17"/>
      <c r="G11" s="17">
        <v>2.3606295309956098E-2</v>
      </c>
      <c r="H11" s="17">
        <v>0</v>
      </c>
      <c r="I11" s="17">
        <v>1.24880233085812E-2</v>
      </c>
      <c r="J11" s="17">
        <v>0</v>
      </c>
      <c r="K11" s="17">
        <v>0</v>
      </c>
      <c r="L11" s="17">
        <v>0</v>
      </c>
      <c r="M11" s="17"/>
      <c r="N11" s="17">
        <v>0</v>
      </c>
      <c r="O11" s="17">
        <v>0</v>
      </c>
      <c r="P11" s="17">
        <v>1.5832769026423801E-2</v>
      </c>
      <c r="Q11" s="17">
        <v>0</v>
      </c>
      <c r="R11" s="17">
        <v>1.50621321288912E-2</v>
      </c>
      <c r="S11" s="17">
        <v>1.11225674866155E-2</v>
      </c>
      <c r="T11" s="17">
        <v>0</v>
      </c>
      <c r="U11" s="17">
        <v>0</v>
      </c>
      <c r="V11" s="17">
        <v>1.8070549774955501E-2</v>
      </c>
      <c r="W11" s="17">
        <v>0</v>
      </c>
      <c r="X11" s="17">
        <v>0</v>
      </c>
      <c r="Y11" s="17">
        <v>0</v>
      </c>
      <c r="Z11" s="17"/>
      <c r="AA11" s="17">
        <v>3.3503202932153699E-3</v>
      </c>
      <c r="AB11" s="17">
        <v>0</v>
      </c>
      <c r="AC11" s="17">
        <v>9.4626652677061197E-3</v>
      </c>
      <c r="AD11" s="17">
        <v>9.7756219970976006E-3</v>
      </c>
      <c r="AE11" s="17"/>
      <c r="AF11" s="17">
        <v>0</v>
      </c>
      <c r="AG11" s="17">
        <v>1.3086305546003501E-2</v>
      </c>
      <c r="AH11" s="17">
        <v>3.0219686443510199E-3</v>
      </c>
      <c r="AI11" s="17">
        <v>9.7524703533657005E-3</v>
      </c>
      <c r="AJ11" s="17">
        <v>0</v>
      </c>
    </row>
    <row r="12" spans="2:36" x14ac:dyDescent="0.35">
      <c r="B12" s="18" t="s">
        <v>119</v>
      </c>
      <c r="C12" s="17">
        <v>1.46411890314835E-2</v>
      </c>
      <c r="D12" s="17">
        <v>1.16531297442056E-2</v>
      </c>
      <c r="E12" s="17">
        <v>1.7997590388008598E-2</v>
      </c>
      <c r="F12" s="17"/>
      <c r="G12" s="17">
        <v>4.2383507356281901E-2</v>
      </c>
      <c r="H12" s="17">
        <v>1.30603971557122E-2</v>
      </c>
      <c r="I12" s="17">
        <v>1.28720540110971E-2</v>
      </c>
      <c r="J12" s="17">
        <v>8.1059907351158592E-3</v>
      </c>
      <c r="K12" s="17">
        <v>2.5095775160021601E-2</v>
      </c>
      <c r="L12" s="17">
        <v>0</v>
      </c>
      <c r="M12" s="17"/>
      <c r="N12" s="17">
        <v>6.8798917787804299E-3</v>
      </c>
      <c r="O12" s="17">
        <v>8.0793988693188597E-3</v>
      </c>
      <c r="P12" s="17">
        <v>2.9592642155316901E-2</v>
      </c>
      <c r="Q12" s="17">
        <v>1.5539813975339999E-2</v>
      </c>
      <c r="R12" s="17">
        <v>1.6818404582388102E-2</v>
      </c>
      <c r="S12" s="17">
        <v>1.1833196556727099E-2</v>
      </c>
      <c r="T12" s="17">
        <v>1.48715206586201E-2</v>
      </c>
      <c r="U12" s="17">
        <v>0</v>
      </c>
      <c r="V12" s="17">
        <v>1.92939321546108E-2</v>
      </c>
      <c r="W12" s="17">
        <v>1.48939399483303E-2</v>
      </c>
      <c r="X12" s="17">
        <v>4.2638624201742602E-2</v>
      </c>
      <c r="Y12" s="17">
        <v>0</v>
      </c>
      <c r="Z12" s="17"/>
      <c r="AA12" s="17">
        <v>1.0059652921343301E-2</v>
      </c>
      <c r="AB12" s="17">
        <v>1.30463278706715E-2</v>
      </c>
      <c r="AC12" s="17">
        <v>1.54060037225222E-2</v>
      </c>
      <c r="AD12" s="17">
        <v>2.33930703005579E-2</v>
      </c>
      <c r="AE12" s="17"/>
      <c r="AF12" s="17">
        <v>1.9093100605913599E-2</v>
      </c>
      <c r="AG12" s="17">
        <v>3.3221236177853899E-2</v>
      </c>
      <c r="AH12" s="17">
        <v>3.5052337896762402E-3</v>
      </c>
      <c r="AI12" s="17">
        <v>1.01527987391439E-2</v>
      </c>
      <c r="AJ12" s="17">
        <v>0</v>
      </c>
    </row>
    <row r="13" spans="2:36" x14ac:dyDescent="0.35">
      <c r="B13" s="18" t="s">
        <v>120</v>
      </c>
      <c r="C13" s="17">
        <v>2.8758009656187401E-2</v>
      </c>
      <c r="D13" s="17">
        <v>2.15993296714296E-2</v>
      </c>
      <c r="E13" s="17">
        <v>3.6755425893128899E-2</v>
      </c>
      <c r="F13" s="17"/>
      <c r="G13" s="17">
        <v>6.7399382900143898E-2</v>
      </c>
      <c r="H13" s="17">
        <v>4.9058567010549302E-2</v>
      </c>
      <c r="I13" s="17">
        <v>3.7982674563134498E-2</v>
      </c>
      <c r="J13" s="17">
        <v>6.4403122975905504E-3</v>
      </c>
      <c r="K13" s="17">
        <v>0</v>
      </c>
      <c r="L13" s="17">
        <v>1.4564150856177901E-2</v>
      </c>
      <c r="M13" s="17"/>
      <c r="N13" s="17">
        <v>2.9700377118490301E-2</v>
      </c>
      <c r="O13" s="17">
        <v>3.3326494285516303E-2</v>
      </c>
      <c r="P13" s="17">
        <v>7.3550009315477699E-2</v>
      </c>
      <c r="Q13" s="17">
        <v>2.58040238401414E-2</v>
      </c>
      <c r="R13" s="17">
        <v>1.6402697271755199E-2</v>
      </c>
      <c r="S13" s="17">
        <v>3.4167713612492101E-2</v>
      </c>
      <c r="T13" s="17">
        <v>3.5180725680833802E-2</v>
      </c>
      <c r="U13" s="17">
        <v>2.07253242600723E-2</v>
      </c>
      <c r="V13" s="17">
        <v>4.00189638886293E-2</v>
      </c>
      <c r="W13" s="17">
        <v>0</v>
      </c>
      <c r="X13" s="17">
        <v>0</v>
      </c>
      <c r="Y13" s="17">
        <v>0</v>
      </c>
      <c r="Z13" s="17"/>
      <c r="AA13" s="17">
        <v>2.3903418033238501E-2</v>
      </c>
      <c r="AB13" s="17">
        <v>2.2631160937452301E-2</v>
      </c>
      <c r="AC13" s="17">
        <v>3.18100729668419E-2</v>
      </c>
      <c r="AD13" s="17">
        <v>4.1244901997828903E-2</v>
      </c>
      <c r="AE13" s="17"/>
      <c r="AF13" s="17">
        <v>3.4230131328598902E-2</v>
      </c>
      <c r="AG13" s="17">
        <v>2.6183784313201199E-2</v>
      </c>
      <c r="AH13" s="17">
        <v>2.67789601933251E-2</v>
      </c>
      <c r="AI13" s="17">
        <v>3.10783092792963E-2</v>
      </c>
      <c r="AJ13" s="17">
        <v>2.95247222201491E-2</v>
      </c>
    </row>
    <row r="14" spans="2:36" x14ac:dyDescent="0.35">
      <c r="B14" s="18" t="s">
        <v>121</v>
      </c>
      <c r="C14" s="17">
        <v>5.16229123538062E-2</v>
      </c>
      <c r="D14" s="17">
        <v>4.4779843582571699E-2</v>
      </c>
      <c r="E14" s="17">
        <v>5.9434729398458903E-2</v>
      </c>
      <c r="F14" s="17"/>
      <c r="G14" s="17">
        <v>0.16137956116479801</v>
      </c>
      <c r="H14" s="17">
        <v>4.6621218922629097E-2</v>
      </c>
      <c r="I14" s="17">
        <v>1.9560062985145302E-2</v>
      </c>
      <c r="J14" s="17">
        <v>6.2151088358498301E-2</v>
      </c>
      <c r="K14" s="17">
        <v>4.0618941079428497E-2</v>
      </c>
      <c r="L14" s="17">
        <v>1.6356968293302101E-2</v>
      </c>
      <c r="M14" s="17"/>
      <c r="N14" s="17">
        <v>5.1750475993233097E-2</v>
      </c>
      <c r="O14" s="17">
        <v>6.6376480528004295E-2</v>
      </c>
      <c r="P14" s="17">
        <v>4.6410763004285198E-2</v>
      </c>
      <c r="Q14" s="17">
        <v>4.9338959624724198E-2</v>
      </c>
      <c r="R14" s="17">
        <v>6.4466505428270204E-2</v>
      </c>
      <c r="S14" s="17">
        <v>6.6428187529677898E-2</v>
      </c>
      <c r="T14" s="17">
        <v>2.68900267328025E-2</v>
      </c>
      <c r="U14" s="17">
        <v>7.0482179338406004E-2</v>
      </c>
      <c r="V14" s="17">
        <v>1.8598226485083202E-2</v>
      </c>
      <c r="W14" s="17">
        <v>8.3685018175655407E-2</v>
      </c>
      <c r="X14" s="17">
        <v>2.0165321021111099E-2</v>
      </c>
      <c r="Y14" s="17">
        <v>4.3745860494707502E-2</v>
      </c>
      <c r="Z14" s="17"/>
      <c r="AA14" s="17">
        <v>4.28069473888383E-2</v>
      </c>
      <c r="AB14" s="17">
        <v>4.5530765686804898E-2</v>
      </c>
      <c r="AC14" s="17">
        <v>8.0887616362632295E-2</v>
      </c>
      <c r="AD14" s="17">
        <v>4.4397441595725701E-2</v>
      </c>
      <c r="AE14" s="17"/>
      <c r="AF14" s="17">
        <v>4.7150362594079197E-2</v>
      </c>
      <c r="AG14" s="17">
        <v>8.8226354224296005E-2</v>
      </c>
      <c r="AH14" s="17">
        <v>4.0555137895046597E-2</v>
      </c>
      <c r="AI14" s="17">
        <v>3.8114879792744402E-2</v>
      </c>
      <c r="AJ14" s="17">
        <v>0</v>
      </c>
    </row>
    <row r="15" spans="2:36" x14ac:dyDescent="0.35">
      <c r="B15" s="18" t="s">
        <v>122</v>
      </c>
      <c r="C15" s="17">
        <v>6.15345543895306E-2</v>
      </c>
      <c r="D15" s="17">
        <v>4.7329994336982303E-2</v>
      </c>
      <c r="E15" s="17">
        <v>7.7434313302856494E-2</v>
      </c>
      <c r="F15" s="17"/>
      <c r="G15" s="17">
        <v>9.9956512486096799E-2</v>
      </c>
      <c r="H15" s="17">
        <v>5.5918137079524602E-2</v>
      </c>
      <c r="I15" s="17">
        <v>6.3819077035121005E-2</v>
      </c>
      <c r="J15" s="17">
        <v>4.6200661856710797E-2</v>
      </c>
      <c r="K15" s="17">
        <v>5.8337907395343197E-2</v>
      </c>
      <c r="L15" s="17">
        <v>5.6623533878170797E-2</v>
      </c>
      <c r="M15" s="17"/>
      <c r="N15" s="17">
        <v>3.7347545683464101E-2</v>
      </c>
      <c r="O15" s="17">
        <v>6.5646503031963094E-2</v>
      </c>
      <c r="P15" s="17">
        <v>5.8605324394615098E-2</v>
      </c>
      <c r="Q15" s="17">
        <v>5.2577498857671698E-2</v>
      </c>
      <c r="R15" s="17">
        <v>0.114909930188623</v>
      </c>
      <c r="S15" s="17">
        <v>9.8496982527214394E-2</v>
      </c>
      <c r="T15" s="17">
        <v>8.0958226200958994E-2</v>
      </c>
      <c r="U15" s="17">
        <v>2.2474409852088199E-2</v>
      </c>
      <c r="V15" s="17">
        <v>4.8724474206205397E-2</v>
      </c>
      <c r="W15" s="17">
        <v>5.1046884565901902E-2</v>
      </c>
      <c r="X15" s="17">
        <v>4.295331145556E-2</v>
      </c>
      <c r="Y15" s="17">
        <v>8.2282105525878294E-2</v>
      </c>
      <c r="Z15" s="17"/>
      <c r="AA15" s="17">
        <v>4.6384337836912003E-2</v>
      </c>
      <c r="AB15" s="17">
        <v>6.8178453050995305E-2</v>
      </c>
      <c r="AC15" s="17">
        <v>7.7774412381026198E-2</v>
      </c>
      <c r="AD15" s="17">
        <v>6.2717202787210699E-2</v>
      </c>
      <c r="AE15" s="17"/>
      <c r="AF15" s="17">
        <v>5.7996498704704101E-2</v>
      </c>
      <c r="AG15" s="17">
        <v>5.9215051416948897E-2</v>
      </c>
      <c r="AH15" s="17">
        <v>5.3425011106896202E-2</v>
      </c>
      <c r="AI15" s="17">
        <v>6.9025237760968694E-2</v>
      </c>
      <c r="AJ15" s="17">
        <v>4.3448534382988499E-2</v>
      </c>
    </row>
    <row r="16" spans="2:36" x14ac:dyDescent="0.35">
      <c r="B16" s="18" t="s">
        <v>123</v>
      </c>
      <c r="C16" s="17">
        <v>9.8053326745597705E-2</v>
      </c>
      <c r="D16" s="17">
        <v>0.10121937056345801</v>
      </c>
      <c r="E16" s="17">
        <v>9.52828404905635E-2</v>
      </c>
      <c r="F16" s="17"/>
      <c r="G16" s="17">
        <v>0.11983909903975901</v>
      </c>
      <c r="H16" s="17">
        <v>6.0986519220588099E-2</v>
      </c>
      <c r="I16" s="17">
        <v>0.107658092943721</v>
      </c>
      <c r="J16" s="17">
        <v>0.132143260517644</v>
      </c>
      <c r="K16" s="17">
        <v>0.123050347696971</v>
      </c>
      <c r="L16" s="17">
        <v>6.8235594982336306E-2</v>
      </c>
      <c r="M16" s="17"/>
      <c r="N16" s="17">
        <v>9.8813920594980495E-2</v>
      </c>
      <c r="O16" s="17">
        <v>6.8497413459749801E-2</v>
      </c>
      <c r="P16" s="17">
        <v>0.137287608487039</v>
      </c>
      <c r="Q16" s="17">
        <v>0.1192236998026</v>
      </c>
      <c r="R16" s="17">
        <v>4.8810429245581502E-2</v>
      </c>
      <c r="S16" s="17">
        <v>4.3674956192308503E-2</v>
      </c>
      <c r="T16" s="17">
        <v>0.169840004665712</v>
      </c>
      <c r="U16" s="17">
        <v>0.178196493484229</v>
      </c>
      <c r="V16" s="17">
        <v>6.9793722311270706E-2</v>
      </c>
      <c r="W16" s="17">
        <v>0.10760527854523</v>
      </c>
      <c r="X16" s="17">
        <v>0.107263916851299</v>
      </c>
      <c r="Y16" s="17">
        <v>0.120248193685196</v>
      </c>
      <c r="Z16" s="17"/>
      <c r="AA16" s="17">
        <v>9.7656736906028996E-2</v>
      </c>
      <c r="AB16" s="17">
        <v>0.104214130676162</v>
      </c>
      <c r="AC16" s="17">
        <v>8.5841414895117804E-2</v>
      </c>
      <c r="AD16" s="17">
        <v>0.10524569092024599</v>
      </c>
      <c r="AE16" s="17"/>
      <c r="AF16" s="17">
        <v>6.2989596313583099E-2</v>
      </c>
      <c r="AG16" s="17">
        <v>0.111466301004851</v>
      </c>
      <c r="AH16" s="17">
        <v>0.129405466343119</v>
      </c>
      <c r="AI16" s="17">
        <v>6.1474971193041003E-2</v>
      </c>
      <c r="AJ16" s="17">
        <v>3.7008883330359399E-2</v>
      </c>
    </row>
    <row r="17" spans="2:36" x14ac:dyDescent="0.35">
      <c r="B17" s="18" t="s">
        <v>124</v>
      </c>
      <c r="C17" s="17">
        <v>0.18790862391737401</v>
      </c>
      <c r="D17" s="17">
        <v>0.213858527040519</v>
      </c>
      <c r="E17" s="17">
        <v>0.15649381436176901</v>
      </c>
      <c r="F17" s="17"/>
      <c r="G17" s="17">
        <v>0.157668960470386</v>
      </c>
      <c r="H17" s="17">
        <v>0.23581134391399</v>
      </c>
      <c r="I17" s="17">
        <v>0.21793176985922899</v>
      </c>
      <c r="J17" s="17">
        <v>0.16152785404657399</v>
      </c>
      <c r="K17" s="17">
        <v>0.18833778796788</v>
      </c>
      <c r="L17" s="17">
        <v>0.15592466061614299</v>
      </c>
      <c r="M17" s="17"/>
      <c r="N17" s="17">
        <v>0.263256771504985</v>
      </c>
      <c r="O17" s="17">
        <v>0.17247715747940201</v>
      </c>
      <c r="P17" s="17">
        <v>0.19411845210446099</v>
      </c>
      <c r="Q17" s="17">
        <v>0.12261568425790299</v>
      </c>
      <c r="R17" s="17">
        <v>0.193155375495279</v>
      </c>
      <c r="S17" s="17">
        <v>0.21231296241233699</v>
      </c>
      <c r="T17" s="17">
        <v>0.24451680790445199</v>
      </c>
      <c r="U17" s="17">
        <v>0.139356299039118</v>
      </c>
      <c r="V17" s="17">
        <v>0.129321797170072</v>
      </c>
      <c r="W17" s="17">
        <v>0.16226101046008901</v>
      </c>
      <c r="X17" s="17">
        <v>0.130030750504423</v>
      </c>
      <c r="Y17" s="17">
        <v>0.28507156278905599</v>
      </c>
      <c r="Z17" s="17"/>
      <c r="AA17" s="17">
        <v>0.20298149963020701</v>
      </c>
      <c r="AB17" s="17">
        <v>0.15878814199733901</v>
      </c>
      <c r="AC17" s="17">
        <v>0.15784537418542</v>
      </c>
      <c r="AD17" s="17">
        <v>0.23139726917556599</v>
      </c>
      <c r="AE17" s="17"/>
      <c r="AF17" s="17">
        <v>0.151015155842219</v>
      </c>
      <c r="AG17" s="17">
        <v>0.179658435116372</v>
      </c>
      <c r="AH17" s="17">
        <v>0.182738534431377</v>
      </c>
      <c r="AI17" s="17">
        <v>0.248521054263032</v>
      </c>
      <c r="AJ17" s="17">
        <v>0.292605820017589</v>
      </c>
    </row>
    <row r="18" spans="2:36" x14ac:dyDescent="0.35">
      <c r="B18" s="18" t="s">
        <v>125</v>
      </c>
      <c r="C18" s="17">
        <v>0.18642252996231401</v>
      </c>
      <c r="D18" s="17">
        <v>0.199673059363565</v>
      </c>
      <c r="E18" s="17">
        <v>0.17327783292242699</v>
      </c>
      <c r="F18" s="17"/>
      <c r="G18" s="17">
        <v>9.4774502303379304E-2</v>
      </c>
      <c r="H18" s="17">
        <v>0.14528029467967199</v>
      </c>
      <c r="I18" s="17">
        <v>0.197877647536532</v>
      </c>
      <c r="J18" s="17">
        <v>0.20337946851881</v>
      </c>
      <c r="K18" s="17">
        <v>0.217670689496195</v>
      </c>
      <c r="L18" s="17">
        <v>0.237382062238223</v>
      </c>
      <c r="M18" s="17"/>
      <c r="N18" s="17">
        <v>0.13335011192756399</v>
      </c>
      <c r="O18" s="17">
        <v>0.190854726396914</v>
      </c>
      <c r="P18" s="17">
        <v>0.169529617308144</v>
      </c>
      <c r="Q18" s="17">
        <v>0.196595138763559</v>
      </c>
      <c r="R18" s="17">
        <v>0.26193879748360799</v>
      </c>
      <c r="S18" s="17">
        <v>0.23524120290363301</v>
      </c>
      <c r="T18" s="17">
        <v>7.62225319898647E-2</v>
      </c>
      <c r="U18" s="17">
        <v>0.23297918139278201</v>
      </c>
      <c r="V18" s="17">
        <v>0.22277539874743099</v>
      </c>
      <c r="W18" s="17">
        <v>0.15357743760741499</v>
      </c>
      <c r="X18" s="17">
        <v>0.280370574487465</v>
      </c>
      <c r="Y18" s="17">
        <v>0.16442651701681599</v>
      </c>
      <c r="Z18" s="17"/>
      <c r="AA18" s="17">
        <v>0.20824438643724699</v>
      </c>
      <c r="AB18" s="17">
        <v>0.180447020791555</v>
      </c>
      <c r="AC18" s="17">
        <v>0.19133829748043399</v>
      </c>
      <c r="AD18" s="17">
        <v>0.15162163193439601</v>
      </c>
      <c r="AE18" s="17"/>
      <c r="AF18" s="17">
        <v>0.18746220438703701</v>
      </c>
      <c r="AG18" s="17">
        <v>0.16692464822713601</v>
      </c>
      <c r="AH18" s="17">
        <v>0.199840457238292</v>
      </c>
      <c r="AI18" s="17">
        <v>0.21292717919908899</v>
      </c>
      <c r="AJ18" s="17">
        <v>0.36338721463111401</v>
      </c>
    </row>
    <row r="19" spans="2:36" x14ac:dyDescent="0.35">
      <c r="B19" s="18" t="s">
        <v>126</v>
      </c>
      <c r="C19" s="17">
        <v>0.358389168603161</v>
      </c>
      <c r="D19" s="17">
        <v>0.35392432153707598</v>
      </c>
      <c r="E19" s="17">
        <v>0.36325943727097898</v>
      </c>
      <c r="F19" s="17"/>
      <c r="G19" s="17">
        <v>0.21492437212547899</v>
      </c>
      <c r="H19" s="17">
        <v>0.393263522017334</v>
      </c>
      <c r="I19" s="17">
        <v>0.323865450288437</v>
      </c>
      <c r="J19" s="17">
        <v>0.36821153403602602</v>
      </c>
      <c r="K19" s="17">
        <v>0.33761935103778201</v>
      </c>
      <c r="L19" s="17">
        <v>0.44572238534229403</v>
      </c>
      <c r="M19" s="17"/>
      <c r="N19" s="17">
        <v>0.37890090539850202</v>
      </c>
      <c r="O19" s="17">
        <v>0.39474182594913099</v>
      </c>
      <c r="P19" s="17">
        <v>0.26065787033385002</v>
      </c>
      <c r="Q19" s="17">
        <v>0.41830518087806001</v>
      </c>
      <c r="R19" s="17">
        <v>0.21748261620581599</v>
      </c>
      <c r="S19" s="17">
        <v>0.27656225181312899</v>
      </c>
      <c r="T19" s="17">
        <v>0.336471751117637</v>
      </c>
      <c r="U19" s="17">
        <v>0.33578611263330399</v>
      </c>
      <c r="V19" s="17">
        <v>0.43340293526174101</v>
      </c>
      <c r="W19" s="17">
        <v>0.41399089608773398</v>
      </c>
      <c r="X19" s="17">
        <v>0.37657750147839902</v>
      </c>
      <c r="Y19" s="17">
        <v>0.30422576048834599</v>
      </c>
      <c r="Z19" s="17"/>
      <c r="AA19" s="17">
        <v>0.36143202783898298</v>
      </c>
      <c r="AB19" s="17">
        <v>0.40237240982161798</v>
      </c>
      <c r="AC19" s="17">
        <v>0.32905182355708101</v>
      </c>
      <c r="AD19" s="17">
        <v>0.32537058700170801</v>
      </c>
      <c r="AE19" s="17"/>
      <c r="AF19" s="17">
        <v>0.42925299076373202</v>
      </c>
      <c r="AG19" s="17">
        <v>0.30753852803435699</v>
      </c>
      <c r="AH19" s="17">
        <v>0.35729189410152001</v>
      </c>
      <c r="AI19" s="17">
        <v>0.30969445736956502</v>
      </c>
      <c r="AJ19" s="17">
        <v>0.23402482541780001</v>
      </c>
    </row>
    <row r="20" spans="2:36" x14ac:dyDescent="0.35">
      <c r="B20" s="18" t="s">
        <v>127</v>
      </c>
      <c r="C20" s="19">
        <v>5.5223332142951501E-3</v>
      </c>
      <c r="D20" s="19">
        <v>0</v>
      </c>
      <c r="E20" s="19">
        <v>1.15763867402673E-2</v>
      </c>
      <c r="F20" s="19"/>
      <c r="G20" s="19">
        <v>9.7740605371541694E-3</v>
      </c>
      <c r="H20" s="19">
        <v>0</v>
      </c>
      <c r="I20" s="19">
        <v>5.9451474690022004E-3</v>
      </c>
      <c r="J20" s="19">
        <v>5.97309191750543E-3</v>
      </c>
      <c r="K20" s="19">
        <v>9.2692001663788898E-3</v>
      </c>
      <c r="L20" s="19">
        <v>5.1906437933517896E-3</v>
      </c>
      <c r="M20" s="19"/>
      <c r="N20" s="19">
        <v>0</v>
      </c>
      <c r="O20" s="19">
        <v>0</v>
      </c>
      <c r="P20" s="19">
        <v>0</v>
      </c>
      <c r="Q20" s="19">
        <v>0</v>
      </c>
      <c r="R20" s="19">
        <v>5.0953111969788099E-2</v>
      </c>
      <c r="S20" s="19">
        <v>0</v>
      </c>
      <c r="T20" s="19">
        <v>1.50484050491194E-2</v>
      </c>
      <c r="U20" s="19">
        <v>0</v>
      </c>
      <c r="V20" s="19">
        <v>0</v>
      </c>
      <c r="W20" s="19">
        <v>1.29395346096449E-2</v>
      </c>
      <c r="X20" s="19">
        <v>0</v>
      </c>
      <c r="Y20" s="19">
        <v>0</v>
      </c>
      <c r="Z20" s="19"/>
      <c r="AA20" s="19">
        <v>3.18067271398616E-3</v>
      </c>
      <c r="AB20" s="19">
        <v>4.7915891674027104E-3</v>
      </c>
      <c r="AC20" s="19">
        <v>1.5696429110187499E-2</v>
      </c>
      <c r="AD20" s="19">
        <v>0</v>
      </c>
      <c r="AE20" s="19"/>
      <c r="AF20" s="19">
        <v>0</v>
      </c>
      <c r="AG20" s="19">
        <v>1.44793559389813E-2</v>
      </c>
      <c r="AH20" s="19">
        <v>3.4373362563974298E-3</v>
      </c>
      <c r="AI20" s="19">
        <v>9.2586420497543804E-3</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220</v>
      </c>
      <c r="D7" s="10">
        <v>100</v>
      </c>
      <c r="E7" s="10">
        <v>119</v>
      </c>
      <c r="F7" s="10"/>
      <c r="G7" s="10">
        <v>43</v>
      </c>
      <c r="H7" s="10">
        <v>59</v>
      </c>
      <c r="I7" s="10">
        <v>54</v>
      </c>
      <c r="J7" s="10">
        <v>30</v>
      </c>
      <c r="K7" s="10">
        <v>20</v>
      </c>
      <c r="L7" s="10">
        <v>14</v>
      </c>
      <c r="M7" s="10"/>
      <c r="N7" s="10">
        <v>56</v>
      </c>
      <c r="O7" s="10">
        <v>23</v>
      </c>
      <c r="P7" s="10">
        <v>11</v>
      </c>
      <c r="Q7" s="10">
        <v>18</v>
      </c>
      <c r="R7" s="10">
        <v>14</v>
      </c>
      <c r="S7" s="10">
        <v>20</v>
      </c>
      <c r="T7" s="10">
        <v>11</v>
      </c>
      <c r="U7" s="10">
        <v>8</v>
      </c>
      <c r="V7" s="10">
        <v>31</v>
      </c>
      <c r="W7" s="10">
        <v>18</v>
      </c>
      <c r="X7" s="10">
        <v>8</v>
      </c>
      <c r="Y7" s="10">
        <v>2</v>
      </c>
      <c r="Z7" s="10"/>
      <c r="AA7" s="10">
        <v>90</v>
      </c>
      <c r="AB7" s="10">
        <v>58</v>
      </c>
      <c r="AC7" s="10">
        <v>42</v>
      </c>
      <c r="AD7" s="10">
        <v>30</v>
      </c>
      <c r="AE7" s="10"/>
      <c r="AF7" s="10">
        <v>23</v>
      </c>
      <c r="AG7" s="10">
        <v>44</v>
      </c>
      <c r="AH7" s="10">
        <v>78</v>
      </c>
      <c r="AI7" s="10">
        <v>41</v>
      </c>
      <c r="AJ7" s="10">
        <v>12</v>
      </c>
    </row>
    <row r="8" spans="2:36" ht="30" customHeight="1" x14ac:dyDescent="0.35">
      <c r="B8" s="11" t="s">
        <v>54</v>
      </c>
      <c r="C8" s="11">
        <v>224</v>
      </c>
      <c r="D8" s="11">
        <v>103</v>
      </c>
      <c r="E8" s="11">
        <v>120</v>
      </c>
      <c r="F8" s="11"/>
      <c r="G8" s="11">
        <v>40</v>
      </c>
      <c r="H8" s="11">
        <v>64</v>
      </c>
      <c r="I8" s="11">
        <v>55</v>
      </c>
      <c r="J8" s="11">
        <v>31</v>
      </c>
      <c r="K8" s="11">
        <v>18</v>
      </c>
      <c r="L8" s="11">
        <v>14</v>
      </c>
      <c r="M8" s="11"/>
      <c r="N8" s="11">
        <v>58</v>
      </c>
      <c r="O8" s="11">
        <v>24</v>
      </c>
      <c r="P8" s="11">
        <v>11</v>
      </c>
      <c r="Q8" s="11">
        <v>19</v>
      </c>
      <c r="R8" s="11">
        <v>13</v>
      </c>
      <c r="S8" s="11">
        <v>20</v>
      </c>
      <c r="T8" s="11">
        <v>12</v>
      </c>
      <c r="U8" s="11">
        <v>7</v>
      </c>
      <c r="V8" s="11">
        <v>30</v>
      </c>
      <c r="W8" s="11">
        <v>21</v>
      </c>
      <c r="X8" s="11">
        <v>8</v>
      </c>
      <c r="Y8" s="11">
        <v>2</v>
      </c>
      <c r="Z8" s="11"/>
      <c r="AA8" s="11">
        <v>93</v>
      </c>
      <c r="AB8" s="11">
        <v>59</v>
      </c>
      <c r="AC8" s="11">
        <v>42</v>
      </c>
      <c r="AD8" s="11">
        <v>30</v>
      </c>
      <c r="AE8" s="11"/>
      <c r="AF8" s="11">
        <v>22</v>
      </c>
      <c r="AG8" s="11">
        <v>43</v>
      </c>
      <c r="AH8" s="11">
        <v>81</v>
      </c>
      <c r="AI8" s="11">
        <v>43</v>
      </c>
      <c r="AJ8" s="11">
        <v>11</v>
      </c>
    </row>
    <row r="9" spans="2:36" x14ac:dyDescent="0.35">
      <c r="B9" s="18" t="s">
        <v>116</v>
      </c>
      <c r="C9" s="17">
        <v>4.4374036350629201E-3</v>
      </c>
      <c r="D9" s="17">
        <v>0</v>
      </c>
      <c r="E9" s="17">
        <v>8.2768880092530094E-3</v>
      </c>
      <c r="F9" s="17"/>
      <c r="G9" s="17">
        <v>2.46228182580998E-2</v>
      </c>
      <c r="H9" s="17">
        <v>0</v>
      </c>
      <c r="I9" s="17">
        <v>0</v>
      </c>
      <c r="J9" s="17">
        <v>0</v>
      </c>
      <c r="K9" s="17">
        <v>0</v>
      </c>
      <c r="L9" s="17">
        <v>0</v>
      </c>
      <c r="M9" s="17"/>
      <c r="N9" s="17">
        <v>1.7194552282556601E-2</v>
      </c>
      <c r="O9" s="17">
        <v>0</v>
      </c>
      <c r="P9" s="17">
        <v>0</v>
      </c>
      <c r="Q9" s="17">
        <v>0</v>
      </c>
      <c r="R9" s="17">
        <v>0</v>
      </c>
      <c r="S9" s="17">
        <v>0</v>
      </c>
      <c r="T9" s="17">
        <v>0</v>
      </c>
      <c r="U9" s="17">
        <v>0</v>
      </c>
      <c r="V9" s="17">
        <v>0</v>
      </c>
      <c r="W9" s="17">
        <v>0</v>
      </c>
      <c r="X9" s="17">
        <v>0</v>
      </c>
      <c r="Y9" s="17">
        <v>0</v>
      </c>
      <c r="Z9" s="17"/>
      <c r="AA9" s="17">
        <v>0</v>
      </c>
      <c r="AB9" s="17">
        <v>1.6852838744461099E-2</v>
      </c>
      <c r="AC9" s="17">
        <v>0</v>
      </c>
      <c r="AD9" s="17">
        <v>0</v>
      </c>
      <c r="AE9" s="17"/>
      <c r="AF9" s="17">
        <v>0</v>
      </c>
      <c r="AG9" s="17">
        <v>2.2861923345022801E-2</v>
      </c>
      <c r="AH9" s="17">
        <v>0</v>
      </c>
      <c r="AI9" s="17">
        <v>0</v>
      </c>
      <c r="AJ9" s="17">
        <v>0</v>
      </c>
    </row>
    <row r="10" spans="2:36" x14ac:dyDescent="0.35">
      <c r="B10" s="18" t="s">
        <v>117</v>
      </c>
      <c r="C10" s="17">
        <v>0</v>
      </c>
      <c r="D10" s="17">
        <v>0</v>
      </c>
      <c r="E10" s="17">
        <v>0</v>
      </c>
      <c r="F10" s="17"/>
      <c r="G10" s="17">
        <v>0</v>
      </c>
      <c r="H10" s="17">
        <v>0</v>
      </c>
      <c r="I10" s="17">
        <v>0</v>
      </c>
      <c r="J10" s="17">
        <v>0</v>
      </c>
      <c r="K10" s="17">
        <v>0</v>
      </c>
      <c r="L10" s="17">
        <v>0</v>
      </c>
      <c r="M10" s="17"/>
      <c r="N10" s="17">
        <v>0</v>
      </c>
      <c r="O10" s="17">
        <v>0</v>
      </c>
      <c r="P10" s="17">
        <v>0</v>
      </c>
      <c r="Q10" s="17">
        <v>0</v>
      </c>
      <c r="R10" s="17">
        <v>0</v>
      </c>
      <c r="S10" s="17">
        <v>0</v>
      </c>
      <c r="T10" s="17">
        <v>0</v>
      </c>
      <c r="U10" s="17">
        <v>0</v>
      </c>
      <c r="V10" s="17">
        <v>0</v>
      </c>
      <c r="W10" s="17">
        <v>0</v>
      </c>
      <c r="X10" s="17">
        <v>0</v>
      </c>
      <c r="Y10" s="17">
        <v>0</v>
      </c>
      <c r="Z10" s="17"/>
      <c r="AA10" s="17">
        <v>0</v>
      </c>
      <c r="AB10" s="17">
        <v>0</v>
      </c>
      <c r="AC10" s="17">
        <v>0</v>
      </c>
      <c r="AD10" s="17">
        <v>0</v>
      </c>
      <c r="AE10" s="17"/>
      <c r="AF10" s="17">
        <v>0</v>
      </c>
      <c r="AG10" s="17">
        <v>0</v>
      </c>
      <c r="AH10" s="17">
        <v>0</v>
      </c>
      <c r="AI10" s="17">
        <v>0</v>
      </c>
      <c r="AJ10" s="17">
        <v>0</v>
      </c>
    </row>
    <row r="11" spans="2:36" x14ac:dyDescent="0.35">
      <c r="B11" s="18" t="s">
        <v>118</v>
      </c>
      <c r="C11" s="17">
        <v>2.2292438606721799E-2</v>
      </c>
      <c r="D11" s="17">
        <v>1.9082464889236699E-2</v>
      </c>
      <c r="E11" s="17">
        <v>2.52179300918586E-2</v>
      </c>
      <c r="F11" s="17"/>
      <c r="G11" s="17">
        <v>2.4818344092941799E-2</v>
      </c>
      <c r="H11" s="17">
        <v>3.1502748291183401E-2</v>
      </c>
      <c r="I11" s="17">
        <v>1.76773992752523E-2</v>
      </c>
      <c r="J11" s="17">
        <v>0</v>
      </c>
      <c r="K11" s="17">
        <v>5.3832551348340002E-2</v>
      </c>
      <c r="L11" s="17">
        <v>0</v>
      </c>
      <c r="M11" s="17"/>
      <c r="N11" s="17">
        <v>3.4312461111783002E-2</v>
      </c>
      <c r="O11" s="17">
        <v>4.2420531474716403E-2</v>
      </c>
      <c r="P11" s="17">
        <v>0</v>
      </c>
      <c r="Q11" s="17">
        <v>5.14160611156693E-2</v>
      </c>
      <c r="R11" s="17">
        <v>0</v>
      </c>
      <c r="S11" s="17">
        <v>0</v>
      </c>
      <c r="T11" s="17">
        <v>0</v>
      </c>
      <c r="U11" s="17">
        <v>0</v>
      </c>
      <c r="V11" s="17">
        <v>3.3953156022683097E-2</v>
      </c>
      <c r="W11" s="17">
        <v>0</v>
      </c>
      <c r="X11" s="17">
        <v>0</v>
      </c>
      <c r="Y11" s="17">
        <v>0</v>
      </c>
      <c r="Z11" s="17"/>
      <c r="AA11" s="17">
        <v>0</v>
      </c>
      <c r="AB11" s="17">
        <v>5.1034013337960898E-2</v>
      </c>
      <c r="AC11" s="17">
        <v>0</v>
      </c>
      <c r="AD11" s="17">
        <v>6.6368378227769101E-2</v>
      </c>
      <c r="AE11" s="17"/>
      <c r="AF11" s="17">
        <v>4.3872783007526998E-2</v>
      </c>
      <c r="AG11" s="17">
        <v>2.30434661969122E-2</v>
      </c>
      <c r="AH11" s="17">
        <v>0</v>
      </c>
      <c r="AI11" s="17">
        <v>4.6756044827413898E-2</v>
      </c>
      <c r="AJ11" s="17">
        <v>8.9652846493694996E-2</v>
      </c>
    </row>
    <row r="12" spans="2:36" x14ac:dyDescent="0.35">
      <c r="B12" s="18" t="s">
        <v>119</v>
      </c>
      <c r="C12" s="17">
        <v>3.8736623734933799E-2</v>
      </c>
      <c r="D12" s="17">
        <v>3.8016259757056303E-2</v>
      </c>
      <c r="E12" s="17">
        <v>3.9654861881285898E-2</v>
      </c>
      <c r="F12" s="17"/>
      <c r="G12" s="17">
        <v>9.3381691801166594E-2</v>
      </c>
      <c r="H12" s="17">
        <v>1.6192648957196101E-2</v>
      </c>
      <c r="I12" s="17">
        <v>3.4828958639815402E-2</v>
      </c>
      <c r="J12" s="17">
        <v>3.1744241333660897E-2</v>
      </c>
      <c r="K12" s="17">
        <v>5.1726510629060203E-2</v>
      </c>
      <c r="L12" s="17">
        <v>0</v>
      </c>
      <c r="M12" s="17"/>
      <c r="N12" s="17">
        <v>3.3914980972410497E-2</v>
      </c>
      <c r="O12" s="17">
        <v>4.00669407067318E-2</v>
      </c>
      <c r="P12" s="17">
        <v>0.18259520414036701</v>
      </c>
      <c r="Q12" s="17">
        <v>0</v>
      </c>
      <c r="R12" s="17">
        <v>7.0150790704588198E-2</v>
      </c>
      <c r="S12" s="17">
        <v>0</v>
      </c>
      <c r="T12" s="17">
        <v>0</v>
      </c>
      <c r="U12" s="17">
        <v>0</v>
      </c>
      <c r="V12" s="17">
        <v>6.5309367676997396E-2</v>
      </c>
      <c r="W12" s="17">
        <v>0</v>
      </c>
      <c r="X12" s="17">
        <v>0</v>
      </c>
      <c r="Y12" s="17">
        <v>0.45653862794983502</v>
      </c>
      <c r="Z12" s="17"/>
      <c r="AA12" s="17">
        <v>3.1850265170519997E-2</v>
      </c>
      <c r="AB12" s="17">
        <v>8.1131267486879599E-2</v>
      </c>
      <c r="AC12" s="17">
        <v>2.19879396042383E-2</v>
      </c>
      <c r="AD12" s="17">
        <v>0</v>
      </c>
      <c r="AE12" s="17"/>
      <c r="AF12" s="17">
        <v>4.4905030910690397E-2</v>
      </c>
      <c r="AG12" s="17">
        <v>6.5268366907007797E-2</v>
      </c>
      <c r="AH12" s="17">
        <v>4.6619718720948403E-2</v>
      </c>
      <c r="AI12" s="17">
        <v>0</v>
      </c>
      <c r="AJ12" s="17">
        <v>9.3084019175858401E-2</v>
      </c>
    </row>
    <row r="13" spans="2:36" x14ac:dyDescent="0.35">
      <c r="B13" s="18" t="s">
        <v>120</v>
      </c>
      <c r="C13" s="17">
        <v>4.9685768485299001E-2</v>
      </c>
      <c r="D13" s="17">
        <v>6.9297474705972195E-2</v>
      </c>
      <c r="E13" s="17">
        <v>3.3254274857678602E-2</v>
      </c>
      <c r="F13" s="17"/>
      <c r="G13" s="17">
        <v>0.11580744892650401</v>
      </c>
      <c r="H13" s="17">
        <v>3.8179123352169698E-2</v>
      </c>
      <c r="I13" s="17">
        <v>5.5064387900768799E-2</v>
      </c>
      <c r="J13" s="17">
        <v>3.0366534534304102E-2</v>
      </c>
      <c r="K13" s="17">
        <v>0</v>
      </c>
      <c r="L13" s="17">
        <v>0</v>
      </c>
      <c r="M13" s="17"/>
      <c r="N13" s="17">
        <v>7.7735124524639196E-2</v>
      </c>
      <c r="O13" s="17">
        <v>4.2420531474716403E-2</v>
      </c>
      <c r="P13" s="17">
        <v>0.177570558601895</v>
      </c>
      <c r="Q13" s="17">
        <v>0</v>
      </c>
      <c r="R13" s="17">
        <v>0</v>
      </c>
      <c r="S13" s="17">
        <v>0</v>
      </c>
      <c r="T13" s="17">
        <v>0</v>
      </c>
      <c r="U13" s="17">
        <v>0</v>
      </c>
      <c r="V13" s="17">
        <v>0.12410152269423699</v>
      </c>
      <c r="W13" s="17">
        <v>0</v>
      </c>
      <c r="X13" s="17">
        <v>0</v>
      </c>
      <c r="Y13" s="17">
        <v>0</v>
      </c>
      <c r="Z13" s="17"/>
      <c r="AA13" s="17">
        <v>3.2616976190181099E-2</v>
      </c>
      <c r="AB13" s="17">
        <v>5.4123095643855201E-2</v>
      </c>
      <c r="AC13" s="17">
        <v>8.8492173976342903E-2</v>
      </c>
      <c r="AD13" s="17">
        <v>3.9976665024672203E-2</v>
      </c>
      <c r="AE13" s="17"/>
      <c r="AF13" s="17">
        <v>0.16911006879062901</v>
      </c>
      <c r="AG13" s="17">
        <v>9.9206573259027903E-2</v>
      </c>
      <c r="AH13" s="17">
        <v>1.31411191330507E-2</v>
      </c>
      <c r="AI13" s="17">
        <v>4.5556029387919701E-2</v>
      </c>
      <c r="AJ13" s="17">
        <v>0</v>
      </c>
    </row>
    <row r="14" spans="2:36" x14ac:dyDescent="0.35">
      <c r="B14" s="18" t="s">
        <v>121</v>
      </c>
      <c r="C14" s="17">
        <v>9.1712096439192606E-2</v>
      </c>
      <c r="D14" s="17">
        <v>5.18178211472443E-2</v>
      </c>
      <c r="E14" s="17">
        <v>0.11887456702403899</v>
      </c>
      <c r="F14" s="17"/>
      <c r="G14" s="17">
        <v>0.16312537694878501</v>
      </c>
      <c r="H14" s="17">
        <v>9.8400057066960298E-2</v>
      </c>
      <c r="I14" s="17">
        <v>4.9050691710187201E-2</v>
      </c>
      <c r="J14" s="17">
        <v>6.1677781733730001E-2</v>
      </c>
      <c r="K14" s="17">
        <v>5.55843636778297E-2</v>
      </c>
      <c r="L14" s="17">
        <v>0.13664303852017901</v>
      </c>
      <c r="M14" s="17"/>
      <c r="N14" s="17">
        <v>6.9235971029220994E-2</v>
      </c>
      <c r="O14" s="17">
        <v>8.35931137873238E-2</v>
      </c>
      <c r="P14" s="17">
        <v>0.263871727183077</v>
      </c>
      <c r="Q14" s="17">
        <v>0.21812001642002299</v>
      </c>
      <c r="R14" s="17">
        <v>0.139600029744196</v>
      </c>
      <c r="S14" s="17">
        <v>9.7755398188660095E-2</v>
      </c>
      <c r="T14" s="17">
        <v>8.8513505441207105E-2</v>
      </c>
      <c r="U14" s="17">
        <v>0.117744322844476</v>
      </c>
      <c r="V14" s="17">
        <v>6.2900712038566897E-2</v>
      </c>
      <c r="W14" s="17">
        <v>0</v>
      </c>
      <c r="X14" s="17">
        <v>0</v>
      </c>
      <c r="Y14" s="17">
        <v>0</v>
      </c>
      <c r="Z14" s="17"/>
      <c r="AA14" s="17">
        <v>6.6189772304623196E-2</v>
      </c>
      <c r="AB14" s="17">
        <v>9.8103024364404504E-2</v>
      </c>
      <c r="AC14" s="17">
        <v>0.18388443843070801</v>
      </c>
      <c r="AD14" s="17">
        <v>2.99293893832367E-2</v>
      </c>
      <c r="AE14" s="17"/>
      <c r="AF14" s="17">
        <v>0.25090316709909</v>
      </c>
      <c r="AG14" s="17">
        <v>0.11193769777950199</v>
      </c>
      <c r="AH14" s="17">
        <v>6.2515410068930397E-2</v>
      </c>
      <c r="AI14" s="17">
        <v>2.3152688693650801E-2</v>
      </c>
      <c r="AJ14" s="17">
        <v>0</v>
      </c>
    </row>
    <row r="15" spans="2:36" x14ac:dyDescent="0.35">
      <c r="B15" s="18" t="s">
        <v>122</v>
      </c>
      <c r="C15" s="17">
        <v>8.9306606083671705E-2</v>
      </c>
      <c r="D15" s="17">
        <v>8.9968310008623195E-2</v>
      </c>
      <c r="E15" s="17">
        <v>8.9432060710961797E-2</v>
      </c>
      <c r="F15" s="17"/>
      <c r="G15" s="17">
        <v>6.9890707659592793E-2</v>
      </c>
      <c r="H15" s="17">
        <v>8.0785404177316195E-2</v>
      </c>
      <c r="I15" s="17">
        <v>5.58195497814113E-2</v>
      </c>
      <c r="J15" s="17">
        <v>9.4926298015710606E-2</v>
      </c>
      <c r="K15" s="17">
        <v>0.155203410713185</v>
      </c>
      <c r="L15" s="17">
        <v>0.2146309599275</v>
      </c>
      <c r="M15" s="17"/>
      <c r="N15" s="17">
        <v>0.115821940354894</v>
      </c>
      <c r="O15" s="17">
        <v>0.13169001976299699</v>
      </c>
      <c r="P15" s="17">
        <v>0.201939500744545</v>
      </c>
      <c r="Q15" s="17">
        <v>0</v>
      </c>
      <c r="R15" s="17">
        <v>7.4779237652366104E-2</v>
      </c>
      <c r="S15" s="17">
        <v>0.14823381437840899</v>
      </c>
      <c r="T15" s="17">
        <v>0</v>
      </c>
      <c r="U15" s="17">
        <v>0</v>
      </c>
      <c r="V15" s="17">
        <v>7.0860542758097403E-2</v>
      </c>
      <c r="W15" s="17">
        <v>0</v>
      </c>
      <c r="X15" s="17">
        <v>0.25054663812708999</v>
      </c>
      <c r="Y15" s="17">
        <v>0</v>
      </c>
      <c r="Z15" s="17"/>
      <c r="AA15" s="17">
        <v>9.7958171509078401E-2</v>
      </c>
      <c r="AB15" s="17">
        <v>0.120372159188245</v>
      </c>
      <c r="AC15" s="17">
        <v>6.7910974312614406E-2</v>
      </c>
      <c r="AD15" s="17">
        <v>3.0896301086252399E-2</v>
      </c>
      <c r="AE15" s="17"/>
      <c r="AF15" s="17">
        <v>4.5828437145934299E-2</v>
      </c>
      <c r="AG15" s="17">
        <v>8.8370474582591604E-2</v>
      </c>
      <c r="AH15" s="17">
        <v>0.11451864716613901</v>
      </c>
      <c r="AI15" s="17">
        <v>7.0385772430050106E-2</v>
      </c>
      <c r="AJ15" s="17">
        <v>7.5550408368508307E-2</v>
      </c>
    </row>
    <row r="16" spans="2:36" x14ac:dyDescent="0.35">
      <c r="B16" s="18" t="s">
        <v>123</v>
      </c>
      <c r="C16" s="17">
        <v>0.171813694575983</v>
      </c>
      <c r="D16" s="17">
        <v>0.14043550846185501</v>
      </c>
      <c r="E16" s="17">
        <v>0.200053352192641</v>
      </c>
      <c r="F16" s="17"/>
      <c r="G16" s="17">
        <v>0.157646360153119</v>
      </c>
      <c r="H16" s="17">
        <v>0.13926295261974</v>
      </c>
      <c r="I16" s="17">
        <v>0.13385753557722799</v>
      </c>
      <c r="J16" s="17">
        <v>0.30512441169488802</v>
      </c>
      <c r="K16" s="17">
        <v>0.28596020315101101</v>
      </c>
      <c r="L16" s="17">
        <v>7.0158314475673403E-2</v>
      </c>
      <c r="M16" s="17"/>
      <c r="N16" s="17">
        <v>0.12005980286493401</v>
      </c>
      <c r="O16" s="17">
        <v>0.12725762517612499</v>
      </c>
      <c r="P16" s="17">
        <v>0</v>
      </c>
      <c r="Q16" s="17">
        <v>0.21463128586480201</v>
      </c>
      <c r="R16" s="17">
        <v>7.7844385187224904E-2</v>
      </c>
      <c r="S16" s="17">
        <v>0.244613733986736</v>
      </c>
      <c r="T16" s="17">
        <v>0.18461956241129801</v>
      </c>
      <c r="U16" s="17">
        <v>0.36120887023660497</v>
      </c>
      <c r="V16" s="17">
        <v>0.151794178642565</v>
      </c>
      <c r="W16" s="17">
        <v>0.35677349985068102</v>
      </c>
      <c r="X16" s="17">
        <v>0.241485218192282</v>
      </c>
      <c r="Y16" s="17">
        <v>0</v>
      </c>
      <c r="Z16" s="17"/>
      <c r="AA16" s="17">
        <v>0.124008927987798</v>
      </c>
      <c r="AB16" s="17">
        <v>0.180048662495533</v>
      </c>
      <c r="AC16" s="17">
        <v>0.19546738769931099</v>
      </c>
      <c r="AD16" s="17">
        <v>0.27179418749468598</v>
      </c>
      <c r="AE16" s="17"/>
      <c r="AF16" s="17">
        <v>0.212491923181065</v>
      </c>
      <c r="AG16" s="17">
        <v>0.165728929319722</v>
      </c>
      <c r="AH16" s="17">
        <v>0.20536172323002999</v>
      </c>
      <c r="AI16" s="17">
        <v>0.175979751875215</v>
      </c>
      <c r="AJ16" s="17">
        <v>8.1993393591935596E-2</v>
      </c>
    </row>
    <row r="17" spans="2:36" x14ac:dyDescent="0.35">
      <c r="B17" s="18" t="s">
        <v>124</v>
      </c>
      <c r="C17" s="17">
        <v>0.19086981406203499</v>
      </c>
      <c r="D17" s="17">
        <v>0.21532910448968601</v>
      </c>
      <c r="E17" s="17">
        <v>0.17137687596499901</v>
      </c>
      <c r="F17" s="17"/>
      <c r="G17" s="17">
        <v>0.225237296353345</v>
      </c>
      <c r="H17" s="17">
        <v>0.20052527783412699</v>
      </c>
      <c r="I17" s="17">
        <v>0.16721742690941099</v>
      </c>
      <c r="J17" s="17">
        <v>0.21085709289520399</v>
      </c>
      <c r="K17" s="17">
        <v>0.15488717676209099</v>
      </c>
      <c r="L17" s="17">
        <v>0.14507977281449799</v>
      </c>
      <c r="M17" s="17"/>
      <c r="N17" s="17">
        <v>0.204790525827868</v>
      </c>
      <c r="O17" s="17">
        <v>0.31614183699252102</v>
      </c>
      <c r="P17" s="17">
        <v>8.2427677464723403E-2</v>
      </c>
      <c r="Q17" s="17">
        <v>0.113660130834721</v>
      </c>
      <c r="R17" s="17">
        <v>0.40105982841722698</v>
      </c>
      <c r="S17" s="17">
        <v>0.29255061702391</v>
      </c>
      <c r="T17" s="17">
        <v>9.6458938166823299E-2</v>
      </c>
      <c r="U17" s="17">
        <v>0.27315572310060798</v>
      </c>
      <c r="V17" s="17">
        <v>2.8508898612147601E-2</v>
      </c>
      <c r="W17" s="17">
        <v>0.10700153050622099</v>
      </c>
      <c r="X17" s="17">
        <v>0.26086473561757001</v>
      </c>
      <c r="Y17" s="17">
        <v>0.54346137205016398</v>
      </c>
      <c r="Z17" s="17"/>
      <c r="AA17" s="17">
        <v>0.23351743791128601</v>
      </c>
      <c r="AB17" s="17">
        <v>0.13797480356189201</v>
      </c>
      <c r="AC17" s="17">
        <v>0.17602873290872501</v>
      </c>
      <c r="AD17" s="17">
        <v>0.18280841211817001</v>
      </c>
      <c r="AE17" s="17"/>
      <c r="AF17" s="17">
        <v>0</v>
      </c>
      <c r="AG17" s="17">
        <v>0.20896906231356699</v>
      </c>
      <c r="AH17" s="17">
        <v>0.20144889630712601</v>
      </c>
      <c r="AI17" s="17">
        <v>0.264320119783653</v>
      </c>
      <c r="AJ17" s="17">
        <v>7.6914881168041502E-2</v>
      </c>
    </row>
    <row r="18" spans="2:36" x14ac:dyDescent="0.35">
      <c r="B18" s="18" t="s">
        <v>125</v>
      </c>
      <c r="C18" s="17">
        <v>9.9138567493783206E-2</v>
      </c>
      <c r="D18" s="17">
        <v>0.14658829802370399</v>
      </c>
      <c r="E18" s="17">
        <v>5.9219734240026502E-2</v>
      </c>
      <c r="F18" s="17"/>
      <c r="G18" s="17">
        <v>0</v>
      </c>
      <c r="H18" s="17">
        <v>0.102884231389269</v>
      </c>
      <c r="I18" s="17">
        <v>0.16895108730144801</v>
      </c>
      <c r="J18" s="17">
        <v>0.10728677035242699</v>
      </c>
      <c r="K18" s="17">
        <v>0.102112262155249</v>
      </c>
      <c r="L18" s="17">
        <v>7.0158314475673403E-2</v>
      </c>
      <c r="M18" s="17"/>
      <c r="N18" s="17">
        <v>9.2542738724228399E-2</v>
      </c>
      <c r="O18" s="17">
        <v>0</v>
      </c>
      <c r="P18" s="17">
        <v>0</v>
      </c>
      <c r="Q18" s="17">
        <v>0.22982476052591799</v>
      </c>
      <c r="R18" s="17">
        <v>8.9744509673731099E-2</v>
      </c>
      <c r="S18" s="17">
        <v>5.0963753929598898E-2</v>
      </c>
      <c r="T18" s="17">
        <v>0.26583926391989898</v>
      </c>
      <c r="U18" s="17">
        <v>0</v>
      </c>
      <c r="V18" s="17">
        <v>0.20011128202304301</v>
      </c>
      <c r="W18" s="17">
        <v>4.8117286109634602E-2</v>
      </c>
      <c r="X18" s="17">
        <v>0</v>
      </c>
      <c r="Y18" s="17">
        <v>0</v>
      </c>
      <c r="Z18" s="17"/>
      <c r="AA18" s="17">
        <v>0.15041094403126101</v>
      </c>
      <c r="AB18" s="17">
        <v>5.2468298582853998E-2</v>
      </c>
      <c r="AC18" s="17">
        <v>0</v>
      </c>
      <c r="AD18" s="17">
        <v>0.16972753796569801</v>
      </c>
      <c r="AE18" s="17"/>
      <c r="AF18" s="17">
        <v>0.142785367208485</v>
      </c>
      <c r="AG18" s="17">
        <v>4.8558592055300498E-2</v>
      </c>
      <c r="AH18" s="17">
        <v>6.6120524840953404E-2</v>
      </c>
      <c r="AI18" s="17">
        <v>0.17479776735214</v>
      </c>
      <c r="AJ18" s="17">
        <v>0.165278678681478</v>
      </c>
    </row>
    <row r="19" spans="2:36" x14ac:dyDescent="0.35">
      <c r="B19" s="18" t="s">
        <v>126</v>
      </c>
      <c r="C19" s="17">
        <v>0.21100561560863801</v>
      </c>
      <c r="D19" s="17">
        <v>0.21109051633037801</v>
      </c>
      <c r="E19" s="17">
        <v>0.21256984884505301</v>
      </c>
      <c r="F19" s="17"/>
      <c r="G19" s="17">
        <v>7.5502276874955102E-2</v>
      </c>
      <c r="H19" s="17">
        <v>0.27708209838308401</v>
      </c>
      <c r="I19" s="17">
        <v>0.26378206326111098</v>
      </c>
      <c r="J19" s="17">
        <v>0.12686176755294401</v>
      </c>
      <c r="K19" s="17">
        <v>0.140693521563235</v>
      </c>
      <c r="L19" s="17">
        <v>0.363329599786476</v>
      </c>
      <c r="M19" s="17"/>
      <c r="N19" s="17">
        <v>0.21761704191352699</v>
      </c>
      <c r="O19" s="17">
        <v>0.170820378967731</v>
      </c>
      <c r="P19" s="17">
        <v>0</v>
      </c>
      <c r="Q19" s="17">
        <v>0.17234774523886801</v>
      </c>
      <c r="R19" s="17">
        <v>7.5360678723203595E-2</v>
      </c>
      <c r="S19" s="17">
        <v>0.16588268249268601</v>
      </c>
      <c r="T19" s="17">
        <v>0.36456873006077201</v>
      </c>
      <c r="U19" s="17">
        <v>0.24789108381831201</v>
      </c>
      <c r="V19" s="17">
        <v>0.230758653651471</v>
      </c>
      <c r="W19" s="17">
        <v>0.435856616619961</v>
      </c>
      <c r="X19" s="17">
        <v>0.12601491260721701</v>
      </c>
      <c r="Y19" s="17">
        <v>0</v>
      </c>
      <c r="Z19" s="17"/>
      <c r="AA19" s="17">
        <v>0.25191265097097998</v>
      </c>
      <c r="AB19" s="17">
        <v>0.19201026240331501</v>
      </c>
      <c r="AC19" s="17">
        <v>0.17144030420845199</v>
      </c>
      <c r="AD19" s="17">
        <v>0.17605259926765801</v>
      </c>
      <c r="AE19" s="17"/>
      <c r="AF19" s="17">
        <v>4.69029660899093E-2</v>
      </c>
      <c r="AG19" s="17">
        <v>0.12253505794093</v>
      </c>
      <c r="AH19" s="17">
        <v>0.25206954488653499</v>
      </c>
      <c r="AI19" s="17">
        <v>0.19905182564995699</v>
      </c>
      <c r="AJ19" s="17">
        <v>0.33023162683811902</v>
      </c>
    </row>
    <row r="20" spans="2:36" x14ac:dyDescent="0.35">
      <c r="B20" s="18" t="s">
        <v>127</v>
      </c>
      <c r="C20" s="19">
        <v>3.1001371274679002E-2</v>
      </c>
      <c r="D20" s="19">
        <v>1.83742421862432E-2</v>
      </c>
      <c r="E20" s="19">
        <v>4.2069606182203699E-2</v>
      </c>
      <c r="F20" s="19"/>
      <c r="G20" s="19">
        <v>4.9967678931491101E-2</v>
      </c>
      <c r="H20" s="19">
        <v>1.51854579289531E-2</v>
      </c>
      <c r="I20" s="19">
        <v>5.3750899643367399E-2</v>
      </c>
      <c r="J20" s="19">
        <v>3.1155101887131598E-2</v>
      </c>
      <c r="K20" s="19">
        <v>0</v>
      </c>
      <c r="L20" s="19">
        <v>0</v>
      </c>
      <c r="M20" s="19"/>
      <c r="N20" s="19">
        <v>1.6774860393938301E-2</v>
      </c>
      <c r="O20" s="19">
        <v>4.55890216571374E-2</v>
      </c>
      <c r="P20" s="19">
        <v>9.1595331865393106E-2</v>
      </c>
      <c r="Q20" s="19">
        <v>0</v>
      </c>
      <c r="R20" s="19">
        <v>7.1460539897462996E-2</v>
      </c>
      <c r="S20" s="19">
        <v>0</v>
      </c>
      <c r="T20" s="19">
        <v>0</v>
      </c>
      <c r="U20" s="19">
        <v>0</v>
      </c>
      <c r="V20" s="19">
        <v>3.1701685880191802E-2</v>
      </c>
      <c r="W20" s="19">
        <v>5.2251066913502203E-2</v>
      </c>
      <c r="X20" s="19">
        <v>0.12108849545584199</v>
      </c>
      <c r="Y20" s="19">
        <v>0</v>
      </c>
      <c r="Z20" s="19"/>
      <c r="AA20" s="19">
        <v>1.15348539242728E-2</v>
      </c>
      <c r="AB20" s="19">
        <v>1.5881574190600701E-2</v>
      </c>
      <c r="AC20" s="19">
        <v>9.4788048859608301E-2</v>
      </c>
      <c r="AD20" s="19">
        <v>3.2446529431857198E-2</v>
      </c>
      <c r="AE20" s="19"/>
      <c r="AF20" s="19">
        <v>4.3200256566669801E-2</v>
      </c>
      <c r="AG20" s="19">
        <v>4.3519856300416999E-2</v>
      </c>
      <c r="AH20" s="19">
        <v>3.8204415646287099E-2</v>
      </c>
      <c r="AI20" s="19">
        <v>0</v>
      </c>
      <c r="AJ20" s="19">
        <v>8.7294145682364405E-2</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J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194</v>
      </c>
      <c r="D7" s="10">
        <v>103</v>
      </c>
      <c r="E7" s="10">
        <v>91</v>
      </c>
      <c r="F7" s="10"/>
      <c r="G7" s="10">
        <v>11</v>
      </c>
      <c r="H7" s="10">
        <v>25</v>
      </c>
      <c r="I7" s="10">
        <v>16</v>
      </c>
      <c r="J7" s="10">
        <v>20</v>
      </c>
      <c r="K7" s="10">
        <v>37</v>
      </c>
      <c r="L7" s="10">
        <v>85</v>
      </c>
      <c r="M7" s="10"/>
      <c r="N7" s="10">
        <v>21</v>
      </c>
      <c r="O7" s="10">
        <v>31</v>
      </c>
      <c r="P7" s="10">
        <v>12</v>
      </c>
      <c r="Q7" s="10">
        <v>12</v>
      </c>
      <c r="R7" s="10">
        <v>14</v>
      </c>
      <c r="S7" s="10">
        <v>21</v>
      </c>
      <c r="T7" s="10">
        <v>17</v>
      </c>
      <c r="U7" s="10">
        <v>12</v>
      </c>
      <c r="V7" s="10">
        <v>25</v>
      </c>
      <c r="W7" s="10">
        <v>15</v>
      </c>
      <c r="X7" s="10">
        <v>7</v>
      </c>
      <c r="Y7" s="10">
        <v>7</v>
      </c>
      <c r="Z7" s="10"/>
      <c r="AA7" s="10">
        <v>61</v>
      </c>
      <c r="AB7" s="10">
        <v>59</v>
      </c>
      <c r="AC7" s="10">
        <v>41</v>
      </c>
      <c r="AD7" s="10">
        <v>32</v>
      </c>
      <c r="AE7" s="10"/>
      <c r="AF7" s="10">
        <v>34</v>
      </c>
      <c r="AG7" s="10">
        <v>40</v>
      </c>
      <c r="AH7" s="10">
        <v>57</v>
      </c>
      <c r="AI7" s="10">
        <v>25</v>
      </c>
      <c r="AJ7" s="10">
        <v>6</v>
      </c>
    </row>
    <row r="8" spans="2:36" ht="30" customHeight="1" x14ac:dyDescent="0.35">
      <c r="B8" s="11" t="s">
        <v>54</v>
      </c>
      <c r="C8" s="11">
        <v>192</v>
      </c>
      <c r="D8" s="11">
        <v>103</v>
      </c>
      <c r="E8" s="11">
        <v>90</v>
      </c>
      <c r="F8" s="11"/>
      <c r="G8" s="11">
        <v>10</v>
      </c>
      <c r="H8" s="11">
        <v>27</v>
      </c>
      <c r="I8" s="11">
        <v>16</v>
      </c>
      <c r="J8" s="11">
        <v>21</v>
      </c>
      <c r="K8" s="11">
        <v>34</v>
      </c>
      <c r="L8" s="11">
        <v>84</v>
      </c>
      <c r="M8" s="11"/>
      <c r="N8" s="11">
        <v>22</v>
      </c>
      <c r="O8" s="11">
        <v>32</v>
      </c>
      <c r="P8" s="11">
        <v>12</v>
      </c>
      <c r="Q8" s="11">
        <v>12</v>
      </c>
      <c r="R8" s="11">
        <v>13</v>
      </c>
      <c r="S8" s="11">
        <v>21</v>
      </c>
      <c r="T8" s="11">
        <v>18</v>
      </c>
      <c r="U8" s="11">
        <v>10</v>
      </c>
      <c r="V8" s="11">
        <v>24</v>
      </c>
      <c r="W8" s="11">
        <v>17</v>
      </c>
      <c r="X8" s="11">
        <v>7</v>
      </c>
      <c r="Y8" s="11">
        <v>6</v>
      </c>
      <c r="Z8" s="11"/>
      <c r="AA8" s="11">
        <v>60</v>
      </c>
      <c r="AB8" s="11">
        <v>60</v>
      </c>
      <c r="AC8" s="11">
        <v>40</v>
      </c>
      <c r="AD8" s="11">
        <v>31</v>
      </c>
      <c r="AE8" s="11"/>
      <c r="AF8" s="11">
        <v>33</v>
      </c>
      <c r="AG8" s="11">
        <v>40</v>
      </c>
      <c r="AH8" s="11">
        <v>56</v>
      </c>
      <c r="AI8" s="11">
        <v>25</v>
      </c>
      <c r="AJ8" s="11">
        <v>6</v>
      </c>
    </row>
    <row r="9" spans="2:36" x14ac:dyDescent="0.35">
      <c r="B9" s="18" t="s">
        <v>116</v>
      </c>
      <c r="C9" s="17">
        <v>2.4916301467436602E-2</v>
      </c>
      <c r="D9" s="17">
        <v>2.0523770138134199E-2</v>
      </c>
      <c r="E9" s="17">
        <v>2.9921780904749201E-2</v>
      </c>
      <c r="F9" s="17"/>
      <c r="G9" s="17">
        <v>9.7921841795186093E-2</v>
      </c>
      <c r="H9" s="17">
        <v>0</v>
      </c>
      <c r="I9" s="17">
        <v>0</v>
      </c>
      <c r="J9" s="17">
        <v>0.100691192246692</v>
      </c>
      <c r="K9" s="17">
        <v>2.52695082589856E-2</v>
      </c>
      <c r="L9" s="17">
        <v>9.5018035795323193E-3</v>
      </c>
      <c r="M9" s="17"/>
      <c r="N9" s="17">
        <v>4.5679609571982902E-2</v>
      </c>
      <c r="O9" s="17">
        <v>0</v>
      </c>
      <c r="P9" s="17">
        <v>0</v>
      </c>
      <c r="Q9" s="17">
        <v>0</v>
      </c>
      <c r="R9" s="17">
        <v>0</v>
      </c>
      <c r="S9" s="17">
        <v>4.3857075920704203E-2</v>
      </c>
      <c r="T9" s="17">
        <v>0</v>
      </c>
      <c r="U9" s="17">
        <v>8.1199987008593794E-2</v>
      </c>
      <c r="V9" s="17">
        <v>3.5774503525871498E-2</v>
      </c>
      <c r="W9" s="17">
        <v>7.4739885550108506E-2</v>
      </c>
      <c r="X9" s="17">
        <v>0</v>
      </c>
      <c r="Y9" s="17">
        <v>0</v>
      </c>
      <c r="Z9" s="17"/>
      <c r="AA9" s="17">
        <v>0</v>
      </c>
      <c r="AB9" s="17">
        <v>1.6497304295781699E-2</v>
      </c>
      <c r="AC9" s="17">
        <v>1.9860016477098501E-2</v>
      </c>
      <c r="AD9" s="17">
        <v>9.7124225239828402E-2</v>
      </c>
      <c r="AE9" s="17"/>
      <c r="AF9" s="17">
        <v>6.4118239728489401E-2</v>
      </c>
      <c r="AG9" s="17">
        <v>4.4357640296463503E-2</v>
      </c>
      <c r="AH9" s="17">
        <v>0</v>
      </c>
      <c r="AI9" s="17">
        <v>0</v>
      </c>
      <c r="AJ9" s="17">
        <v>0</v>
      </c>
    </row>
    <row r="10" spans="2:36" x14ac:dyDescent="0.35">
      <c r="B10" s="18" t="s">
        <v>117</v>
      </c>
      <c r="C10" s="17">
        <v>5.1258400818310302E-3</v>
      </c>
      <c r="D10" s="17">
        <v>0</v>
      </c>
      <c r="E10" s="17">
        <v>1.09669565600221E-2</v>
      </c>
      <c r="F10" s="17"/>
      <c r="G10" s="17">
        <v>0</v>
      </c>
      <c r="H10" s="17">
        <v>0</v>
      </c>
      <c r="I10" s="17">
        <v>0</v>
      </c>
      <c r="J10" s="17">
        <v>4.6316419413409901E-2</v>
      </c>
      <c r="K10" s="17">
        <v>0</v>
      </c>
      <c r="L10" s="17">
        <v>0</v>
      </c>
      <c r="M10" s="17"/>
      <c r="N10" s="17">
        <v>0</v>
      </c>
      <c r="O10" s="17">
        <v>3.12380377793177E-2</v>
      </c>
      <c r="P10" s="17">
        <v>0</v>
      </c>
      <c r="Q10" s="17">
        <v>0</v>
      </c>
      <c r="R10" s="17">
        <v>0</v>
      </c>
      <c r="S10" s="17">
        <v>0</v>
      </c>
      <c r="T10" s="17">
        <v>0</v>
      </c>
      <c r="U10" s="17">
        <v>0</v>
      </c>
      <c r="V10" s="17">
        <v>0</v>
      </c>
      <c r="W10" s="17">
        <v>0</v>
      </c>
      <c r="X10" s="17">
        <v>0</v>
      </c>
      <c r="Y10" s="17">
        <v>0</v>
      </c>
      <c r="Z10" s="17"/>
      <c r="AA10" s="17">
        <v>0</v>
      </c>
      <c r="AB10" s="17">
        <v>0</v>
      </c>
      <c r="AC10" s="17">
        <v>2.45937164784602E-2</v>
      </c>
      <c r="AD10" s="17">
        <v>0</v>
      </c>
      <c r="AE10" s="17"/>
      <c r="AF10" s="17">
        <v>0</v>
      </c>
      <c r="AG10" s="17">
        <v>2.4431859440691001E-2</v>
      </c>
      <c r="AH10" s="17">
        <v>0</v>
      </c>
      <c r="AI10" s="17">
        <v>0</v>
      </c>
      <c r="AJ10" s="17">
        <v>0</v>
      </c>
    </row>
    <row r="11" spans="2:36" x14ac:dyDescent="0.35">
      <c r="B11" s="18" t="s">
        <v>118</v>
      </c>
      <c r="C11" s="17">
        <v>1.0632085045213799E-2</v>
      </c>
      <c r="D11" s="17">
        <v>1.0422468111137201E-2</v>
      </c>
      <c r="E11" s="17">
        <v>1.0870952608031999E-2</v>
      </c>
      <c r="F11" s="17"/>
      <c r="G11" s="17">
        <v>0</v>
      </c>
      <c r="H11" s="17">
        <v>0</v>
      </c>
      <c r="I11" s="17">
        <v>0</v>
      </c>
      <c r="J11" s="17">
        <v>4.5910968796241902E-2</v>
      </c>
      <c r="K11" s="17">
        <v>3.1405760100051403E-2</v>
      </c>
      <c r="L11" s="17">
        <v>0</v>
      </c>
      <c r="M11" s="17"/>
      <c r="N11" s="17">
        <v>0</v>
      </c>
      <c r="O11" s="17">
        <v>3.0964582234671901E-2</v>
      </c>
      <c r="P11" s="17">
        <v>0</v>
      </c>
      <c r="Q11" s="17">
        <v>0</v>
      </c>
      <c r="R11" s="17">
        <v>0</v>
      </c>
      <c r="S11" s="17">
        <v>0</v>
      </c>
      <c r="T11" s="17">
        <v>0</v>
      </c>
      <c r="U11" s="17">
        <v>0</v>
      </c>
      <c r="V11" s="17">
        <v>0</v>
      </c>
      <c r="W11" s="17">
        <v>6.4178018609926293E-2</v>
      </c>
      <c r="X11" s="17">
        <v>0</v>
      </c>
      <c r="Y11" s="17">
        <v>0</v>
      </c>
      <c r="Z11" s="17"/>
      <c r="AA11" s="17">
        <v>0</v>
      </c>
      <c r="AB11" s="17">
        <v>1.7723514955153799E-2</v>
      </c>
      <c r="AC11" s="17">
        <v>0</v>
      </c>
      <c r="AD11" s="17">
        <v>3.1613392734031902E-2</v>
      </c>
      <c r="AE11" s="17"/>
      <c r="AF11" s="17">
        <v>3.1940400053119301E-2</v>
      </c>
      <c r="AG11" s="17">
        <v>2.4217984693587401E-2</v>
      </c>
      <c r="AH11" s="17">
        <v>0</v>
      </c>
      <c r="AI11" s="17">
        <v>0</v>
      </c>
      <c r="AJ11" s="17">
        <v>0</v>
      </c>
    </row>
    <row r="12" spans="2:36" x14ac:dyDescent="0.35">
      <c r="B12" s="18" t="s">
        <v>119</v>
      </c>
      <c r="C12" s="17">
        <v>2.10733924728181E-2</v>
      </c>
      <c r="D12" s="17">
        <v>9.4615911609850206E-3</v>
      </c>
      <c r="E12" s="17">
        <v>3.4305542306060699E-2</v>
      </c>
      <c r="F12" s="17"/>
      <c r="G12" s="17">
        <v>9.5501468013268406E-2</v>
      </c>
      <c r="H12" s="17">
        <v>4.0383168483221599E-2</v>
      </c>
      <c r="I12" s="17">
        <v>0</v>
      </c>
      <c r="J12" s="17">
        <v>0</v>
      </c>
      <c r="K12" s="17">
        <v>0</v>
      </c>
      <c r="L12" s="17">
        <v>2.3963570685323302E-2</v>
      </c>
      <c r="M12" s="17"/>
      <c r="N12" s="17">
        <v>4.4550528180647198E-2</v>
      </c>
      <c r="O12" s="17">
        <v>3.4096469548650803E-2</v>
      </c>
      <c r="P12" s="17">
        <v>8.3006255857330499E-2</v>
      </c>
      <c r="Q12" s="17">
        <v>0</v>
      </c>
      <c r="R12" s="17">
        <v>0</v>
      </c>
      <c r="S12" s="17">
        <v>0</v>
      </c>
      <c r="T12" s="17">
        <v>0</v>
      </c>
      <c r="U12" s="17">
        <v>0</v>
      </c>
      <c r="V12" s="17">
        <v>0</v>
      </c>
      <c r="W12" s="17">
        <v>6.1972212965288001E-2</v>
      </c>
      <c r="X12" s="17">
        <v>0</v>
      </c>
      <c r="Y12" s="17">
        <v>0</v>
      </c>
      <c r="Z12" s="17"/>
      <c r="AA12" s="17">
        <v>3.4046152603947201E-2</v>
      </c>
      <c r="AB12" s="17">
        <v>1.6215659661404699E-2</v>
      </c>
      <c r="AC12" s="17">
        <v>0</v>
      </c>
      <c r="AD12" s="17">
        <v>3.3351517015915398E-2</v>
      </c>
      <c r="AE12" s="17"/>
      <c r="AF12" s="17">
        <v>0</v>
      </c>
      <c r="AG12" s="17">
        <v>2.42078684958013E-2</v>
      </c>
      <c r="AH12" s="17">
        <v>5.4550067984630198E-2</v>
      </c>
      <c r="AI12" s="17">
        <v>0</v>
      </c>
      <c r="AJ12" s="17">
        <v>0</v>
      </c>
    </row>
    <row r="13" spans="2:36" x14ac:dyDescent="0.35">
      <c r="B13" s="18" t="s">
        <v>120</v>
      </c>
      <c r="C13" s="17">
        <v>1.6229958658108799E-2</v>
      </c>
      <c r="D13" s="17">
        <v>9.4615911609850206E-3</v>
      </c>
      <c r="E13" s="17">
        <v>2.3942806169297701E-2</v>
      </c>
      <c r="F13" s="17"/>
      <c r="G13" s="17">
        <v>9.5501468013268406E-2</v>
      </c>
      <c r="H13" s="17">
        <v>3.8395221792406897E-2</v>
      </c>
      <c r="I13" s="17">
        <v>6.8558977866436402E-2</v>
      </c>
      <c r="J13" s="17">
        <v>0</v>
      </c>
      <c r="K13" s="17">
        <v>0</v>
      </c>
      <c r="L13" s="17">
        <v>0</v>
      </c>
      <c r="M13" s="17"/>
      <c r="N13" s="17">
        <v>4.4550528180647198E-2</v>
      </c>
      <c r="O13" s="17">
        <v>0</v>
      </c>
      <c r="P13" s="17">
        <v>0</v>
      </c>
      <c r="Q13" s="17">
        <v>0</v>
      </c>
      <c r="R13" s="17">
        <v>0</v>
      </c>
      <c r="S13" s="17">
        <v>0</v>
      </c>
      <c r="T13" s="17">
        <v>6.1137116157195401E-2</v>
      </c>
      <c r="U13" s="17">
        <v>0</v>
      </c>
      <c r="V13" s="17">
        <v>4.2606251345338797E-2</v>
      </c>
      <c r="W13" s="17">
        <v>0</v>
      </c>
      <c r="X13" s="17">
        <v>0</v>
      </c>
      <c r="Y13" s="17">
        <v>0</v>
      </c>
      <c r="Z13" s="17"/>
      <c r="AA13" s="17">
        <v>3.4930670756963801E-2</v>
      </c>
      <c r="AB13" s="17">
        <v>1.69838852736858E-2</v>
      </c>
      <c r="AC13" s="17">
        <v>0</v>
      </c>
      <c r="AD13" s="17">
        <v>0</v>
      </c>
      <c r="AE13" s="17"/>
      <c r="AF13" s="17">
        <v>0</v>
      </c>
      <c r="AG13" s="17">
        <v>2.4019578933708499E-2</v>
      </c>
      <c r="AH13" s="17">
        <v>2.0023823352886602E-2</v>
      </c>
      <c r="AI13" s="17">
        <v>4.12437634282374E-2</v>
      </c>
      <c r="AJ13" s="17">
        <v>0</v>
      </c>
    </row>
    <row r="14" spans="2:36" x14ac:dyDescent="0.35">
      <c r="B14" s="18" t="s">
        <v>121</v>
      </c>
      <c r="C14" s="17">
        <v>9.3423665447118401E-2</v>
      </c>
      <c r="D14" s="17">
        <v>0.115359460463533</v>
      </c>
      <c r="E14" s="17">
        <v>6.8426878249881404E-2</v>
      </c>
      <c r="F14" s="17"/>
      <c r="G14" s="17">
        <v>0.183825859770578</v>
      </c>
      <c r="H14" s="17">
        <v>0.20944822723492501</v>
      </c>
      <c r="I14" s="17">
        <v>5.9503754551108297E-2</v>
      </c>
      <c r="J14" s="17">
        <v>5.4298219260519101E-2</v>
      </c>
      <c r="K14" s="17">
        <v>7.3898809797848103E-2</v>
      </c>
      <c r="L14" s="17">
        <v>7.0103324805692202E-2</v>
      </c>
      <c r="M14" s="17"/>
      <c r="N14" s="17">
        <v>0.188383495802425</v>
      </c>
      <c r="O14" s="17">
        <v>0</v>
      </c>
      <c r="P14" s="17">
        <v>7.8628060576068498E-2</v>
      </c>
      <c r="Q14" s="17">
        <v>0.16530834038626499</v>
      </c>
      <c r="R14" s="17">
        <v>0</v>
      </c>
      <c r="S14" s="17">
        <v>0.14028070922635599</v>
      </c>
      <c r="T14" s="17">
        <v>6.2574441753418697E-2</v>
      </c>
      <c r="U14" s="17">
        <v>0.16350552603187299</v>
      </c>
      <c r="V14" s="17">
        <v>0.120667466686913</v>
      </c>
      <c r="W14" s="17">
        <v>0.14334508529564199</v>
      </c>
      <c r="X14" s="17">
        <v>0</v>
      </c>
      <c r="Y14" s="17">
        <v>0</v>
      </c>
      <c r="Z14" s="17"/>
      <c r="AA14" s="17">
        <v>3.0737793320813299E-2</v>
      </c>
      <c r="AB14" s="17">
        <v>3.3885459639256398E-2</v>
      </c>
      <c r="AC14" s="17">
        <v>0.21782587867120501</v>
      </c>
      <c r="AD14" s="17">
        <v>0.17303311761597401</v>
      </c>
      <c r="AE14" s="17"/>
      <c r="AF14" s="17">
        <v>0.121586369307257</v>
      </c>
      <c r="AG14" s="17">
        <v>0.10630405078397399</v>
      </c>
      <c r="AH14" s="17">
        <v>0.123081939699312</v>
      </c>
      <c r="AI14" s="17">
        <v>0</v>
      </c>
      <c r="AJ14" s="17">
        <v>0</v>
      </c>
    </row>
    <row r="15" spans="2:36" x14ac:dyDescent="0.35">
      <c r="B15" s="18" t="s">
        <v>122</v>
      </c>
      <c r="C15" s="17">
        <v>3.8548228908872897E-2</v>
      </c>
      <c r="D15" s="17">
        <v>7.31149206198953E-3</v>
      </c>
      <c r="E15" s="17">
        <v>7.4143841610092798E-2</v>
      </c>
      <c r="F15" s="17"/>
      <c r="G15" s="17">
        <v>9.0409146428316697E-2</v>
      </c>
      <c r="H15" s="17">
        <v>0.14186205642549299</v>
      </c>
      <c r="I15" s="17">
        <v>0</v>
      </c>
      <c r="J15" s="17">
        <v>0</v>
      </c>
      <c r="K15" s="17">
        <v>5.0934851358450599E-2</v>
      </c>
      <c r="L15" s="17">
        <v>1.1754017704105999E-2</v>
      </c>
      <c r="M15" s="17"/>
      <c r="N15" s="17">
        <v>4.0198847748150301E-2</v>
      </c>
      <c r="O15" s="17">
        <v>0</v>
      </c>
      <c r="P15" s="17">
        <v>8.3684789648944505E-2</v>
      </c>
      <c r="Q15" s="17">
        <v>7.4882097714566706E-2</v>
      </c>
      <c r="R15" s="17">
        <v>0</v>
      </c>
      <c r="S15" s="17">
        <v>4.84170692893649E-2</v>
      </c>
      <c r="T15" s="17">
        <v>0</v>
      </c>
      <c r="U15" s="17">
        <v>0</v>
      </c>
      <c r="V15" s="17">
        <v>6.9400886749225094E-2</v>
      </c>
      <c r="W15" s="17">
        <v>5.9795354959432598E-2</v>
      </c>
      <c r="X15" s="17">
        <v>0.14541197348836199</v>
      </c>
      <c r="Y15" s="17">
        <v>0</v>
      </c>
      <c r="Z15" s="17"/>
      <c r="AA15" s="17">
        <v>9.1604102419360095E-2</v>
      </c>
      <c r="AB15" s="17">
        <v>0</v>
      </c>
      <c r="AC15" s="17">
        <v>4.7672510757873099E-2</v>
      </c>
      <c r="AD15" s="17">
        <v>0</v>
      </c>
      <c r="AE15" s="17"/>
      <c r="AF15" s="17">
        <v>0</v>
      </c>
      <c r="AG15" s="17">
        <v>1.85612501869989E-2</v>
      </c>
      <c r="AH15" s="17">
        <v>6.8034503679756206E-2</v>
      </c>
      <c r="AI15" s="17">
        <v>0</v>
      </c>
      <c r="AJ15" s="17">
        <v>0.15531062068930901</v>
      </c>
    </row>
    <row r="16" spans="2:36" x14ac:dyDescent="0.35">
      <c r="B16" s="18" t="s">
        <v>123</v>
      </c>
      <c r="C16" s="17">
        <v>0.16947423025142</v>
      </c>
      <c r="D16" s="17">
        <v>0.15101592589210799</v>
      </c>
      <c r="E16" s="17">
        <v>0.19050826643503099</v>
      </c>
      <c r="F16" s="17"/>
      <c r="G16" s="17">
        <v>0.27646026723669798</v>
      </c>
      <c r="H16" s="17">
        <v>0.19133906977811399</v>
      </c>
      <c r="I16" s="17">
        <v>0.179241459331241</v>
      </c>
      <c r="J16" s="17">
        <v>9.4049412879009198E-2</v>
      </c>
      <c r="K16" s="17">
        <v>0.136301182735201</v>
      </c>
      <c r="L16" s="17">
        <v>0.18026263434440001</v>
      </c>
      <c r="M16" s="17"/>
      <c r="N16" s="17">
        <v>0.18800220652892299</v>
      </c>
      <c r="O16" s="17">
        <v>0.22707715717622401</v>
      </c>
      <c r="P16" s="17">
        <v>0</v>
      </c>
      <c r="Q16" s="17">
        <v>8.6364709019084801E-2</v>
      </c>
      <c r="R16" s="17">
        <v>0.217692029508574</v>
      </c>
      <c r="S16" s="17">
        <v>0.28705437997699101</v>
      </c>
      <c r="T16" s="17">
        <v>0.11185674927353</v>
      </c>
      <c r="U16" s="17">
        <v>8.7958484909844606E-2</v>
      </c>
      <c r="V16" s="17">
        <v>8.4994076341997099E-2</v>
      </c>
      <c r="W16" s="17">
        <v>6.9198287572906705E-2</v>
      </c>
      <c r="X16" s="17">
        <v>0.298589043496434</v>
      </c>
      <c r="Y16" s="17">
        <v>0.57656188855102697</v>
      </c>
      <c r="Z16" s="17"/>
      <c r="AA16" s="17">
        <v>0.21768411741530799</v>
      </c>
      <c r="AB16" s="17">
        <v>0.18421528180410299</v>
      </c>
      <c r="AC16" s="17">
        <v>0.118017623692257</v>
      </c>
      <c r="AD16" s="17">
        <v>8.6377597938147505E-2</v>
      </c>
      <c r="AE16" s="17"/>
      <c r="AF16" s="17">
        <v>0.16590944595728399</v>
      </c>
      <c r="AG16" s="17">
        <v>0.17597309048108201</v>
      </c>
      <c r="AH16" s="17">
        <v>6.8348627739995199E-2</v>
      </c>
      <c r="AI16" s="17">
        <v>0.41188844809662301</v>
      </c>
      <c r="AJ16" s="17">
        <v>0</v>
      </c>
    </row>
    <row r="17" spans="2:36" x14ac:dyDescent="0.35">
      <c r="B17" s="18" t="s">
        <v>124</v>
      </c>
      <c r="C17" s="17">
        <v>0.13073732121613399</v>
      </c>
      <c r="D17" s="17">
        <v>0.18199130340900699</v>
      </c>
      <c r="E17" s="17">
        <v>7.2331191649024199E-2</v>
      </c>
      <c r="F17" s="17"/>
      <c r="G17" s="17">
        <v>8.4794782242610098E-2</v>
      </c>
      <c r="H17" s="17">
        <v>9.00539826719228E-2</v>
      </c>
      <c r="I17" s="17">
        <v>6.8279397990400406E-2</v>
      </c>
      <c r="J17" s="17">
        <v>0.19889383641209599</v>
      </c>
      <c r="K17" s="17">
        <v>0.122422880299642</v>
      </c>
      <c r="L17" s="17">
        <v>0.14757774926195999</v>
      </c>
      <c r="M17" s="17"/>
      <c r="N17" s="17">
        <v>0.15410646149480101</v>
      </c>
      <c r="O17" s="17">
        <v>0.125253750483825</v>
      </c>
      <c r="P17" s="17">
        <v>8.5924668368351706E-2</v>
      </c>
      <c r="Q17" s="17">
        <v>7.6803695701900598E-2</v>
      </c>
      <c r="R17" s="17">
        <v>0.26564096032732998</v>
      </c>
      <c r="S17" s="17">
        <v>0.13639217181074101</v>
      </c>
      <c r="T17" s="17">
        <v>0.125701493192345</v>
      </c>
      <c r="U17" s="17">
        <v>0.157579795580439</v>
      </c>
      <c r="V17" s="17">
        <v>3.6468472772499899E-2</v>
      </c>
      <c r="W17" s="17">
        <v>0.13175237745219201</v>
      </c>
      <c r="X17" s="17">
        <v>0.15226935198856301</v>
      </c>
      <c r="Y17" s="17">
        <v>0.28755236304703302</v>
      </c>
      <c r="Z17" s="17"/>
      <c r="AA17" s="17">
        <v>0.104672748576897</v>
      </c>
      <c r="AB17" s="17">
        <v>7.9535625901009002E-2</v>
      </c>
      <c r="AC17" s="17">
        <v>0.17838576226069899</v>
      </c>
      <c r="AD17" s="17">
        <v>0.22369508227965301</v>
      </c>
      <c r="AE17" s="17"/>
      <c r="AF17" s="17">
        <v>0.118406222893951</v>
      </c>
      <c r="AG17" s="17">
        <v>0.17663829859885</v>
      </c>
      <c r="AH17" s="17">
        <v>0.12783996900457101</v>
      </c>
      <c r="AI17" s="17">
        <v>0.121226928701384</v>
      </c>
      <c r="AJ17" s="17">
        <v>0</v>
      </c>
    </row>
    <row r="18" spans="2:36" x14ac:dyDescent="0.35">
      <c r="B18" s="18" t="s">
        <v>125</v>
      </c>
      <c r="C18" s="17">
        <v>0.186089330210684</v>
      </c>
      <c r="D18" s="17">
        <v>0.17968437049828101</v>
      </c>
      <c r="E18" s="17">
        <v>0.19338805883292101</v>
      </c>
      <c r="F18" s="17"/>
      <c r="G18" s="17">
        <v>0</v>
      </c>
      <c r="H18" s="17">
        <v>0.13114057061968001</v>
      </c>
      <c r="I18" s="17">
        <v>0.292474536187802</v>
      </c>
      <c r="J18" s="17">
        <v>0.15800982512461301</v>
      </c>
      <c r="K18" s="17">
        <v>0.256095848806907</v>
      </c>
      <c r="L18" s="17">
        <v>0.183920933401549</v>
      </c>
      <c r="M18" s="17"/>
      <c r="N18" s="17">
        <v>0.14517327535295199</v>
      </c>
      <c r="O18" s="17">
        <v>0.22577991980134099</v>
      </c>
      <c r="P18" s="17">
        <v>0.15949234522546499</v>
      </c>
      <c r="Q18" s="17">
        <v>0.17132889176049901</v>
      </c>
      <c r="R18" s="17">
        <v>0.21635715207296699</v>
      </c>
      <c r="S18" s="17">
        <v>0.100443242559586</v>
      </c>
      <c r="T18" s="17">
        <v>0.28584981191917902</v>
      </c>
      <c r="U18" s="17">
        <v>0.25834040543713499</v>
      </c>
      <c r="V18" s="17">
        <v>0.249406453462792</v>
      </c>
      <c r="W18" s="17">
        <v>5.9795354959432598E-2</v>
      </c>
      <c r="X18" s="17">
        <v>0.282540863036709</v>
      </c>
      <c r="Y18" s="17">
        <v>0</v>
      </c>
      <c r="Z18" s="17"/>
      <c r="AA18" s="17">
        <v>0.17085749082875001</v>
      </c>
      <c r="AB18" s="17">
        <v>0.23528327536039401</v>
      </c>
      <c r="AC18" s="17">
        <v>0.168370505896281</v>
      </c>
      <c r="AD18" s="17">
        <v>0.148942615617491</v>
      </c>
      <c r="AE18" s="17"/>
      <c r="AF18" s="17">
        <v>0.23453400190667001</v>
      </c>
      <c r="AG18" s="17">
        <v>9.8760238872460299E-2</v>
      </c>
      <c r="AH18" s="17">
        <v>0.240783106252797</v>
      </c>
      <c r="AI18" s="17">
        <v>0.14723469580080301</v>
      </c>
      <c r="AJ18" s="17">
        <v>0.34177296959082998</v>
      </c>
    </row>
    <row r="19" spans="2:36" x14ac:dyDescent="0.35">
      <c r="B19" s="18" t="s">
        <v>126</v>
      </c>
      <c r="C19" s="17">
        <v>0.28840669733639002</v>
      </c>
      <c r="D19" s="17">
        <v>0.29549671721971499</v>
      </c>
      <c r="E19" s="17">
        <v>0.28032731301888297</v>
      </c>
      <c r="F19" s="17"/>
      <c r="G19" s="17">
        <v>7.5585166500074102E-2</v>
      </c>
      <c r="H19" s="17">
        <v>0.15737770299423701</v>
      </c>
      <c r="I19" s="17">
        <v>0.33194187407301301</v>
      </c>
      <c r="J19" s="17">
        <v>0.30183012586741798</v>
      </c>
      <c r="K19" s="17">
        <v>0.24560140696981</v>
      </c>
      <c r="L19" s="17">
        <v>0.361257252549261</v>
      </c>
      <c r="M19" s="17"/>
      <c r="N19" s="17">
        <v>0.14935504713947101</v>
      </c>
      <c r="O19" s="17">
        <v>0.29536670763754103</v>
      </c>
      <c r="P19" s="17">
        <v>0.426257624466509</v>
      </c>
      <c r="Q19" s="17">
        <v>0.42531226541768402</v>
      </c>
      <c r="R19" s="17">
        <v>0.30030985809112998</v>
      </c>
      <c r="S19" s="17">
        <v>0.24355535121625699</v>
      </c>
      <c r="T19" s="17">
        <v>0.352880387704331</v>
      </c>
      <c r="U19" s="17">
        <v>0.25141580103211397</v>
      </c>
      <c r="V19" s="17">
        <v>0.36068188911536297</v>
      </c>
      <c r="W19" s="17">
        <v>0.27389362036114201</v>
      </c>
      <c r="X19" s="17">
        <v>0.121188767989932</v>
      </c>
      <c r="Y19" s="17">
        <v>0.13588574840194101</v>
      </c>
      <c r="Z19" s="17"/>
      <c r="AA19" s="17">
        <v>0.29958926113916501</v>
      </c>
      <c r="AB19" s="17">
        <v>0.38344433344780698</v>
      </c>
      <c r="AC19" s="17">
        <v>0.19982182326018699</v>
      </c>
      <c r="AD19" s="17">
        <v>0.20586245155895899</v>
      </c>
      <c r="AE19" s="17"/>
      <c r="AF19" s="17">
        <v>0.23298243299907301</v>
      </c>
      <c r="AG19" s="17">
        <v>0.28252813921638298</v>
      </c>
      <c r="AH19" s="17">
        <v>0.26310229255096401</v>
      </c>
      <c r="AI19" s="17">
        <v>0.27840616397295298</v>
      </c>
      <c r="AJ19" s="17">
        <v>0.50291640971985996</v>
      </c>
    </row>
    <row r="20" spans="2:36" x14ac:dyDescent="0.35">
      <c r="B20" s="18" t="s">
        <v>127</v>
      </c>
      <c r="C20" s="19">
        <v>1.5342948903972999E-2</v>
      </c>
      <c r="D20" s="19">
        <v>1.9271309884124999E-2</v>
      </c>
      <c r="E20" s="19">
        <v>1.0866411656004099E-2</v>
      </c>
      <c r="F20" s="19"/>
      <c r="G20" s="19">
        <v>0</v>
      </c>
      <c r="H20" s="19">
        <v>0</v>
      </c>
      <c r="I20" s="19">
        <v>0</v>
      </c>
      <c r="J20" s="19">
        <v>0</v>
      </c>
      <c r="K20" s="19">
        <v>5.8069751673103701E-2</v>
      </c>
      <c r="L20" s="19">
        <v>1.16587136681763E-2</v>
      </c>
      <c r="M20" s="19"/>
      <c r="N20" s="19">
        <v>0</v>
      </c>
      <c r="O20" s="19">
        <v>3.0223375338429299E-2</v>
      </c>
      <c r="P20" s="19">
        <v>8.3006255857330499E-2</v>
      </c>
      <c r="Q20" s="19">
        <v>0</v>
      </c>
      <c r="R20" s="19">
        <v>0</v>
      </c>
      <c r="S20" s="19">
        <v>0</v>
      </c>
      <c r="T20" s="19">
        <v>0</v>
      </c>
      <c r="U20" s="19">
        <v>0</v>
      </c>
      <c r="V20" s="19">
        <v>0</v>
      </c>
      <c r="W20" s="19">
        <v>6.1329802273928903E-2</v>
      </c>
      <c r="X20" s="19">
        <v>0</v>
      </c>
      <c r="Y20" s="19">
        <v>0</v>
      </c>
      <c r="Z20" s="19"/>
      <c r="AA20" s="19">
        <v>1.5877662938795899E-2</v>
      </c>
      <c r="AB20" s="19">
        <v>1.6215659661404699E-2</v>
      </c>
      <c r="AC20" s="19">
        <v>2.5452162505939999E-2</v>
      </c>
      <c r="AD20" s="19">
        <v>0</v>
      </c>
      <c r="AE20" s="19"/>
      <c r="AF20" s="19">
        <v>3.0522887154154299E-2</v>
      </c>
      <c r="AG20" s="19">
        <v>0</v>
      </c>
      <c r="AH20" s="19">
        <v>3.4235669735088001E-2</v>
      </c>
      <c r="AI20" s="19">
        <v>0</v>
      </c>
      <c r="AJ20" s="19">
        <v>0</v>
      </c>
    </row>
    <row r="21" spans="2:36" x14ac:dyDescent="0.35">
      <c r="B21" s="16" t="s">
        <v>14</v>
      </c>
    </row>
    <row r="22" spans="2:36" x14ac:dyDescent="0.35">
      <c r="B22" t="s">
        <v>196</v>
      </c>
    </row>
    <row r="23" spans="2:36" x14ac:dyDescent="0.35">
      <c r="B23" t="s">
        <v>197</v>
      </c>
    </row>
    <row r="25" spans="2:36" x14ac:dyDescent="0.35">
      <c r="B25"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271</v>
      </c>
      <c r="D7" s="10">
        <v>138</v>
      </c>
      <c r="E7" s="10">
        <v>132</v>
      </c>
      <c r="F7" s="10"/>
      <c r="G7" s="10">
        <v>40</v>
      </c>
      <c r="H7" s="10">
        <v>37</v>
      </c>
      <c r="I7" s="10">
        <v>40</v>
      </c>
      <c r="J7" s="10">
        <v>51</v>
      </c>
      <c r="K7" s="10">
        <v>46</v>
      </c>
      <c r="L7" s="10">
        <v>57</v>
      </c>
      <c r="M7" s="10"/>
      <c r="N7" s="10">
        <v>37</v>
      </c>
      <c r="O7" s="10">
        <v>42</v>
      </c>
      <c r="P7" s="10">
        <v>23</v>
      </c>
      <c r="Q7" s="10">
        <v>15</v>
      </c>
      <c r="R7" s="10">
        <v>19</v>
      </c>
      <c r="S7" s="10">
        <v>18</v>
      </c>
      <c r="T7" s="10">
        <v>23</v>
      </c>
      <c r="U7" s="10">
        <v>11</v>
      </c>
      <c r="V7" s="10">
        <v>38</v>
      </c>
      <c r="W7" s="10">
        <v>24</v>
      </c>
      <c r="X7" s="10">
        <v>14</v>
      </c>
      <c r="Y7" s="10">
        <v>7</v>
      </c>
      <c r="Z7" s="10"/>
      <c r="AA7" s="10">
        <v>74</v>
      </c>
      <c r="AB7" s="10">
        <v>63</v>
      </c>
      <c r="AC7" s="10">
        <v>59</v>
      </c>
      <c r="AD7" s="10">
        <v>75</v>
      </c>
      <c r="AE7" s="10"/>
      <c r="AF7" s="10">
        <v>67</v>
      </c>
      <c r="AG7" s="10">
        <v>66</v>
      </c>
      <c r="AH7" s="10">
        <v>65</v>
      </c>
      <c r="AI7" s="10">
        <v>27</v>
      </c>
      <c r="AJ7" s="10">
        <v>6</v>
      </c>
    </row>
    <row r="8" spans="2:36" ht="30" customHeight="1" x14ac:dyDescent="0.35">
      <c r="B8" s="11" t="s">
        <v>54</v>
      </c>
      <c r="C8" s="11">
        <v>269</v>
      </c>
      <c r="D8" s="11">
        <v>137</v>
      </c>
      <c r="E8" s="11">
        <v>130</v>
      </c>
      <c r="F8" s="11"/>
      <c r="G8" s="11">
        <v>37</v>
      </c>
      <c r="H8" s="11">
        <v>40</v>
      </c>
      <c r="I8" s="11">
        <v>41</v>
      </c>
      <c r="J8" s="11">
        <v>53</v>
      </c>
      <c r="K8" s="11">
        <v>43</v>
      </c>
      <c r="L8" s="11">
        <v>56</v>
      </c>
      <c r="M8" s="11"/>
      <c r="N8" s="11">
        <v>38</v>
      </c>
      <c r="O8" s="11">
        <v>42</v>
      </c>
      <c r="P8" s="11">
        <v>21</v>
      </c>
      <c r="Q8" s="11">
        <v>16</v>
      </c>
      <c r="R8" s="11">
        <v>17</v>
      </c>
      <c r="S8" s="11">
        <v>18</v>
      </c>
      <c r="T8" s="11">
        <v>25</v>
      </c>
      <c r="U8" s="11">
        <v>9</v>
      </c>
      <c r="V8" s="11">
        <v>36</v>
      </c>
      <c r="W8" s="11">
        <v>27</v>
      </c>
      <c r="X8" s="11">
        <v>14</v>
      </c>
      <c r="Y8" s="11">
        <v>6</v>
      </c>
      <c r="Z8" s="11"/>
      <c r="AA8" s="11">
        <v>73</v>
      </c>
      <c r="AB8" s="11">
        <v>65</v>
      </c>
      <c r="AC8" s="11">
        <v>58</v>
      </c>
      <c r="AD8" s="11">
        <v>73</v>
      </c>
      <c r="AE8" s="11"/>
      <c r="AF8" s="11">
        <v>66</v>
      </c>
      <c r="AG8" s="11">
        <v>65</v>
      </c>
      <c r="AH8" s="11">
        <v>65</v>
      </c>
      <c r="AI8" s="11">
        <v>28</v>
      </c>
      <c r="AJ8" s="11">
        <v>6</v>
      </c>
    </row>
    <row r="9" spans="2:36" x14ac:dyDescent="0.35">
      <c r="B9" s="18" t="s">
        <v>138</v>
      </c>
      <c r="C9" s="17">
        <v>0.37616999667895101</v>
      </c>
      <c r="D9" s="17">
        <v>0.43128542289788502</v>
      </c>
      <c r="E9" s="17">
        <v>0.32086123732180299</v>
      </c>
      <c r="F9" s="17"/>
      <c r="G9" s="17">
        <v>0.50765463412115397</v>
      </c>
      <c r="H9" s="17">
        <v>0.35407881080504</v>
      </c>
      <c r="I9" s="17">
        <v>0.49764345439026297</v>
      </c>
      <c r="J9" s="17">
        <v>0.29115064439868998</v>
      </c>
      <c r="K9" s="17">
        <v>0.33099698583812598</v>
      </c>
      <c r="L9" s="17">
        <v>0.33213868823922899</v>
      </c>
      <c r="M9" s="17"/>
      <c r="N9" s="17">
        <v>0.48975941199241901</v>
      </c>
      <c r="O9" s="17">
        <v>0.40813152613660902</v>
      </c>
      <c r="P9" s="17">
        <v>0.352876022287887</v>
      </c>
      <c r="Q9" s="17">
        <v>0.31250226585382401</v>
      </c>
      <c r="R9" s="17">
        <v>0.36936313744033999</v>
      </c>
      <c r="S9" s="17">
        <v>0.56483275678440703</v>
      </c>
      <c r="T9" s="17">
        <v>0.30039037675936398</v>
      </c>
      <c r="U9" s="17">
        <v>0.27224214544381797</v>
      </c>
      <c r="V9" s="17">
        <v>0.361307123354835</v>
      </c>
      <c r="W9" s="17">
        <v>0.33183520981266401</v>
      </c>
      <c r="X9" s="17">
        <v>0.14318402940788799</v>
      </c>
      <c r="Y9" s="17">
        <v>0.45250114448455803</v>
      </c>
      <c r="Z9" s="17"/>
      <c r="AA9" s="17">
        <v>0.40621503634126799</v>
      </c>
      <c r="AB9" s="17">
        <v>0.40000553479140499</v>
      </c>
      <c r="AC9" s="17">
        <v>0.42590631664428003</v>
      </c>
      <c r="AD9" s="17">
        <v>0.28459018235227701</v>
      </c>
      <c r="AE9" s="17"/>
      <c r="AF9" s="17">
        <v>0.41204779126110203</v>
      </c>
      <c r="AG9" s="17">
        <v>0.31350975971502998</v>
      </c>
      <c r="AH9" s="17">
        <v>0.39201508734775897</v>
      </c>
      <c r="AI9" s="17">
        <v>0.38070006695131903</v>
      </c>
      <c r="AJ9" s="17">
        <v>0.84235257263114405</v>
      </c>
    </row>
    <row r="10" spans="2:36" ht="43.5" x14ac:dyDescent="0.35">
      <c r="B10" s="18" t="s">
        <v>139</v>
      </c>
      <c r="C10" s="17">
        <v>0.55757708638097203</v>
      </c>
      <c r="D10" s="17">
        <v>0.53306714428352497</v>
      </c>
      <c r="E10" s="17">
        <v>0.58016013572525205</v>
      </c>
      <c r="F10" s="17"/>
      <c r="G10" s="17">
        <v>0.44716409664398399</v>
      </c>
      <c r="H10" s="17">
        <v>0.57200966153435995</v>
      </c>
      <c r="I10" s="17">
        <v>0.50235654560973697</v>
      </c>
      <c r="J10" s="17">
        <v>0.61215857591124101</v>
      </c>
      <c r="K10" s="17">
        <v>0.62255575066898505</v>
      </c>
      <c r="L10" s="17">
        <v>0.55861789260309502</v>
      </c>
      <c r="M10" s="17"/>
      <c r="N10" s="17">
        <v>0.456087506263057</v>
      </c>
      <c r="O10" s="17">
        <v>0.52359746193619705</v>
      </c>
      <c r="P10" s="17">
        <v>0.60333472859355197</v>
      </c>
      <c r="Q10" s="17">
        <v>0.68749773414617599</v>
      </c>
      <c r="R10" s="17">
        <v>0.58793922191191605</v>
      </c>
      <c r="S10" s="17">
        <v>0.32671429195718799</v>
      </c>
      <c r="T10" s="17">
        <v>0.657402086919888</v>
      </c>
      <c r="U10" s="17">
        <v>0.63041899144600799</v>
      </c>
      <c r="V10" s="17">
        <v>0.55742615248814997</v>
      </c>
      <c r="W10" s="17">
        <v>0.53638705815480603</v>
      </c>
      <c r="X10" s="17">
        <v>0.78913531383020896</v>
      </c>
      <c r="Y10" s="17">
        <v>0.54749885551544197</v>
      </c>
      <c r="Z10" s="17"/>
      <c r="AA10" s="17">
        <v>0.55546050986297202</v>
      </c>
      <c r="AB10" s="17">
        <v>0.53606435686224696</v>
      </c>
      <c r="AC10" s="17">
        <v>0.45332387404501501</v>
      </c>
      <c r="AD10" s="17">
        <v>0.66263244757439799</v>
      </c>
      <c r="AE10" s="17"/>
      <c r="AF10" s="17">
        <v>0.49237782628640703</v>
      </c>
      <c r="AG10" s="17">
        <v>0.62678971092396496</v>
      </c>
      <c r="AH10" s="17">
        <v>0.52085155956764395</v>
      </c>
      <c r="AI10" s="17">
        <v>0.58545726433366296</v>
      </c>
      <c r="AJ10" s="17">
        <v>0.15764742736885601</v>
      </c>
    </row>
    <row r="11" spans="2:36" x14ac:dyDescent="0.35">
      <c r="B11" s="18" t="s">
        <v>104</v>
      </c>
      <c r="C11" s="19">
        <v>6.6252916940077095E-2</v>
      </c>
      <c r="D11" s="19">
        <v>3.5647432818589703E-2</v>
      </c>
      <c r="E11" s="19">
        <v>9.8978626952944904E-2</v>
      </c>
      <c r="F11" s="19"/>
      <c r="G11" s="19">
        <v>4.5181269234861599E-2</v>
      </c>
      <c r="H11" s="19">
        <v>7.3911527660599705E-2</v>
      </c>
      <c r="I11" s="19">
        <v>0</v>
      </c>
      <c r="J11" s="19">
        <v>9.6690779690069506E-2</v>
      </c>
      <c r="K11" s="19">
        <v>4.6447263492889003E-2</v>
      </c>
      <c r="L11" s="19">
        <v>0.10924341915767601</v>
      </c>
      <c r="M11" s="19"/>
      <c r="N11" s="19">
        <v>5.4153081744523997E-2</v>
      </c>
      <c r="O11" s="19">
        <v>6.8271011927194203E-2</v>
      </c>
      <c r="P11" s="19">
        <v>4.37892491185616E-2</v>
      </c>
      <c r="Q11" s="19">
        <v>0</v>
      </c>
      <c r="R11" s="19">
        <v>4.26976406477435E-2</v>
      </c>
      <c r="S11" s="19">
        <v>0.108452951258405</v>
      </c>
      <c r="T11" s="19">
        <v>4.2207536320748001E-2</v>
      </c>
      <c r="U11" s="19">
        <v>9.7338863110174006E-2</v>
      </c>
      <c r="V11" s="19">
        <v>8.1266724157014206E-2</v>
      </c>
      <c r="W11" s="19">
        <v>0.13177773203252999</v>
      </c>
      <c r="X11" s="19">
        <v>6.7680656761903393E-2</v>
      </c>
      <c r="Y11" s="19">
        <v>0</v>
      </c>
      <c r="Z11" s="19"/>
      <c r="AA11" s="19">
        <v>3.8324453795760098E-2</v>
      </c>
      <c r="AB11" s="19">
        <v>6.3930108346347894E-2</v>
      </c>
      <c r="AC11" s="19">
        <v>0.120769809310705</v>
      </c>
      <c r="AD11" s="19">
        <v>5.2777370073324802E-2</v>
      </c>
      <c r="AE11" s="19"/>
      <c r="AF11" s="19">
        <v>9.55743824524911E-2</v>
      </c>
      <c r="AG11" s="19">
        <v>5.9700529361004298E-2</v>
      </c>
      <c r="AH11" s="19">
        <v>8.7133353084596299E-2</v>
      </c>
      <c r="AI11" s="19">
        <v>3.3842668715017898E-2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279</v>
      </c>
      <c r="D7" s="10">
        <v>126</v>
      </c>
      <c r="E7" s="10">
        <v>153</v>
      </c>
      <c r="F7" s="10"/>
      <c r="G7" s="10">
        <v>35</v>
      </c>
      <c r="H7" s="10">
        <v>49</v>
      </c>
      <c r="I7" s="10">
        <v>53</v>
      </c>
      <c r="J7" s="10">
        <v>51</v>
      </c>
      <c r="K7" s="10">
        <v>42</v>
      </c>
      <c r="L7" s="10">
        <v>49</v>
      </c>
      <c r="M7" s="10"/>
      <c r="N7" s="10">
        <v>43</v>
      </c>
      <c r="O7" s="10">
        <v>37</v>
      </c>
      <c r="P7" s="10">
        <v>26</v>
      </c>
      <c r="Q7" s="10">
        <v>25</v>
      </c>
      <c r="R7" s="10">
        <v>26</v>
      </c>
      <c r="S7" s="10">
        <v>12</v>
      </c>
      <c r="T7" s="10">
        <v>22</v>
      </c>
      <c r="U7" s="10">
        <v>16</v>
      </c>
      <c r="V7" s="10">
        <v>38</v>
      </c>
      <c r="W7" s="10">
        <v>15</v>
      </c>
      <c r="X7" s="10">
        <v>10</v>
      </c>
      <c r="Y7" s="10">
        <v>9</v>
      </c>
      <c r="Z7" s="10"/>
      <c r="AA7" s="10">
        <v>75</v>
      </c>
      <c r="AB7" s="10">
        <v>76</v>
      </c>
      <c r="AC7" s="10">
        <v>57</v>
      </c>
      <c r="AD7" s="10">
        <v>70</v>
      </c>
      <c r="AE7" s="10"/>
      <c r="AF7" s="10">
        <v>74</v>
      </c>
      <c r="AG7" s="10">
        <v>71</v>
      </c>
      <c r="AH7" s="10">
        <v>64</v>
      </c>
      <c r="AI7" s="10">
        <v>25</v>
      </c>
      <c r="AJ7" s="10">
        <v>5</v>
      </c>
    </row>
    <row r="8" spans="2:36" ht="30" customHeight="1" x14ac:dyDescent="0.35">
      <c r="B8" s="11" t="s">
        <v>54</v>
      </c>
      <c r="C8" s="11">
        <v>279</v>
      </c>
      <c r="D8" s="11">
        <v>129</v>
      </c>
      <c r="E8" s="11">
        <v>150</v>
      </c>
      <c r="F8" s="11"/>
      <c r="G8" s="11">
        <v>33</v>
      </c>
      <c r="H8" s="11">
        <v>52</v>
      </c>
      <c r="I8" s="11">
        <v>54</v>
      </c>
      <c r="J8" s="11">
        <v>53</v>
      </c>
      <c r="K8" s="11">
        <v>39</v>
      </c>
      <c r="L8" s="11">
        <v>48</v>
      </c>
      <c r="M8" s="11"/>
      <c r="N8" s="11">
        <v>44</v>
      </c>
      <c r="O8" s="11">
        <v>38</v>
      </c>
      <c r="P8" s="11">
        <v>25</v>
      </c>
      <c r="Q8" s="11">
        <v>27</v>
      </c>
      <c r="R8" s="11">
        <v>24</v>
      </c>
      <c r="S8" s="11">
        <v>12</v>
      </c>
      <c r="T8" s="11">
        <v>23</v>
      </c>
      <c r="U8" s="11">
        <v>13</v>
      </c>
      <c r="V8" s="11">
        <v>37</v>
      </c>
      <c r="W8" s="11">
        <v>17</v>
      </c>
      <c r="X8" s="11">
        <v>10</v>
      </c>
      <c r="Y8" s="11">
        <v>7</v>
      </c>
      <c r="Z8" s="11"/>
      <c r="AA8" s="11">
        <v>76</v>
      </c>
      <c r="AB8" s="11">
        <v>78</v>
      </c>
      <c r="AC8" s="11">
        <v>57</v>
      </c>
      <c r="AD8" s="11">
        <v>67</v>
      </c>
      <c r="AE8" s="11"/>
      <c r="AF8" s="11">
        <v>72</v>
      </c>
      <c r="AG8" s="11">
        <v>71</v>
      </c>
      <c r="AH8" s="11">
        <v>65</v>
      </c>
      <c r="AI8" s="11">
        <v>25</v>
      </c>
      <c r="AJ8" s="11">
        <v>5</v>
      </c>
    </row>
    <row r="9" spans="2:36" x14ac:dyDescent="0.35">
      <c r="B9" s="18" t="s">
        <v>141</v>
      </c>
      <c r="C9" s="17">
        <v>0.33002736064496202</v>
      </c>
      <c r="D9" s="17">
        <v>0.30855741202996301</v>
      </c>
      <c r="E9" s="17">
        <v>0.34853217470616499</v>
      </c>
      <c r="F9" s="17"/>
      <c r="G9" s="17">
        <v>0.55123544918934897</v>
      </c>
      <c r="H9" s="17">
        <v>0.48940661347466802</v>
      </c>
      <c r="I9" s="17">
        <v>0.201801127493768</v>
      </c>
      <c r="J9" s="17">
        <v>0.33107516528616798</v>
      </c>
      <c r="K9" s="17">
        <v>0.27765930302199399</v>
      </c>
      <c r="L9" s="17">
        <v>0.192261154572967</v>
      </c>
      <c r="M9" s="17"/>
      <c r="N9" s="17">
        <v>0.51223469604824701</v>
      </c>
      <c r="O9" s="17">
        <v>0.24043580458449801</v>
      </c>
      <c r="P9" s="17">
        <v>0.26779145066597698</v>
      </c>
      <c r="Q9" s="17">
        <v>0.26741363638256599</v>
      </c>
      <c r="R9" s="17">
        <v>0.307449500878479</v>
      </c>
      <c r="S9" s="17">
        <v>0.50311643773600701</v>
      </c>
      <c r="T9" s="17">
        <v>0.22552198034708701</v>
      </c>
      <c r="U9" s="17">
        <v>0.382006999909484</v>
      </c>
      <c r="V9" s="17">
        <v>0.396644131980884</v>
      </c>
      <c r="W9" s="17">
        <v>0.18788584822093499</v>
      </c>
      <c r="X9" s="17">
        <v>0.28981965994301401</v>
      </c>
      <c r="Y9" s="17">
        <v>0.227135843416086</v>
      </c>
      <c r="Z9" s="17"/>
      <c r="AA9" s="17">
        <v>0.42260267136879898</v>
      </c>
      <c r="AB9" s="17">
        <v>0.322092552858041</v>
      </c>
      <c r="AC9" s="17">
        <v>0.24884745047859799</v>
      </c>
      <c r="AD9" s="17">
        <v>0.308134731704931</v>
      </c>
      <c r="AE9" s="17"/>
      <c r="AF9" s="17">
        <v>0.35310919203373498</v>
      </c>
      <c r="AG9" s="17">
        <v>0.34744038495332302</v>
      </c>
      <c r="AH9" s="17">
        <v>0.32369591388829</v>
      </c>
      <c r="AI9" s="17">
        <v>0.47035948340688299</v>
      </c>
      <c r="AJ9" s="17">
        <v>0.62981407431233505</v>
      </c>
    </row>
    <row r="10" spans="2:36" ht="43.5" x14ac:dyDescent="0.35">
      <c r="B10" s="18" t="s">
        <v>139</v>
      </c>
      <c r="C10" s="17">
        <v>0.60824900068058796</v>
      </c>
      <c r="D10" s="17">
        <v>0.62433752303387102</v>
      </c>
      <c r="E10" s="17">
        <v>0.59438240416442101</v>
      </c>
      <c r="F10" s="17"/>
      <c r="G10" s="17">
        <v>0.42352534106501299</v>
      </c>
      <c r="H10" s="17">
        <v>0.46658074599552601</v>
      </c>
      <c r="I10" s="17">
        <v>0.74490453672410695</v>
      </c>
      <c r="J10" s="17">
        <v>0.58415428096809596</v>
      </c>
      <c r="K10" s="17">
        <v>0.696212513784077</v>
      </c>
      <c r="L10" s="17">
        <v>0.68955311683384402</v>
      </c>
      <c r="M10" s="17"/>
      <c r="N10" s="17">
        <v>0.44135300003737699</v>
      </c>
      <c r="O10" s="17">
        <v>0.67685569207280905</v>
      </c>
      <c r="P10" s="17">
        <v>0.69342027795614203</v>
      </c>
      <c r="Q10" s="17">
        <v>0.63897529228930305</v>
      </c>
      <c r="R10" s="17">
        <v>0.65268653441796298</v>
      </c>
      <c r="S10" s="17">
        <v>0.421676644754653</v>
      </c>
      <c r="T10" s="17">
        <v>0.73343033721325201</v>
      </c>
      <c r="U10" s="17">
        <v>0.55533212944701105</v>
      </c>
      <c r="V10" s="17">
        <v>0.49274992133431</v>
      </c>
      <c r="W10" s="17">
        <v>0.81211415177906499</v>
      </c>
      <c r="X10" s="17">
        <v>0.71018034005698605</v>
      </c>
      <c r="Y10" s="17">
        <v>0.66807194682495197</v>
      </c>
      <c r="Z10" s="17"/>
      <c r="AA10" s="17">
        <v>0.53697198794230006</v>
      </c>
      <c r="AB10" s="17">
        <v>0.61259881777838998</v>
      </c>
      <c r="AC10" s="17">
        <v>0.67598886181963203</v>
      </c>
      <c r="AD10" s="17">
        <v>0.62088160173005202</v>
      </c>
      <c r="AE10" s="17"/>
      <c r="AF10" s="17">
        <v>0.53765459882884303</v>
      </c>
      <c r="AG10" s="17">
        <v>0.594710760817865</v>
      </c>
      <c r="AH10" s="17">
        <v>0.61458502349738997</v>
      </c>
      <c r="AI10" s="17">
        <v>0.52964051659311695</v>
      </c>
      <c r="AJ10" s="17">
        <v>0.37018592568766501</v>
      </c>
    </row>
    <row r="11" spans="2:36" x14ac:dyDescent="0.35">
      <c r="B11" s="18" t="s">
        <v>104</v>
      </c>
      <c r="C11" s="19">
        <v>6.1723638674450597E-2</v>
      </c>
      <c r="D11" s="19">
        <v>6.7105064936166497E-2</v>
      </c>
      <c r="E11" s="19">
        <v>5.7085421129413602E-2</v>
      </c>
      <c r="F11" s="19"/>
      <c r="G11" s="19">
        <v>2.52392097456384E-2</v>
      </c>
      <c r="H11" s="19">
        <v>4.4012640529805601E-2</v>
      </c>
      <c r="I11" s="19">
        <v>5.3294335782124898E-2</v>
      </c>
      <c r="J11" s="19">
        <v>8.4770553745735597E-2</v>
      </c>
      <c r="K11" s="19">
        <v>2.6128183193928501E-2</v>
      </c>
      <c r="L11" s="19">
        <v>0.11818572859319</v>
      </c>
      <c r="M11" s="19"/>
      <c r="N11" s="19">
        <v>4.6412303914376597E-2</v>
      </c>
      <c r="O11" s="19">
        <v>8.2708503342692696E-2</v>
      </c>
      <c r="P11" s="19">
        <v>3.8788271377880899E-2</v>
      </c>
      <c r="Q11" s="19">
        <v>9.3611071328130097E-2</v>
      </c>
      <c r="R11" s="19">
        <v>3.9863964703558401E-2</v>
      </c>
      <c r="S11" s="19">
        <v>7.5206917509339402E-2</v>
      </c>
      <c r="T11" s="19">
        <v>4.1047682439660699E-2</v>
      </c>
      <c r="U11" s="19">
        <v>6.2660870643505104E-2</v>
      </c>
      <c r="V11" s="19">
        <v>0.110605946684805</v>
      </c>
      <c r="W11" s="19">
        <v>0</v>
      </c>
      <c r="X11" s="19">
        <v>0</v>
      </c>
      <c r="Y11" s="19">
        <v>0.104792209758962</v>
      </c>
      <c r="Z11" s="19"/>
      <c r="AA11" s="19">
        <v>4.0425340688901502E-2</v>
      </c>
      <c r="AB11" s="19">
        <v>6.5308629363568904E-2</v>
      </c>
      <c r="AC11" s="19">
        <v>7.5163687701769802E-2</v>
      </c>
      <c r="AD11" s="19">
        <v>7.0983666565016507E-2</v>
      </c>
      <c r="AE11" s="19"/>
      <c r="AF11" s="19">
        <v>0.10923620913742201</v>
      </c>
      <c r="AG11" s="19">
        <v>5.7848854228811697E-2</v>
      </c>
      <c r="AH11" s="19">
        <v>6.1719062614320599E-2</v>
      </c>
      <c r="AI11" s="19">
        <v>0</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273</v>
      </c>
      <c r="D7" s="10">
        <v>133</v>
      </c>
      <c r="E7" s="10">
        <v>140</v>
      </c>
      <c r="F7" s="10"/>
      <c r="G7" s="10">
        <v>41</v>
      </c>
      <c r="H7" s="10">
        <v>47</v>
      </c>
      <c r="I7" s="10">
        <v>51</v>
      </c>
      <c r="J7" s="10">
        <v>39</v>
      </c>
      <c r="K7" s="10">
        <v>41</v>
      </c>
      <c r="L7" s="10">
        <v>54</v>
      </c>
      <c r="M7" s="10"/>
      <c r="N7" s="10">
        <v>33</v>
      </c>
      <c r="O7" s="10">
        <v>30</v>
      </c>
      <c r="P7" s="10">
        <v>31</v>
      </c>
      <c r="Q7" s="10">
        <v>28</v>
      </c>
      <c r="R7" s="10">
        <v>19</v>
      </c>
      <c r="S7" s="10">
        <v>24</v>
      </c>
      <c r="T7" s="10">
        <v>22</v>
      </c>
      <c r="U7" s="10">
        <v>10</v>
      </c>
      <c r="V7" s="10">
        <v>31</v>
      </c>
      <c r="W7" s="10">
        <v>24</v>
      </c>
      <c r="X7" s="10">
        <v>8</v>
      </c>
      <c r="Y7" s="10">
        <v>13</v>
      </c>
      <c r="Z7" s="10"/>
      <c r="AA7" s="10">
        <v>64</v>
      </c>
      <c r="AB7" s="10">
        <v>71</v>
      </c>
      <c r="AC7" s="10">
        <v>62</v>
      </c>
      <c r="AD7" s="10">
        <v>76</v>
      </c>
      <c r="AE7" s="10"/>
      <c r="AF7" s="10">
        <v>68</v>
      </c>
      <c r="AG7" s="10">
        <v>66</v>
      </c>
      <c r="AH7" s="10">
        <v>75</v>
      </c>
      <c r="AI7" s="10">
        <v>22</v>
      </c>
      <c r="AJ7" s="10">
        <v>5</v>
      </c>
    </row>
    <row r="8" spans="2:36" ht="30" customHeight="1" x14ac:dyDescent="0.35">
      <c r="B8" s="11" t="s">
        <v>54</v>
      </c>
      <c r="C8" s="11">
        <v>274</v>
      </c>
      <c r="D8" s="11">
        <v>135</v>
      </c>
      <c r="E8" s="11">
        <v>139</v>
      </c>
      <c r="F8" s="11"/>
      <c r="G8" s="11">
        <v>38</v>
      </c>
      <c r="H8" s="11">
        <v>53</v>
      </c>
      <c r="I8" s="11">
        <v>51</v>
      </c>
      <c r="J8" s="11">
        <v>41</v>
      </c>
      <c r="K8" s="11">
        <v>38</v>
      </c>
      <c r="L8" s="11">
        <v>53</v>
      </c>
      <c r="M8" s="11"/>
      <c r="N8" s="11">
        <v>34</v>
      </c>
      <c r="O8" s="11">
        <v>31</v>
      </c>
      <c r="P8" s="11">
        <v>30</v>
      </c>
      <c r="Q8" s="11">
        <v>31</v>
      </c>
      <c r="R8" s="11">
        <v>18</v>
      </c>
      <c r="S8" s="11">
        <v>24</v>
      </c>
      <c r="T8" s="11">
        <v>23</v>
      </c>
      <c r="U8" s="11">
        <v>8</v>
      </c>
      <c r="V8" s="11">
        <v>30</v>
      </c>
      <c r="W8" s="11">
        <v>27</v>
      </c>
      <c r="X8" s="11">
        <v>8</v>
      </c>
      <c r="Y8" s="11">
        <v>11</v>
      </c>
      <c r="Z8" s="11"/>
      <c r="AA8" s="11">
        <v>67</v>
      </c>
      <c r="AB8" s="11">
        <v>73</v>
      </c>
      <c r="AC8" s="11">
        <v>62</v>
      </c>
      <c r="AD8" s="11">
        <v>73</v>
      </c>
      <c r="AE8" s="11"/>
      <c r="AF8" s="11">
        <v>67</v>
      </c>
      <c r="AG8" s="11">
        <v>65</v>
      </c>
      <c r="AH8" s="11">
        <v>78</v>
      </c>
      <c r="AI8" s="11">
        <v>23</v>
      </c>
      <c r="AJ8" s="11">
        <v>5</v>
      </c>
    </row>
    <row r="9" spans="2:36" x14ac:dyDescent="0.35">
      <c r="B9" s="18" t="s">
        <v>143</v>
      </c>
      <c r="C9" s="17">
        <v>0.209355906619695</v>
      </c>
      <c r="D9" s="17">
        <v>0.25815909088030897</v>
      </c>
      <c r="E9" s="17">
        <v>0.162033374605004</v>
      </c>
      <c r="F9" s="17"/>
      <c r="G9" s="17">
        <v>0.45932621934708101</v>
      </c>
      <c r="H9" s="17">
        <v>0.30422223185417802</v>
      </c>
      <c r="I9" s="17">
        <v>0.152744952651336</v>
      </c>
      <c r="J9" s="17">
        <v>0.15305833467229599</v>
      </c>
      <c r="K9" s="17">
        <v>0.14884004953645799</v>
      </c>
      <c r="L9" s="17">
        <v>7.8348632874857702E-2</v>
      </c>
      <c r="M9" s="17"/>
      <c r="N9" s="17">
        <v>0.211087168443651</v>
      </c>
      <c r="O9" s="17">
        <v>0.201127997489572</v>
      </c>
      <c r="P9" s="17">
        <v>0.100765350616383</v>
      </c>
      <c r="Q9" s="17">
        <v>0.258784370918759</v>
      </c>
      <c r="R9" s="17">
        <v>0.26076915561660802</v>
      </c>
      <c r="S9" s="17">
        <v>0.19866236569781601</v>
      </c>
      <c r="T9" s="17">
        <v>0.22711507990472199</v>
      </c>
      <c r="U9" s="17">
        <v>0.106492614590774</v>
      </c>
      <c r="V9" s="17">
        <v>0.31640855386458899</v>
      </c>
      <c r="W9" s="17">
        <v>0.16788919366212701</v>
      </c>
      <c r="X9" s="17">
        <v>0</v>
      </c>
      <c r="Y9" s="17">
        <v>0.31770633148064897</v>
      </c>
      <c r="Z9" s="17"/>
      <c r="AA9" s="17">
        <v>0.24691739415140901</v>
      </c>
      <c r="AB9" s="17">
        <v>0.15046962047262499</v>
      </c>
      <c r="AC9" s="17">
        <v>0.29949792041770901</v>
      </c>
      <c r="AD9" s="17">
        <v>0.157833984384912</v>
      </c>
      <c r="AE9" s="17"/>
      <c r="AF9" s="17">
        <v>0.14902022234907</v>
      </c>
      <c r="AG9" s="17">
        <v>0.29565885412480403</v>
      </c>
      <c r="AH9" s="17">
        <v>0.177409272407065</v>
      </c>
      <c r="AI9" s="17">
        <v>0.24193268595468001</v>
      </c>
      <c r="AJ9" s="17">
        <v>0.43756440521955398</v>
      </c>
    </row>
    <row r="10" spans="2:36" ht="43.5" x14ac:dyDescent="0.35">
      <c r="B10" s="18" t="s">
        <v>139</v>
      </c>
      <c r="C10" s="17">
        <v>0.72633543112673904</v>
      </c>
      <c r="D10" s="17">
        <v>0.70934837689677499</v>
      </c>
      <c r="E10" s="17">
        <v>0.74280711078886996</v>
      </c>
      <c r="F10" s="17"/>
      <c r="G10" s="17">
        <v>0.51626578683631796</v>
      </c>
      <c r="H10" s="17">
        <v>0.61374584458106696</v>
      </c>
      <c r="I10" s="17">
        <v>0.78600984973869603</v>
      </c>
      <c r="J10" s="17">
        <v>0.77167139458770095</v>
      </c>
      <c r="K10" s="17">
        <v>0.85115995046354198</v>
      </c>
      <c r="L10" s="17">
        <v>0.80660506963878897</v>
      </c>
      <c r="M10" s="17"/>
      <c r="N10" s="17">
        <v>0.75790057041796399</v>
      </c>
      <c r="O10" s="17">
        <v>0.70148590120478904</v>
      </c>
      <c r="P10" s="17">
        <v>0.76805179773072696</v>
      </c>
      <c r="Q10" s="17">
        <v>0.70134522055278803</v>
      </c>
      <c r="R10" s="17">
        <v>0.73923084438339204</v>
      </c>
      <c r="S10" s="17">
        <v>0.67577866854995505</v>
      </c>
      <c r="T10" s="17">
        <v>0.77288492009527798</v>
      </c>
      <c r="U10" s="17">
        <v>0.89350738540922603</v>
      </c>
      <c r="V10" s="17">
        <v>0.65119580842890001</v>
      </c>
      <c r="W10" s="17">
        <v>0.66835724931573104</v>
      </c>
      <c r="X10" s="17">
        <v>1</v>
      </c>
      <c r="Y10" s="17">
        <v>0.68229366851935103</v>
      </c>
      <c r="Z10" s="17"/>
      <c r="AA10" s="17">
        <v>0.67110899412351799</v>
      </c>
      <c r="AB10" s="17">
        <v>0.82213227206585404</v>
      </c>
      <c r="AC10" s="17">
        <v>0.64906456350165098</v>
      </c>
      <c r="AD10" s="17">
        <v>0.746225975666157</v>
      </c>
      <c r="AE10" s="17"/>
      <c r="AF10" s="17">
        <v>0.76382586535765296</v>
      </c>
      <c r="AG10" s="17">
        <v>0.65720762489616502</v>
      </c>
      <c r="AH10" s="17">
        <v>0.78062632456025505</v>
      </c>
      <c r="AI10" s="17">
        <v>0.67012030869113703</v>
      </c>
      <c r="AJ10" s="17">
        <v>0.56243559478044602</v>
      </c>
    </row>
    <row r="11" spans="2:36" x14ac:dyDescent="0.35">
      <c r="B11" s="18" t="s">
        <v>104</v>
      </c>
      <c r="C11" s="19">
        <v>6.4308662253565699E-2</v>
      </c>
      <c r="D11" s="19">
        <v>3.24925322229156E-2</v>
      </c>
      <c r="E11" s="19">
        <v>9.51595146061264E-2</v>
      </c>
      <c r="F11" s="19"/>
      <c r="G11" s="19">
        <v>2.4407993816601001E-2</v>
      </c>
      <c r="H11" s="19">
        <v>8.2031923564755097E-2</v>
      </c>
      <c r="I11" s="19">
        <v>6.1245197609968001E-2</v>
      </c>
      <c r="J11" s="19">
        <v>7.5270270740002698E-2</v>
      </c>
      <c r="K11" s="19">
        <v>0</v>
      </c>
      <c r="L11" s="19">
        <v>0.11504629748635301</v>
      </c>
      <c r="M11" s="19"/>
      <c r="N11" s="19">
        <v>3.1012261138384799E-2</v>
      </c>
      <c r="O11" s="19">
        <v>9.7386101305639197E-2</v>
      </c>
      <c r="P11" s="19">
        <v>0.13118285165289001</v>
      </c>
      <c r="Q11" s="19">
        <v>3.9870408528453402E-2</v>
      </c>
      <c r="R11" s="19">
        <v>0</v>
      </c>
      <c r="S11" s="19">
        <v>0.125558965752229</v>
      </c>
      <c r="T11" s="19">
        <v>0</v>
      </c>
      <c r="U11" s="19">
        <v>0</v>
      </c>
      <c r="V11" s="19">
        <v>3.2395637706511202E-2</v>
      </c>
      <c r="W11" s="19">
        <v>0.163753557022143</v>
      </c>
      <c r="X11" s="19">
        <v>0</v>
      </c>
      <c r="Y11" s="19">
        <v>0</v>
      </c>
      <c r="Z11" s="19"/>
      <c r="AA11" s="19">
        <v>8.1973611725073295E-2</v>
      </c>
      <c r="AB11" s="19">
        <v>2.7398107461521201E-2</v>
      </c>
      <c r="AC11" s="19">
        <v>5.1437516080640601E-2</v>
      </c>
      <c r="AD11" s="19">
        <v>9.5940039948931202E-2</v>
      </c>
      <c r="AE11" s="19"/>
      <c r="AF11" s="19">
        <v>8.7153912293277194E-2</v>
      </c>
      <c r="AG11" s="19">
        <v>4.7133520979030501E-2</v>
      </c>
      <c r="AH11" s="19">
        <v>4.1964403032679003E-2</v>
      </c>
      <c r="AI11" s="19">
        <v>8.7947005354183594E-2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282</v>
      </c>
      <c r="D7" s="10">
        <v>141</v>
      </c>
      <c r="E7" s="10">
        <v>141</v>
      </c>
      <c r="F7" s="10"/>
      <c r="G7" s="10">
        <v>35</v>
      </c>
      <c r="H7" s="10">
        <v>43</v>
      </c>
      <c r="I7" s="10">
        <v>53</v>
      </c>
      <c r="J7" s="10">
        <v>52</v>
      </c>
      <c r="K7" s="10">
        <v>45</v>
      </c>
      <c r="L7" s="10">
        <v>54</v>
      </c>
      <c r="M7" s="10"/>
      <c r="N7" s="10">
        <v>46</v>
      </c>
      <c r="O7" s="10">
        <v>38</v>
      </c>
      <c r="P7" s="10">
        <v>20</v>
      </c>
      <c r="Q7" s="10">
        <v>22</v>
      </c>
      <c r="R7" s="10">
        <v>18</v>
      </c>
      <c r="S7" s="10">
        <v>30</v>
      </c>
      <c r="T7" s="10">
        <v>18</v>
      </c>
      <c r="U7" s="10">
        <v>15</v>
      </c>
      <c r="V7" s="10">
        <v>27</v>
      </c>
      <c r="W7" s="10">
        <v>24</v>
      </c>
      <c r="X7" s="10">
        <v>16</v>
      </c>
      <c r="Y7" s="10">
        <v>8</v>
      </c>
      <c r="Z7" s="10"/>
      <c r="AA7" s="10">
        <v>77</v>
      </c>
      <c r="AB7" s="10">
        <v>71</v>
      </c>
      <c r="AC7" s="10">
        <v>54</v>
      </c>
      <c r="AD7" s="10">
        <v>80</v>
      </c>
      <c r="AE7" s="10"/>
      <c r="AF7" s="10">
        <v>67</v>
      </c>
      <c r="AG7" s="10">
        <v>79</v>
      </c>
      <c r="AH7" s="10">
        <v>70</v>
      </c>
      <c r="AI7" s="10">
        <v>29</v>
      </c>
      <c r="AJ7" s="10">
        <v>3</v>
      </c>
    </row>
    <row r="8" spans="2:36" ht="30" customHeight="1" x14ac:dyDescent="0.35">
      <c r="B8" s="11" t="s">
        <v>54</v>
      </c>
      <c r="C8" s="11">
        <v>284</v>
      </c>
      <c r="D8" s="11">
        <v>146</v>
      </c>
      <c r="E8" s="11">
        <v>138</v>
      </c>
      <c r="F8" s="11"/>
      <c r="G8" s="11">
        <v>33</v>
      </c>
      <c r="H8" s="11">
        <v>49</v>
      </c>
      <c r="I8" s="11">
        <v>54</v>
      </c>
      <c r="J8" s="11">
        <v>53</v>
      </c>
      <c r="K8" s="11">
        <v>42</v>
      </c>
      <c r="L8" s="11">
        <v>52</v>
      </c>
      <c r="M8" s="11"/>
      <c r="N8" s="11">
        <v>47</v>
      </c>
      <c r="O8" s="11">
        <v>38</v>
      </c>
      <c r="P8" s="11">
        <v>19</v>
      </c>
      <c r="Q8" s="11">
        <v>23</v>
      </c>
      <c r="R8" s="11">
        <v>17</v>
      </c>
      <c r="S8" s="11">
        <v>30</v>
      </c>
      <c r="T8" s="11">
        <v>20</v>
      </c>
      <c r="U8" s="11">
        <v>12</v>
      </c>
      <c r="V8" s="11">
        <v>26</v>
      </c>
      <c r="W8" s="11">
        <v>28</v>
      </c>
      <c r="X8" s="11">
        <v>16</v>
      </c>
      <c r="Y8" s="11">
        <v>8</v>
      </c>
      <c r="Z8" s="11"/>
      <c r="AA8" s="11">
        <v>80</v>
      </c>
      <c r="AB8" s="11">
        <v>71</v>
      </c>
      <c r="AC8" s="11">
        <v>54</v>
      </c>
      <c r="AD8" s="11">
        <v>78</v>
      </c>
      <c r="AE8" s="11"/>
      <c r="AF8" s="11">
        <v>66</v>
      </c>
      <c r="AG8" s="11">
        <v>78</v>
      </c>
      <c r="AH8" s="11">
        <v>72</v>
      </c>
      <c r="AI8" s="11">
        <v>29</v>
      </c>
      <c r="AJ8" s="11">
        <v>3</v>
      </c>
    </row>
    <row r="9" spans="2:36" x14ac:dyDescent="0.35">
      <c r="B9" s="18" t="s">
        <v>145</v>
      </c>
      <c r="C9" s="17">
        <v>0.17008756039116399</v>
      </c>
      <c r="D9" s="17">
        <v>0.19322084240970899</v>
      </c>
      <c r="E9" s="17">
        <v>0.14565722449914301</v>
      </c>
      <c r="F9" s="17"/>
      <c r="G9" s="17">
        <v>0.34265151774090402</v>
      </c>
      <c r="H9" s="17">
        <v>0.24243745092883801</v>
      </c>
      <c r="I9" s="17">
        <v>0.14170007795280401</v>
      </c>
      <c r="J9" s="17">
        <v>9.9588569631797894E-2</v>
      </c>
      <c r="K9" s="17">
        <v>0.21263929101611501</v>
      </c>
      <c r="L9" s="17">
        <v>6.06628985602264E-2</v>
      </c>
      <c r="M9" s="17"/>
      <c r="N9" s="17">
        <v>0.27786033959964501</v>
      </c>
      <c r="O9" s="17">
        <v>0.155600895601744</v>
      </c>
      <c r="P9" s="17">
        <v>0.15242187328877199</v>
      </c>
      <c r="Q9" s="17">
        <v>0.147125349763119</v>
      </c>
      <c r="R9" s="17">
        <v>0.22958373571159901</v>
      </c>
      <c r="S9" s="17">
        <v>0.16578205155720299</v>
      </c>
      <c r="T9" s="17">
        <v>0.17164245006134299</v>
      </c>
      <c r="U9" s="17">
        <v>0.117687523760937</v>
      </c>
      <c r="V9" s="17">
        <v>0.186900033392986</v>
      </c>
      <c r="W9" s="17">
        <v>0.123144850500159</v>
      </c>
      <c r="X9" s="17">
        <v>5.7643162602989302E-2</v>
      </c>
      <c r="Y9" s="17">
        <v>0</v>
      </c>
      <c r="Z9" s="17"/>
      <c r="AA9" s="17">
        <v>0.17422640825244401</v>
      </c>
      <c r="AB9" s="17">
        <v>0.13133799398252599</v>
      </c>
      <c r="AC9" s="17">
        <v>0.219926822094973</v>
      </c>
      <c r="AD9" s="17">
        <v>0.166482185939059</v>
      </c>
      <c r="AE9" s="17"/>
      <c r="AF9" s="17">
        <v>0.14310441575983401</v>
      </c>
      <c r="AG9" s="17">
        <v>0.16302415560132599</v>
      </c>
      <c r="AH9" s="17">
        <v>0.20251000125520899</v>
      </c>
      <c r="AI9" s="17">
        <v>0.27730873223254499</v>
      </c>
      <c r="AJ9" s="17">
        <v>0.34921569761647597</v>
      </c>
    </row>
    <row r="10" spans="2:36" ht="43.5" x14ac:dyDescent="0.35">
      <c r="B10" s="18" t="s">
        <v>139</v>
      </c>
      <c r="C10" s="17">
        <v>0.74291496252302902</v>
      </c>
      <c r="D10" s="17">
        <v>0.74958932462352201</v>
      </c>
      <c r="E10" s="17">
        <v>0.73586637737850402</v>
      </c>
      <c r="F10" s="17"/>
      <c r="G10" s="17">
        <v>0.62578267436963697</v>
      </c>
      <c r="H10" s="17">
        <v>0.73208012799830502</v>
      </c>
      <c r="I10" s="17">
        <v>0.75189676959293805</v>
      </c>
      <c r="J10" s="17">
        <v>0.77392092376059096</v>
      </c>
      <c r="K10" s="17">
        <v>0.74083435026533595</v>
      </c>
      <c r="L10" s="17">
        <v>0.78771133373089297</v>
      </c>
      <c r="M10" s="17"/>
      <c r="N10" s="17">
        <v>0.61170938285282705</v>
      </c>
      <c r="O10" s="17">
        <v>0.79242241154181503</v>
      </c>
      <c r="P10" s="17">
        <v>0.69835211505037398</v>
      </c>
      <c r="Q10" s="17">
        <v>0.80689023852034303</v>
      </c>
      <c r="R10" s="17">
        <v>0.67173972856020203</v>
      </c>
      <c r="S10" s="17">
        <v>0.73066734877708905</v>
      </c>
      <c r="T10" s="17">
        <v>0.77302088759482201</v>
      </c>
      <c r="U10" s="17">
        <v>0.81162456769042302</v>
      </c>
      <c r="V10" s="17">
        <v>0.74072979911134595</v>
      </c>
      <c r="W10" s="17">
        <v>0.83561768650319501</v>
      </c>
      <c r="X10" s="17">
        <v>0.75910972069453597</v>
      </c>
      <c r="Y10" s="17">
        <v>0.88429336538316405</v>
      </c>
      <c r="Z10" s="17"/>
      <c r="AA10" s="17">
        <v>0.76148482172871002</v>
      </c>
      <c r="AB10" s="17">
        <v>0.75476966220613295</v>
      </c>
      <c r="AC10" s="17">
        <v>0.70485753420772301</v>
      </c>
      <c r="AD10" s="17">
        <v>0.73954214359653503</v>
      </c>
      <c r="AE10" s="17"/>
      <c r="AF10" s="17">
        <v>0.73998021025975402</v>
      </c>
      <c r="AG10" s="17">
        <v>0.79839090476017704</v>
      </c>
      <c r="AH10" s="17">
        <v>0.70424759460621</v>
      </c>
      <c r="AI10" s="17">
        <v>0.57832100084521498</v>
      </c>
      <c r="AJ10" s="17">
        <v>0.65078430238352403</v>
      </c>
    </row>
    <row r="11" spans="2:36" x14ac:dyDescent="0.35">
      <c r="B11" s="18" t="s">
        <v>104</v>
      </c>
      <c r="C11" s="19">
        <v>8.6997477085806796E-2</v>
      </c>
      <c r="D11" s="19">
        <v>5.7189832966769098E-2</v>
      </c>
      <c r="E11" s="19">
        <v>0.118476398122353</v>
      </c>
      <c r="F11" s="19"/>
      <c r="G11" s="19">
        <v>3.1565807889458897E-2</v>
      </c>
      <c r="H11" s="19">
        <v>2.5482421072857E-2</v>
      </c>
      <c r="I11" s="19">
        <v>0.10640315245425799</v>
      </c>
      <c r="J11" s="19">
        <v>0.12649050660761099</v>
      </c>
      <c r="K11" s="19">
        <v>4.6526358718548697E-2</v>
      </c>
      <c r="L11" s="19">
        <v>0.151625767708881</v>
      </c>
      <c r="M11" s="19"/>
      <c r="N11" s="19">
        <v>0.110430277547528</v>
      </c>
      <c r="O11" s="19">
        <v>5.1976692856441298E-2</v>
      </c>
      <c r="P11" s="19">
        <v>0.149226011660855</v>
      </c>
      <c r="Q11" s="19">
        <v>4.5984411716537901E-2</v>
      </c>
      <c r="R11" s="19">
        <v>9.8676535728199094E-2</v>
      </c>
      <c r="S11" s="19">
        <v>0.103550599665707</v>
      </c>
      <c r="T11" s="19">
        <v>5.5336662343834803E-2</v>
      </c>
      <c r="U11" s="19">
        <v>7.0687908548640099E-2</v>
      </c>
      <c r="V11" s="19">
        <v>7.2370167495667798E-2</v>
      </c>
      <c r="W11" s="19">
        <v>4.1237462996645498E-2</v>
      </c>
      <c r="X11" s="19">
        <v>0.18324711670247501</v>
      </c>
      <c r="Y11" s="19">
        <v>0.115706634616836</v>
      </c>
      <c r="Z11" s="19"/>
      <c r="AA11" s="19">
        <v>6.42887700188461E-2</v>
      </c>
      <c r="AB11" s="19">
        <v>0.11389234381134</v>
      </c>
      <c r="AC11" s="19">
        <v>7.5215643697304796E-2</v>
      </c>
      <c r="AD11" s="19">
        <v>9.39756704644059E-2</v>
      </c>
      <c r="AE11" s="19"/>
      <c r="AF11" s="19">
        <v>0.116915373980412</v>
      </c>
      <c r="AG11" s="19">
        <v>3.8584939638497302E-2</v>
      </c>
      <c r="AH11" s="19">
        <v>9.3242404138581605E-2</v>
      </c>
      <c r="AI11" s="19">
        <v>0.144370266922239</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275</v>
      </c>
      <c r="D7" s="10">
        <v>125</v>
      </c>
      <c r="E7" s="10">
        <v>150</v>
      </c>
      <c r="F7" s="10"/>
      <c r="G7" s="10">
        <v>49</v>
      </c>
      <c r="H7" s="10">
        <v>40</v>
      </c>
      <c r="I7" s="10">
        <v>38</v>
      </c>
      <c r="J7" s="10">
        <v>39</v>
      </c>
      <c r="K7" s="10">
        <v>38</v>
      </c>
      <c r="L7" s="10">
        <v>71</v>
      </c>
      <c r="M7" s="10"/>
      <c r="N7" s="10">
        <v>35</v>
      </c>
      <c r="O7" s="10">
        <v>29</v>
      </c>
      <c r="P7" s="10">
        <v>26</v>
      </c>
      <c r="Q7" s="10">
        <v>24</v>
      </c>
      <c r="R7" s="10">
        <v>20</v>
      </c>
      <c r="S7" s="10">
        <v>26</v>
      </c>
      <c r="T7" s="10">
        <v>23</v>
      </c>
      <c r="U7" s="10">
        <v>13</v>
      </c>
      <c r="V7" s="10">
        <v>34</v>
      </c>
      <c r="W7" s="10">
        <v>18</v>
      </c>
      <c r="X7" s="10">
        <v>13</v>
      </c>
      <c r="Y7" s="10">
        <v>14</v>
      </c>
      <c r="Z7" s="10"/>
      <c r="AA7" s="10">
        <v>58</v>
      </c>
      <c r="AB7" s="10">
        <v>85</v>
      </c>
      <c r="AC7" s="10">
        <v>59</v>
      </c>
      <c r="AD7" s="10">
        <v>72</v>
      </c>
      <c r="AE7" s="10"/>
      <c r="AF7" s="10">
        <v>74</v>
      </c>
      <c r="AG7" s="10">
        <v>76</v>
      </c>
      <c r="AH7" s="10">
        <v>69</v>
      </c>
      <c r="AI7" s="10">
        <v>22</v>
      </c>
      <c r="AJ7" s="10">
        <v>4</v>
      </c>
    </row>
    <row r="8" spans="2:36" ht="30" customHeight="1" x14ac:dyDescent="0.35">
      <c r="B8" s="11" t="s">
        <v>54</v>
      </c>
      <c r="C8" s="11">
        <v>274</v>
      </c>
      <c r="D8" s="11">
        <v>126</v>
      </c>
      <c r="E8" s="11">
        <v>147</v>
      </c>
      <c r="F8" s="11"/>
      <c r="G8" s="11">
        <v>46</v>
      </c>
      <c r="H8" s="11">
        <v>44</v>
      </c>
      <c r="I8" s="11">
        <v>39</v>
      </c>
      <c r="J8" s="11">
        <v>41</v>
      </c>
      <c r="K8" s="11">
        <v>35</v>
      </c>
      <c r="L8" s="11">
        <v>69</v>
      </c>
      <c r="M8" s="11"/>
      <c r="N8" s="11">
        <v>36</v>
      </c>
      <c r="O8" s="11">
        <v>29</v>
      </c>
      <c r="P8" s="11">
        <v>25</v>
      </c>
      <c r="Q8" s="11">
        <v>25</v>
      </c>
      <c r="R8" s="11">
        <v>19</v>
      </c>
      <c r="S8" s="11">
        <v>25</v>
      </c>
      <c r="T8" s="11">
        <v>24</v>
      </c>
      <c r="U8" s="11">
        <v>11</v>
      </c>
      <c r="V8" s="11">
        <v>33</v>
      </c>
      <c r="W8" s="11">
        <v>21</v>
      </c>
      <c r="X8" s="11">
        <v>13</v>
      </c>
      <c r="Y8" s="11">
        <v>12</v>
      </c>
      <c r="Z8" s="11"/>
      <c r="AA8" s="11">
        <v>59</v>
      </c>
      <c r="AB8" s="11">
        <v>88</v>
      </c>
      <c r="AC8" s="11">
        <v>58</v>
      </c>
      <c r="AD8" s="11">
        <v>68</v>
      </c>
      <c r="AE8" s="11"/>
      <c r="AF8" s="11">
        <v>73</v>
      </c>
      <c r="AG8" s="11">
        <v>74</v>
      </c>
      <c r="AH8" s="11">
        <v>70</v>
      </c>
      <c r="AI8" s="11">
        <v>23</v>
      </c>
      <c r="AJ8" s="11">
        <v>4</v>
      </c>
    </row>
    <row r="9" spans="2:36" x14ac:dyDescent="0.35">
      <c r="B9" s="18" t="s">
        <v>147</v>
      </c>
      <c r="C9" s="17">
        <v>0.14931974155873601</v>
      </c>
      <c r="D9" s="17">
        <v>0.19124985006391301</v>
      </c>
      <c r="E9" s="17">
        <v>0.11334177220811199</v>
      </c>
      <c r="F9" s="17"/>
      <c r="G9" s="17">
        <v>0.24165341060244799</v>
      </c>
      <c r="H9" s="17">
        <v>0.19894837645093899</v>
      </c>
      <c r="I9" s="17">
        <v>0.20824114511703701</v>
      </c>
      <c r="J9" s="17">
        <v>7.2270754733100906E-2</v>
      </c>
      <c r="K9" s="17">
        <v>5.2918587774265599E-2</v>
      </c>
      <c r="L9" s="17">
        <v>0.11721893299691701</v>
      </c>
      <c r="M9" s="17"/>
      <c r="N9" s="17">
        <v>0.25679665704967503</v>
      </c>
      <c r="O9" s="17">
        <v>0.134896253990795</v>
      </c>
      <c r="P9" s="17">
        <v>0.121570621474563</v>
      </c>
      <c r="Q9" s="17">
        <v>0.120214916847727</v>
      </c>
      <c r="R9" s="17">
        <v>0.19138131630036201</v>
      </c>
      <c r="S9" s="17">
        <v>0.118924277895557</v>
      </c>
      <c r="T9" s="17">
        <v>0.17387549084708101</v>
      </c>
      <c r="U9" s="17">
        <v>7.6099894203634E-2</v>
      </c>
      <c r="V9" s="17">
        <v>5.4996100790954898E-2</v>
      </c>
      <c r="W9" s="17">
        <v>0.16134033753117799</v>
      </c>
      <c r="X9" s="17">
        <v>0.15507471617506499</v>
      </c>
      <c r="Y9" s="17">
        <v>0.21957360549012001</v>
      </c>
      <c r="Z9" s="17"/>
      <c r="AA9" s="17">
        <v>0.22919699583925399</v>
      </c>
      <c r="AB9" s="17">
        <v>6.64244421540129E-2</v>
      </c>
      <c r="AC9" s="17">
        <v>0.20526697617145101</v>
      </c>
      <c r="AD9" s="17">
        <v>0.140612581186674</v>
      </c>
      <c r="AE9" s="17"/>
      <c r="AF9" s="17">
        <v>9.3741925704981702E-2</v>
      </c>
      <c r="AG9" s="17">
        <v>0.15922897890927201</v>
      </c>
      <c r="AH9" s="17">
        <v>0.19829220442278001</v>
      </c>
      <c r="AI9" s="17">
        <v>0.21221913908308901</v>
      </c>
      <c r="AJ9" s="17">
        <v>0.45753491805082103</v>
      </c>
    </row>
    <row r="10" spans="2:36" ht="43.5" x14ac:dyDescent="0.35">
      <c r="B10" s="18" t="s">
        <v>139</v>
      </c>
      <c r="C10" s="17">
        <v>0.75933559346365198</v>
      </c>
      <c r="D10" s="17">
        <v>0.75077853348437196</v>
      </c>
      <c r="E10" s="17">
        <v>0.76667794607473605</v>
      </c>
      <c r="F10" s="17"/>
      <c r="G10" s="17">
        <v>0.61250722735391705</v>
      </c>
      <c r="H10" s="17">
        <v>0.77325355245125305</v>
      </c>
      <c r="I10" s="17">
        <v>0.73642275333624696</v>
      </c>
      <c r="J10" s="17">
        <v>0.87824030835614397</v>
      </c>
      <c r="K10" s="17">
        <v>0.86990054673486195</v>
      </c>
      <c r="L10" s="17">
        <v>0.73521846518251199</v>
      </c>
      <c r="M10" s="17"/>
      <c r="N10" s="17">
        <v>0.68925986857805599</v>
      </c>
      <c r="O10" s="17">
        <v>0.83182374175501195</v>
      </c>
      <c r="P10" s="17">
        <v>0.84027816869034599</v>
      </c>
      <c r="Q10" s="17">
        <v>0.795124739363123</v>
      </c>
      <c r="R10" s="17">
        <v>0.75900966656853597</v>
      </c>
      <c r="S10" s="17">
        <v>0.76948248397411401</v>
      </c>
      <c r="T10" s="17">
        <v>0.69879090964211199</v>
      </c>
      <c r="U10" s="17">
        <v>0.78323261482842799</v>
      </c>
      <c r="V10" s="17">
        <v>0.85980969606272195</v>
      </c>
      <c r="W10" s="17">
        <v>0.66375313597399299</v>
      </c>
      <c r="X10" s="17">
        <v>0.77360387616936499</v>
      </c>
      <c r="Y10" s="17">
        <v>0.51410593360476997</v>
      </c>
      <c r="Z10" s="17"/>
      <c r="AA10" s="17">
        <v>0.68924404391712901</v>
      </c>
      <c r="AB10" s="17">
        <v>0.84013384562636495</v>
      </c>
      <c r="AC10" s="17">
        <v>0.75681335130511396</v>
      </c>
      <c r="AD10" s="17">
        <v>0.71471308389634403</v>
      </c>
      <c r="AE10" s="17"/>
      <c r="AF10" s="17">
        <v>0.78295388777291597</v>
      </c>
      <c r="AG10" s="17">
        <v>0.73736118973232301</v>
      </c>
      <c r="AH10" s="17">
        <v>0.69459501070729501</v>
      </c>
      <c r="AI10" s="17">
        <v>0.78778086091691102</v>
      </c>
      <c r="AJ10" s="17">
        <v>0.54246508194917897</v>
      </c>
    </row>
    <row r="11" spans="2:36" x14ac:dyDescent="0.35">
      <c r="B11" s="18" t="s">
        <v>104</v>
      </c>
      <c r="C11" s="19">
        <v>9.1344664977612094E-2</v>
      </c>
      <c r="D11" s="19">
        <v>5.7971616451715301E-2</v>
      </c>
      <c r="E11" s="19">
        <v>0.119980281717153</v>
      </c>
      <c r="F11" s="19"/>
      <c r="G11" s="19">
        <v>0.14583936204363401</v>
      </c>
      <c r="H11" s="19">
        <v>2.7798071097807499E-2</v>
      </c>
      <c r="I11" s="19">
        <v>5.53361015467152E-2</v>
      </c>
      <c r="J11" s="19">
        <v>4.9488936910755198E-2</v>
      </c>
      <c r="K11" s="19">
        <v>7.7180865490872302E-2</v>
      </c>
      <c r="L11" s="19">
        <v>0.14756260182057099</v>
      </c>
      <c r="M11" s="19"/>
      <c r="N11" s="19">
        <v>5.3943474372268999E-2</v>
      </c>
      <c r="O11" s="19">
        <v>3.3280004254193099E-2</v>
      </c>
      <c r="P11" s="19">
        <v>3.8151209835090502E-2</v>
      </c>
      <c r="Q11" s="19">
        <v>8.4660343789150105E-2</v>
      </c>
      <c r="R11" s="19">
        <v>4.96090171311016E-2</v>
      </c>
      <c r="S11" s="19">
        <v>0.111593238130328</v>
      </c>
      <c r="T11" s="19">
        <v>0.127333599510806</v>
      </c>
      <c r="U11" s="19">
        <v>0.14066749096793801</v>
      </c>
      <c r="V11" s="19">
        <v>8.5194203146322894E-2</v>
      </c>
      <c r="W11" s="19">
        <v>0.17490652649482899</v>
      </c>
      <c r="X11" s="19">
        <v>7.1321407655570199E-2</v>
      </c>
      <c r="Y11" s="19">
        <v>0.26632046090511102</v>
      </c>
      <c r="Z11" s="19"/>
      <c r="AA11" s="19">
        <v>8.1558960243617099E-2</v>
      </c>
      <c r="AB11" s="19">
        <v>9.3441712219622206E-2</v>
      </c>
      <c r="AC11" s="19">
        <v>3.79196725234347E-2</v>
      </c>
      <c r="AD11" s="19">
        <v>0.14467433491698201</v>
      </c>
      <c r="AE11" s="19"/>
      <c r="AF11" s="19">
        <v>0.123304186522102</v>
      </c>
      <c r="AG11" s="19">
        <v>0.10340983135840499</v>
      </c>
      <c r="AH11" s="19">
        <v>0.107112784869925</v>
      </c>
      <c r="AI11" s="19">
        <v>0</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299</v>
      </c>
      <c r="D7" s="10">
        <v>143</v>
      </c>
      <c r="E7" s="10">
        <v>155</v>
      </c>
      <c r="F7" s="10"/>
      <c r="G7" s="10">
        <v>51</v>
      </c>
      <c r="H7" s="10">
        <v>33</v>
      </c>
      <c r="I7" s="10">
        <v>49</v>
      </c>
      <c r="J7" s="10">
        <v>57</v>
      </c>
      <c r="K7" s="10">
        <v>33</v>
      </c>
      <c r="L7" s="10">
        <v>76</v>
      </c>
      <c r="M7" s="10"/>
      <c r="N7" s="10">
        <v>27</v>
      </c>
      <c r="O7" s="10">
        <v>39</v>
      </c>
      <c r="P7" s="10">
        <v>23</v>
      </c>
      <c r="Q7" s="10">
        <v>22</v>
      </c>
      <c r="R7" s="10">
        <v>19</v>
      </c>
      <c r="S7" s="10">
        <v>40</v>
      </c>
      <c r="T7" s="10">
        <v>31</v>
      </c>
      <c r="U7" s="10">
        <v>17</v>
      </c>
      <c r="V7" s="10">
        <v>28</v>
      </c>
      <c r="W7" s="10">
        <v>31</v>
      </c>
      <c r="X7" s="10">
        <v>16</v>
      </c>
      <c r="Y7" s="10">
        <v>6</v>
      </c>
      <c r="Z7" s="10"/>
      <c r="AA7" s="10">
        <v>85</v>
      </c>
      <c r="AB7" s="10">
        <v>73</v>
      </c>
      <c r="AC7" s="10">
        <v>66</v>
      </c>
      <c r="AD7" s="10">
        <v>73</v>
      </c>
      <c r="AE7" s="10"/>
      <c r="AF7" s="10">
        <v>62</v>
      </c>
      <c r="AG7" s="10">
        <v>75</v>
      </c>
      <c r="AH7" s="10">
        <v>87</v>
      </c>
      <c r="AI7" s="10">
        <v>25</v>
      </c>
      <c r="AJ7" s="10">
        <v>6</v>
      </c>
    </row>
    <row r="8" spans="2:36" ht="30" customHeight="1" x14ac:dyDescent="0.35">
      <c r="B8" s="11" t="s">
        <v>54</v>
      </c>
      <c r="C8" s="11">
        <v>301</v>
      </c>
      <c r="D8" s="11">
        <v>147</v>
      </c>
      <c r="E8" s="11">
        <v>152</v>
      </c>
      <c r="F8" s="11"/>
      <c r="G8" s="11">
        <v>48</v>
      </c>
      <c r="H8" s="11">
        <v>37</v>
      </c>
      <c r="I8" s="11">
        <v>51</v>
      </c>
      <c r="J8" s="11">
        <v>60</v>
      </c>
      <c r="K8" s="11">
        <v>31</v>
      </c>
      <c r="L8" s="11">
        <v>75</v>
      </c>
      <c r="M8" s="11"/>
      <c r="N8" s="11">
        <v>27</v>
      </c>
      <c r="O8" s="11">
        <v>39</v>
      </c>
      <c r="P8" s="11">
        <v>22</v>
      </c>
      <c r="Q8" s="11">
        <v>23</v>
      </c>
      <c r="R8" s="11">
        <v>18</v>
      </c>
      <c r="S8" s="11">
        <v>40</v>
      </c>
      <c r="T8" s="11">
        <v>34</v>
      </c>
      <c r="U8" s="11">
        <v>14</v>
      </c>
      <c r="V8" s="11">
        <v>28</v>
      </c>
      <c r="W8" s="11">
        <v>35</v>
      </c>
      <c r="X8" s="11">
        <v>16</v>
      </c>
      <c r="Y8" s="11">
        <v>5</v>
      </c>
      <c r="Z8" s="11"/>
      <c r="AA8" s="11">
        <v>87</v>
      </c>
      <c r="AB8" s="11">
        <v>75</v>
      </c>
      <c r="AC8" s="11">
        <v>66</v>
      </c>
      <c r="AD8" s="11">
        <v>71</v>
      </c>
      <c r="AE8" s="11"/>
      <c r="AF8" s="11">
        <v>60</v>
      </c>
      <c r="AG8" s="11">
        <v>75</v>
      </c>
      <c r="AH8" s="11">
        <v>88</v>
      </c>
      <c r="AI8" s="11">
        <v>26</v>
      </c>
      <c r="AJ8" s="11">
        <v>6</v>
      </c>
    </row>
    <row r="9" spans="2:36" x14ac:dyDescent="0.35">
      <c r="B9" s="18" t="s">
        <v>149</v>
      </c>
      <c r="C9" s="17">
        <v>7.8984660950971397E-2</v>
      </c>
      <c r="D9" s="17">
        <v>0.103711289504888</v>
      </c>
      <c r="E9" s="17">
        <v>5.5589165587303903E-2</v>
      </c>
      <c r="F9" s="17"/>
      <c r="G9" s="17">
        <v>0.17624788628257701</v>
      </c>
      <c r="H9" s="17">
        <v>0.18520694423846801</v>
      </c>
      <c r="I9" s="17">
        <v>0.11984620012057701</v>
      </c>
      <c r="J9" s="17">
        <v>0</v>
      </c>
      <c r="K9" s="17">
        <v>5.2691528752946602E-2</v>
      </c>
      <c r="L9" s="17">
        <v>1.09019052785536E-2</v>
      </c>
      <c r="M9" s="17"/>
      <c r="N9" s="17">
        <v>0.14199553717560501</v>
      </c>
      <c r="O9" s="17">
        <v>0.128238654397487</v>
      </c>
      <c r="P9" s="17">
        <v>4.7099891873928303E-2</v>
      </c>
      <c r="Q9" s="17">
        <v>9.3276341687353506E-2</v>
      </c>
      <c r="R9" s="17">
        <v>0</v>
      </c>
      <c r="S9" s="17">
        <v>9.1540987940117099E-2</v>
      </c>
      <c r="T9" s="17">
        <v>7.0559273082302504E-2</v>
      </c>
      <c r="U9" s="17">
        <v>0.11440039070806</v>
      </c>
      <c r="V9" s="17">
        <v>3.2211499473291397E-2</v>
      </c>
      <c r="W9" s="17">
        <v>9.0287381612439002E-2</v>
      </c>
      <c r="X9" s="17">
        <v>0</v>
      </c>
      <c r="Y9" s="17">
        <v>0</v>
      </c>
      <c r="Z9" s="17"/>
      <c r="AA9" s="17">
        <v>7.6546883211318806E-2</v>
      </c>
      <c r="AB9" s="17">
        <v>5.2277760531493599E-2</v>
      </c>
      <c r="AC9" s="17">
        <v>0.119710661782605</v>
      </c>
      <c r="AD9" s="17">
        <v>7.4769004699395E-2</v>
      </c>
      <c r="AE9" s="17"/>
      <c r="AF9" s="17">
        <v>0</v>
      </c>
      <c r="AG9" s="17">
        <v>7.49199930762353E-2</v>
      </c>
      <c r="AH9" s="17">
        <v>0.112944089099937</v>
      </c>
      <c r="AI9" s="17">
        <v>4.0516157372048098E-2</v>
      </c>
      <c r="AJ9" s="17">
        <v>0.47873529765627598</v>
      </c>
    </row>
    <row r="10" spans="2:36" ht="43.5" x14ac:dyDescent="0.35">
      <c r="B10" s="18" t="s">
        <v>139</v>
      </c>
      <c r="C10" s="17">
        <v>0.87369230324075198</v>
      </c>
      <c r="D10" s="17">
        <v>0.84714664540349605</v>
      </c>
      <c r="E10" s="17">
        <v>0.89851191810536202</v>
      </c>
      <c r="F10" s="17"/>
      <c r="G10" s="17">
        <v>0.74869033897260595</v>
      </c>
      <c r="H10" s="17">
        <v>0.78140633843877805</v>
      </c>
      <c r="I10" s="17">
        <v>0.83986531024069899</v>
      </c>
      <c r="J10" s="17">
        <v>0.96472030744922399</v>
      </c>
      <c r="K10" s="17">
        <v>0.91449624259242002</v>
      </c>
      <c r="L10" s="17">
        <v>0.93265204641566701</v>
      </c>
      <c r="M10" s="17"/>
      <c r="N10" s="17">
        <v>0.70597872934946704</v>
      </c>
      <c r="O10" s="17">
        <v>0.87176134560251295</v>
      </c>
      <c r="P10" s="17">
        <v>0.95290010812607195</v>
      </c>
      <c r="Q10" s="17">
        <v>0.86295934083642001</v>
      </c>
      <c r="R10" s="17">
        <v>0.95070292048855698</v>
      </c>
      <c r="S10" s="17">
        <v>0.83474747385360804</v>
      </c>
      <c r="T10" s="17">
        <v>0.92944072691769797</v>
      </c>
      <c r="U10" s="17">
        <v>0.88559960929194004</v>
      </c>
      <c r="V10" s="17">
        <v>0.89056704768421702</v>
      </c>
      <c r="W10" s="17">
        <v>0.87686622735039599</v>
      </c>
      <c r="X10" s="17">
        <v>0.93728567447130795</v>
      </c>
      <c r="Y10" s="17">
        <v>0.81726617769575005</v>
      </c>
      <c r="Z10" s="17"/>
      <c r="AA10" s="17">
        <v>0.899170806215983</v>
      </c>
      <c r="AB10" s="17">
        <v>0.87554913399610701</v>
      </c>
      <c r="AC10" s="17">
        <v>0.79200765843977305</v>
      </c>
      <c r="AD10" s="17">
        <v>0.91245236340732605</v>
      </c>
      <c r="AE10" s="17"/>
      <c r="AF10" s="17">
        <v>0.96883065571829496</v>
      </c>
      <c r="AG10" s="17">
        <v>0.89826072748022201</v>
      </c>
      <c r="AH10" s="17">
        <v>0.81509085724581298</v>
      </c>
      <c r="AI10" s="17">
        <v>0.88356617068065002</v>
      </c>
      <c r="AJ10" s="17">
        <v>0.52126470234372402</v>
      </c>
    </row>
    <row r="11" spans="2:36" x14ac:dyDescent="0.35">
      <c r="B11" s="18" t="s">
        <v>104</v>
      </c>
      <c r="C11" s="19">
        <v>4.7323035808277E-2</v>
      </c>
      <c r="D11" s="19">
        <v>4.9142065091615603E-2</v>
      </c>
      <c r="E11" s="19">
        <v>4.5898916307333899E-2</v>
      </c>
      <c r="F11" s="19"/>
      <c r="G11" s="19">
        <v>7.5061774744816803E-2</v>
      </c>
      <c r="H11" s="19">
        <v>3.3386717322754202E-2</v>
      </c>
      <c r="I11" s="19">
        <v>4.0288489638724397E-2</v>
      </c>
      <c r="J11" s="19">
        <v>3.5279692550776398E-2</v>
      </c>
      <c r="K11" s="19">
        <v>3.2812228654633097E-2</v>
      </c>
      <c r="L11" s="19">
        <v>5.6446048305779498E-2</v>
      </c>
      <c r="M11" s="19"/>
      <c r="N11" s="19">
        <v>0.15202573347492801</v>
      </c>
      <c r="O11" s="19">
        <v>0</v>
      </c>
      <c r="P11" s="19">
        <v>0</v>
      </c>
      <c r="Q11" s="19">
        <v>4.3764317476226097E-2</v>
      </c>
      <c r="R11" s="19">
        <v>4.9297079511443E-2</v>
      </c>
      <c r="S11" s="19">
        <v>7.3711538206275198E-2</v>
      </c>
      <c r="T11" s="19">
        <v>0</v>
      </c>
      <c r="U11" s="19">
        <v>0</v>
      </c>
      <c r="V11" s="19">
        <v>7.7221452842491295E-2</v>
      </c>
      <c r="W11" s="19">
        <v>3.2846391037164802E-2</v>
      </c>
      <c r="X11" s="19">
        <v>6.27143255286923E-2</v>
      </c>
      <c r="Y11" s="19">
        <v>0.18273382230425</v>
      </c>
      <c r="Z11" s="19"/>
      <c r="AA11" s="19">
        <v>2.4282310572698199E-2</v>
      </c>
      <c r="AB11" s="19">
        <v>7.2173105472399607E-2</v>
      </c>
      <c r="AC11" s="19">
        <v>8.8281679777621497E-2</v>
      </c>
      <c r="AD11" s="19">
        <v>1.27786318932794E-2</v>
      </c>
      <c r="AE11" s="19"/>
      <c r="AF11" s="19">
        <v>3.11693442817053E-2</v>
      </c>
      <c r="AG11" s="19">
        <v>2.6819279443542701E-2</v>
      </c>
      <c r="AH11" s="19">
        <v>7.1965053654250599E-2</v>
      </c>
      <c r="AI11" s="19">
        <v>7.5917671947301604E-2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296</v>
      </c>
      <c r="D7" s="10">
        <v>140</v>
      </c>
      <c r="E7" s="10">
        <v>154</v>
      </c>
      <c r="F7" s="10"/>
      <c r="G7" s="10">
        <v>32</v>
      </c>
      <c r="H7" s="10">
        <v>53</v>
      </c>
      <c r="I7" s="10">
        <v>56</v>
      </c>
      <c r="J7" s="10">
        <v>58</v>
      </c>
      <c r="K7" s="10">
        <v>44</v>
      </c>
      <c r="L7" s="10">
        <v>53</v>
      </c>
      <c r="M7" s="10"/>
      <c r="N7" s="10">
        <v>41</v>
      </c>
      <c r="O7" s="10">
        <v>43</v>
      </c>
      <c r="P7" s="10">
        <v>19</v>
      </c>
      <c r="Q7" s="10">
        <v>27</v>
      </c>
      <c r="R7" s="10">
        <v>25</v>
      </c>
      <c r="S7" s="10">
        <v>25</v>
      </c>
      <c r="T7" s="10">
        <v>22</v>
      </c>
      <c r="U7" s="10">
        <v>15</v>
      </c>
      <c r="V7" s="10">
        <v>35</v>
      </c>
      <c r="W7" s="10">
        <v>21</v>
      </c>
      <c r="X7" s="10">
        <v>16</v>
      </c>
      <c r="Y7" s="10">
        <v>7</v>
      </c>
      <c r="Z7" s="10"/>
      <c r="AA7" s="10">
        <v>77</v>
      </c>
      <c r="AB7" s="10">
        <v>66</v>
      </c>
      <c r="AC7" s="10">
        <v>69</v>
      </c>
      <c r="AD7" s="10">
        <v>84</v>
      </c>
      <c r="AE7" s="10"/>
      <c r="AF7" s="10">
        <v>62</v>
      </c>
      <c r="AG7" s="10">
        <v>66</v>
      </c>
      <c r="AH7" s="10">
        <v>75</v>
      </c>
      <c r="AI7" s="10">
        <v>33</v>
      </c>
      <c r="AJ7" s="10">
        <v>8</v>
      </c>
    </row>
    <row r="8" spans="2:36" ht="30" customHeight="1" x14ac:dyDescent="0.35">
      <c r="B8" s="11" t="s">
        <v>54</v>
      </c>
      <c r="C8" s="11">
        <v>297</v>
      </c>
      <c r="D8" s="11">
        <v>144</v>
      </c>
      <c r="E8" s="11">
        <v>152</v>
      </c>
      <c r="F8" s="11"/>
      <c r="G8" s="11">
        <v>30</v>
      </c>
      <c r="H8" s="11">
        <v>58</v>
      </c>
      <c r="I8" s="11">
        <v>56</v>
      </c>
      <c r="J8" s="11">
        <v>61</v>
      </c>
      <c r="K8" s="11">
        <v>40</v>
      </c>
      <c r="L8" s="11">
        <v>52</v>
      </c>
      <c r="M8" s="11"/>
      <c r="N8" s="11">
        <v>43</v>
      </c>
      <c r="O8" s="11">
        <v>43</v>
      </c>
      <c r="P8" s="11">
        <v>19</v>
      </c>
      <c r="Q8" s="11">
        <v>28</v>
      </c>
      <c r="R8" s="11">
        <v>23</v>
      </c>
      <c r="S8" s="11">
        <v>25</v>
      </c>
      <c r="T8" s="11">
        <v>24</v>
      </c>
      <c r="U8" s="11">
        <v>13</v>
      </c>
      <c r="V8" s="11">
        <v>34</v>
      </c>
      <c r="W8" s="11">
        <v>25</v>
      </c>
      <c r="X8" s="11">
        <v>15</v>
      </c>
      <c r="Y8" s="11">
        <v>6</v>
      </c>
      <c r="Z8" s="11"/>
      <c r="AA8" s="11">
        <v>79</v>
      </c>
      <c r="AB8" s="11">
        <v>68</v>
      </c>
      <c r="AC8" s="11">
        <v>69</v>
      </c>
      <c r="AD8" s="11">
        <v>81</v>
      </c>
      <c r="AE8" s="11"/>
      <c r="AF8" s="11">
        <v>61</v>
      </c>
      <c r="AG8" s="11">
        <v>65</v>
      </c>
      <c r="AH8" s="11">
        <v>78</v>
      </c>
      <c r="AI8" s="11">
        <v>35</v>
      </c>
      <c r="AJ8" s="11">
        <v>8</v>
      </c>
    </row>
    <row r="9" spans="2:36" x14ac:dyDescent="0.35">
      <c r="B9" s="18" t="s">
        <v>151</v>
      </c>
      <c r="C9" s="17">
        <v>0.107360913747338</v>
      </c>
      <c r="D9" s="17">
        <v>0.11864168779333301</v>
      </c>
      <c r="E9" s="17">
        <v>9.7986093694763701E-2</v>
      </c>
      <c r="F9" s="17"/>
      <c r="G9" s="17">
        <v>0.14840662066883001</v>
      </c>
      <c r="H9" s="17">
        <v>0.205187990435793</v>
      </c>
      <c r="I9" s="17">
        <v>0.22347778853217801</v>
      </c>
      <c r="J9" s="17">
        <v>3.6864081688187098E-2</v>
      </c>
      <c r="K9" s="17">
        <v>1.87707140656805E-2</v>
      </c>
      <c r="L9" s="17">
        <v>0</v>
      </c>
      <c r="M9" s="17"/>
      <c r="N9" s="17">
        <v>0.19797389780001601</v>
      </c>
      <c r="O9" s="17">
        <v>2.48428977743596E-2</v>
      </c>
      <c r="P9" s="17">
        <v>0.10274711641805701</v>
      </c>
      <c r="Q9" s="17">
        <v>0.103922652020876</v>
      </c>
      <c r="R9" s="17">
        <v>3.8723946605174697E-2</v>
      </c>
      <c r="S9" s="17">
        <v>0</v>
      </c>
      <c r="T9" s="17">
        <v>4.5848910684127997E-2</v>
      </c>
      <c r="U9" s="17">
        <v>6.7328897671278198E-2</v>
      </c>
      <c r="V9" s="17">
        <v>0.194555263209444</v>
      </c>
      <c r="W9" s="17">
        <v>0.250539122674244</v>
      </c>
      <c r="X9" s="17">
        <v>6.4334865841491007E-2</v>
      </c>
      <c r="Y9" s="17">
        <v>0.15499622245324901</v>
      </c>
      <c r="Z9" s="17"/>
      <c r="AA9" s="17">
        <v>0.236338277778401</v>
      </c>
      <c r="AB9" s="17">
        <v>3.3369960299719302E-2</v>
      </c>
      <c r="AC9" s="17">
        <v>5.29232551703172E-2</v>
      </c>
      <c r="AD9" s="17">
        <v>8.9987238886532095E-2</v>
      </c>
      <c r="AE9" s="17"/>
      <c r="AF9" s="17">
        <v>5.1744161143045198E-2</v>
      </c>
      <c r="AG9" s="17">
        <v>8.4510967634817399E-2</v>
      </c>
      <c r="AH9" s="17">
        <v>0.13877437895179801</v>
      </c>
      <c r="AI9" s="17">
        <v>0.210186168513504</v>
      </c>
      <c r="AJ9" s="17">
        <v>0.50781614897210503</v>
      </c>
    </row>
    <row r="10" spans="2:36" ht="43.5" x14ac:dyDescent="0.35">
      <c r="B10" s="18" t="s">
        <v>139</v>
      </c>
      <c r="C10" s="17">
        <v>0.84203464250769799</v>
      </c>
      <c r="D10" s="17">
        <v>0.82551999161202605</v>
      </c>
      <c r="E10" s="17">
        <v>0.85574907333230199</v>
      </c>
      <c r="F10" s="17"/>
      <c r="G10" s="17">
        <v>0.78880394733790704</v>
      </c>
      <c r="H10" s="17">
        <v>0.73951141300710299</v>
      </c>
      <c r="I10" s="17">
        <v>0.75967433931842798</v>
      </c>
      <c r="J10" s="17">
        <v>0.91074643946883505</v>
      </c>
      <c r="K10" s="17">
        <v>0.88506749778875904</v>
      </c>
      <c r="L10" s="17">
        <v>0.96221023867272604</v>
      </c>
      <c r="M10" s="17"/>
      <c r="N10" s="17">
        <v>0.72402844903830699</v>
      </c>
      <c r="O10" s="17">
        <v>0.95314488107254602</v>
      </c>
      <c r="P10" s="17">
        <v>0.84612866012552201</v>
      </c>
      <c r="Q10" s="17">
        <v>0.86112099126439201</v>
      </c>
      <c r="R10" s="17">
        <v>0.96127605339482503</v>
      </c>
      <c r="S10" s="17">
        <v>0.92034733382113698</v>
      </c>
      <c r="T10" s="17">
        <v>0.90684165269050199</v>
      </c>
      <c r="U10" s="17">
        <v>0.93267110232872197</v>
      </c>
      <c r="V10" s="17">
        <v>0.75155399161299996</v>
      </c>
      <c r="W10" s="17">
        <v>0.70957766294718105</v>
      </c>
      <c r="X10" s="17">
        <v>0.74624643809264102</v>
      </c>
      <c r="Y10" s="17">
        <v>0.84500377754675104</v>
      </c>
      <c r="Z10" s="17"/>
      <c r="AA10" s="17">
        <v>0.71100000430710097</v>
      </c>
      <c r="AB10" s="17">
        <v>0.90731013224825396</v>
      </c>
      <c r="AC10" s="17">
        <v>0.93282942268357505</v>
      </c>
      <c r="AD10" s="17">
        <v>0.83781288480087301</v>
      </c>
      <c r="AE10" s="17"/>
      <c r="AF10" s="17">
        <v>0.91723920038046003</v>
      </c>
      <c r="AG10" s="17">
        <v>0.86978821074099399</v>
      </c>
      <c r="AH10" s="17">
        <v>0.84841760558553803</v>
      </c>
      <c r="AI10" s="17">
        <v>0.67398895906633305</v>
      </c>
      <c r="AJ10" s="17">
        <v>0.49218385102789503</v>
      </c>
    </row>
    <row r="11" spans="2:36" x14ac:dyDescent="0.35">
      <c r="B11" s="18" t="s">
        <v>104</v>
      </c>
      <c r="C11" s="19">
        <v>5.06044437449642E-2</v>
      </c>
      <c r="D11" s="19">
        <v>5.5838320594640903E-2</v>
      </c>
      <c r="E11" s="19">
        <v>4.62648329729341E-2</v>
      </c>
      <c r="F11" s="19"/>
      <c r="G11" s="19">
        <v>6.2789431993263201E-2</v>
      </c>
      <c r="H11" s="19">
        <v>5.5300596557104099E-2</v>
      </c>
      <c r="I11" s="19">
        <v>1.68478721493934E-2</v>
      </c>
      <c r="J11" s="19">
        <v>5.2389478842977698E-2</v>
      </c>
      <c r="K11" s="19">
        <v>9.6161788145560007E-2</v>
      </c>
      <c r="L11" s="19">
        <v>3.7789761327273699E-2</v>
      </c>
      <c r="M11" s="19"/>
      <c r="N11" s="19">
        <v>7.7997653161677005E-2</v>
      </c>
      <c r="O11" s="19">
        <v>2.2012221153094001E-2</v>
      </c>
      <c r="P11" s="19">
        <v>5.11242234564208E-2</v>
      </c>
      <c r="Q11" s="19">
        <v>3.4956356714732198E-2</v>
      </c>
      <c r="R11" s="19">
        <v>0</v>
      </c>
      <c r="S11" s="19">
        <v>7.9652666178862699E-2</v>
      </c>
      <c r="T11" s="19">
        <v>4.7309436625370002E-2</v>
      </c>
      <c r="U11" s="19">
        <v>0</v>
      </c>
      <c r="V11" s="19">
        <v>5.3890745177556397E-2</v>
      </c>
      <c r="W11" s="19">
        <v>3.9883214378574901E-2</v>
      </c>
      <c r="X11" s="19">
        <v>0.189418696065868</v>
      </c>
      <c r="Y11" s="19">
        <v>0</v>
      </c>
      <c r="Z11" s="19"/>
      <c r="AA11" s="19">
        <v>5.2661717914497801E-2</v>
      </c>
      <c r="AB11" s="19">
        <v>5.9319907452026997E-2</v>
      </c>
      <c r="AC11" s="19">
        <v>1.4247322146108099E-2</v>
      </c>
      <c r="AD11" s="19">
        <v>7.2199876312594793E-2</v>
      </c>
      <c r="AE11" s="19"/>
      <c r="AF11" s="19">
        <v>3.10166384764947E-2</v>
      </c>
      <c r="AG11" s="19">
        <v>4.5700821624188197E-2</v>
      </c>
      <c r="AH11" s="19">
        <v>1.28080154626641E-2</v>
      </c>
      <c r="AI11" s="19">
        <v>0.115824872420163</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282</v>
      </c>
      <c r="D7" s="10">
        <v>146</v>
      </c>
      <c r="E7" s="10">
        <v>135</v>
      </c>
      <c r="F7" s="10"/>
      <c r="G7" s="10">
        <v>43</v>
      </c>
      <c r="H7" s="10">
        <v>43</v>
      </c>
      <c r="I7" s="10">
        <v>62</v>
      </c>
      <c r="J7" s="10">
        <v>40</v>
      </c>
      <c r="K7" s="10">
        <v>44</v>
      </c>
      <c r="L7" s="10">
        <v>50</v>
      </c>
      <c r="M7" s="10"/>
      <c r="N7" s="10">
        <v>46</v>
      </c>
      <c r="O7" s="10">
        <v>33</v>
      </c>
      <c r="P7" s="10">
        <v>25</v>
      </c>
      <c r="Q7" s="10">
        <v>27</v>
      </c>
      <c r="R7" s="10">
        <v>22</v>
      </c>
      <c r="S7" s="10">
        <v>26</v>
      </c>
      <c r="T7" s="10">
        <v>14</v>
      </c>
      <c r="U7" s="10">
        <v>7</v>
      </c>
      <c r="V7" s="10">
        <v>32</v>
      </c>
      <c r="W7" s="10">
        <v>25</v>
      </c>
      <c r="X7" s="10">
        <v>16</v>
      </c>
      <c r="Y7" s="10">
        <v>9</v>
      </c>
      <c r="Z7" s="10"/>
      <c r="AA7" s="10">
        <v>76</v>
      </c>
      <c r="AB7" s="10">
        <v>62</v>
      </c>
      <c r="AC7" s="10">
        <v>75</v>
      </c>
      <c r="AD7" s="10">
        <v>69</v>
      </c>
      <c r="AE7" s="10"/>
      <c r="AF7" s="10">
        <v>64</v>
      </c>
      <c r="AG7" s="10">
        <v>75</v>
      </c>
      <c r="AH7" s="10">
        <v>81</v>
      </c>
      <c r="AI7" s="10">
        <v>26</v>
      </c>
      <c r="AJ7" s="10">
        <v>6</v>
      </c>
    </row>
    <row r="8" spans="2:36" ht="30" customHeight="1" x14ac:dyDescent="0.35">
      <c r="B8" s="11" t="s">
        <v>54</v>
      </c>
      <c r="C8" s="11">
        <v>282</v>
      </c>
      <c r="D8" s="11">
        <v>149</v>
      </c>
      <c r="E8" s="11">
        <v>132</v>
      </c>
      <c r="F8" s="11"/>
      <c r="G8" s="11">
        <v>40</v>
      </c>
      <c r="H8" s="11">
        <v>47</v>
      </c>
      <c r="I8" s="11">
        <v>63</v>
      </c>
      <c r="J8" s="11">
        <v>42</v>
      </c>
      <c r="K8" s="11">
        <v>40</v>
      </c>
      <c r="L8" s="11">
        <v>49</v>
      </c>
      <c r="M8" s="11"/>
      <c r="N8" s="11">
        <v>46</v>
      </c>
      <c r="O8" s="11">
        <v>34</v>
      </c>
      <c r="P8" s="11">
        <v>24</v>
      </c>
      <c r="Q8" s="11">
        <v>28</v>
      </c>
      <c r="R8" s="11">
        <v>20</v>
      </c>
      <c r="S8" s="11">
        <v>26</v>
      </c>
      <c r="T8" s="11">
        <v>15</v>
      </c>
      <c r="U8" s="11">
        <v>6</v>
      </c>
      <c r="V8" s="11">
        <v>32</v>
      </c>
      <c r="W8" s="11">
        <v>29</v>
      </c>
      <c r="X8" s="11">
        <v>15</v>
      </c>
      <c r="Y8" s="11">
        <v>8</v>
      </c>
      <c r="Z8" s="11"/>
      <c r="AA8" s="11">
        <v>79</v>
      </c>
      <c r="AB8" s="11">
        <v>64</v>
      </c>
      <c r="AC8" s="11">
        <v>74</v>
      </c>
      <c r="AD8" s="11">
        <v>66</v>
      </c>
      <c r="AE8" s="11"/>
      <c r="AF8" s="11">
        <v>62</v>
      </c>
      <c r="AG8" s="11">
        <v>73</v>
      </c>
      <c r="AH8" s="11">
        <v>83</v>
      </c>
      <c r="AI8" s="11">
        <v>27</v>
      </c>
      <c r="AJ8" s="11">
        <v>6</v>
      </c>
    </row>
    <row r="9" spans="2:36" x14ac:dyDescent="0.35">
      <c r="B9" s="18" t="s">
        <v>153</v>
      </c>
      <c r="C9" s="17">
        <v>9.7341699492861505E-2</v>
      </c>
      <c r="D9" s="17">
        <v>0.116237265430277</v>
      </c>
      <c r="E9" s="17">
        <v>6.8831538044769505E-2</v>
      </c>
      <c r="F9" s="17"/>
      <c r="G9" s="17">
        <v>0.14995599218827199</v>
      </c>
      <c r="H9" s="17">
        <v>0.25429017026406697</v>
      </c>
      <c r="I9" s="17">
        <v>8.15299072064294E-2</v>
      </c>
      <c r="J9" s="17">
        <v>0.101694783881184</v>
      </c>
      <c r="K9" s="17">
        <v>0</v>
      </c>
      <c r="L9" s="17">
        <v>0</v>
      </c>
      <c r="M9" s="17"/>
      <c r="N9" s="17">
        <v>0.23831326993990501</v>
      </c>
      <c r="O9" s="17">
        <v>6.6481130087547594E-2</v>
      </c>
      <c r="P9" s="17">
        <v>0.12918944038246899</v>
      </c>
      <c r="Q9" s="17">
        <v>0.113997229037915</v>
      </c>
      <c r="R9" s="17">
        <v>0</v>
      </c>
      <c r="S9" s="17">
        <v>4.5042496605300901E-2</v>
      </c>
      <c r="T9" s="17">
        <v>0.135027202900624</v>
      </c>
      <c r="U9" s="17">
        <v>0</v>
      </c>
      <c r="V9" s="17">
        <v>9.8618747928235995E-2</v>
      </c>
      <c r="W9" s="17">
        <v>0</v>
      </c>
      <c r="X9" s="17">
        <v>0</v>
      </c>
      <c r="Y9" s="17">
        <v>0.21424955364829101</v>
      </c>
      <c r="Z9" s="17"/>
      <c r="AA9" s="17">
        <v>0.16795553495815099</v>
      </c>
      <c r="AB9" s="17">
        <v>5.24323163217661E-2</v>
      </c>
      <c r="AC9" s="17">
        <v>0.10537899371996</v>
      </c>
      <c r="AD9" s="17">
        <v>4.7114983741059102E-2</v>
      </c>
      <c r="AE9" s="17"/>
      <c r="AF9" s="17">
        <v>3.0295739332555201E-2</v>
      </c>
      <c r="AG9" s="17">
        <v>0.110376482113896</v>
      </c>
      <c r="AH9" s="17">
        <v>0.11819280911589</v>
      </c>
      <c r="AI9" s="17">
        <v>0.205678654468647</v>
      </c>
      <c r="AJ9" s="17">
        <v>0.189241785357532</v>
      </c>
    </row>
    <row r="10" spans="2:36" ht="43.5" x14ac:dyDescent="0.35">
      <c r="B10" s="18" t="s">
        <v>139</v>
      </c>
      <c r="C10" s="17">
        <v>0.84770881756563399</v>
      </c>
      <c r="D10" s="17">
        <v>0.83212517266501296</v>
      </c>
      <c r="E10" s="17">
        <v>0.87204894426729396</v>
      </c>
      <c r="F10" s="17"/>
      <c r="G10" s="17">
        <v>0.75763046019758795</v>
      </c>
      <c r="H10" s="17">
        <v>0.72320598754074805</v>
      </c>
      <c r="I10" s="17">
        <v>0.85045739427336597</v>
      </c>
      <c r="J10" s="17">
        <v>0.85247947210291197</v>
      </c>
      <c r="K10" s="17">
        <v>0.95736355632165404</v>
      </c>
      <c r="L10" s="17">
        <v>0.94304138154941697</v>
      </c>
      <c r="M10" s="17"/>
      <c r="N10" s="17">
        <v>0.69770555622181796</v>
      </c>
      <c r="O10" s="17">
        <v>0.906395125410973</v>
      </c>
      <c r="P10" s="17">
        <v>0.75717141508839103</v>
      </c>
      <c r="Q10" s="17">
        <v>0.74658303914067303</v>
      </c>
      <c r="R10" s="17">
        <v>1</v>
      </c>
      <c r="S10" s="17">
        <v>0.84883268858442196</v>
      </c>
      <c r="T10" s="17">
        <v>0.79001784962940302</v>
      </c>
      <c r="U10" s="17">
        <v>1</v>
      </c>
      <c r="V10" s="17">
        <v>0.90138125207176401</v>
      </c>
      <c r="W10" s="17">
        <v>0.96131297229989698</v>
      </c>
      <c r="X10" s="17">
        <v>1</v>
      </c>
      <c r="Y10" s="17">
        <v>0.78575044635170899</v>
      </c>
      <c r="Z10" s="17"/>
      <c r="AA10" s="17">
        <v>0.80610978869235295</v>
      </c>
      <c r="AB10" s="17">
        <v>0.91430819078965098</v>
      </c>
      <c r="AC10" s="17">
        <v>0.83170122592058404</v>
      </c>
      <c r="AD10" s="17">
        <v>0.85117546822883605</v>
      </c>
      <c r="AE10" s="17"/>
      <c r="AF10" s="17">
        <v>0.86241743314702402</v>
      </c>
      <c r="AG10" s="17">
        <v>0.83522231750722897</v>
      </c>
      <c r="AH10" s="17">
        <v>0.83386045600651004</v>
      </c>
      <c r="AI10" s="17">
        <v>0.76274083292800998</v>
      </c>
      <c r="AJ10" s="17">
        <v>0.810758214642468</v>
      </c>
    </row>
    <row r="11" spans="2:36" x14ac:dyDescent="0.35">
      <c r="B11" s="18" t="s">
        <v>104</v>
      </c>
      <c r="C11" s="19">
        <v>5.4949482941505201E-2</v>
      </c>
      <c r="D11" s="19">
        <v>5.1637561904710298E-2</v>
      </c>
      <c r="E11" s="19">
        <v>5.9119517687936801E-2</v>
      </c>
      <c r="F11" s="19"/>
      <c r="G11" s="19">
        <v>9.2413547614139502E-2</v>
      </c>
      <c r="H11" s="19">
        <v>2.2503842195184899E-2</v>
      </c>
      <c r="I11" s="19">
        <v>6.8012698520204598E-2</v>
      </c>
      <c r="J11" s="19">
        <v>4.5825744015903502E-2</v>
      </c>
      <c r="K11" s="19">
        <v>4.2636443678345903E-2</v>
      </c>
      <c r="L11" s="19">
        <v>5.6958618450583497E-2</v>
      </c>
      <c r="M11" s="19"/>
      <c r="N11" s="19">
        <v>6.3981173838277006E-2</v>
      </c>
      <c r="O11" s="19">
        <v>2.71237445014792E-2</v>
      </c>
      <c r="P11" s="19">
        <v>0.11363914452913999</v>
      </c>
      <c r="Q11" s="19">
        <v>0.13941973182141201</v>
      </c>
      <c r="R11" s="19">
        <v>0</v>
      </c>
      <c r="S11" s="19">
        <v>0.106124814810277</v>
      </c>
      <c r="T11" s="19">
        <v>7.4954947469972596E-2</v>
      </c>
      <c r="U11" s="19">
        <v>0</v>
      </c>
      <c r="V11" s="19">
        <v>0</v>
      </c>
      <c r="W11" s="19">
        <v>3.86870277001026E-2</v>
      </c>
      <c r="X11" s="19">
        <v>0</v>
      </c>
      <c r="Y11" s="19">
        <v>0</v>
      </c>
      <c r="Z11" s="19"/>
      <c r="AA11" s="19">
        <v>2.5934676349496501E-2</v>
      </c>
      <c r="AB11" s="19">
        <v>3.3259492888583098E-2</v>
      </c>
      <c r="AC11" s="19">
        <v>6.2919780359456098E-2</v>
      </c>
      <c r="AD11" s="19">
        <v>0.101709548030105</v>
      </c>
      <c r="AE11" s="19"/>
      <c r="AF11" s="19">
        <v>0.10728682752042</v>
      </c>
      <c r="AG11" s="19">
        <v>5.44012003788754E-2</v>
      </c>
      <c r="AH11" s="19">
        <v>4.79467348776004E-2</v>
      </c>
      <c r="AI11" s="19">
        <v>3.15805126033432E-2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357</v>
      </c>
      <c r="D7" s="10">
        <v>171</v>
      </c>
      <c r="E7" s="10">
        <v>185</v>
      </c>
      <c r="F7" s="10"/>
      <c r="G7" s="10">
        <v>59</v>
      </c>
      <c r="H7" s="10">
        <v>61</v>
      </c>
      <c r="I7" s="10">
        <v>59</v>
      </c>
      <c r="J7" s="10">
        <v>60</v>
      </c>
      <c r="K7" s="10">
        <v>53</v>
      </c>
      <c r="L7" s="10">
        <v>65</v>
      </c>
      <c r="M7" s="10"/>
      <c r="N7" s="10">
        <v>41</v>
      </c>
      <c r="O7" s="10">
        <v>48</v>
      </c>
      <c r="P7" s="10">
        <v>31</v>
      </c>
      <c r="Q7" s="10">
        <v>32</v>
      </c>
      <c r="R7" s="10">
        <v>28</v>
      </c>
      <c r="S7" s="10">
        <v>36</v>
      </c>
      <c r="T7" s="10">
        <v>28</v>
      </c>
      <c r="U7" s="10">
        <v>11</v>
      </c>
      <c r="V7" s="10">
        <v>43</v>
      </c>
      <c r="W7" s="10">
        <v>21</v>
      </c>
      <c r="X7" s="10">
        <v>19</v>
      </c>
      <c r="Y7" s="10">
        <v>19</v>
      </c>
      <c r="Z7" s="10"/>
      <c r="AA7" s="10">
        <v>97</v>
      </c>
      <c r="AB7" s="10">
        <v>94</v>
      </c>
      <c r="AC7" s="10">
        <v>73</v>
      </c>
      <c r="AD7" s="10">
        <v>92</v>
      </c>
      <c r="AE7" s="10"/>
      <c r="AF7" s="10">
        <v>67</v>
      </c>
      <c r="AG7" s="10">
        <v>106</v>
      </c>
      <c r="AH7" s="10">
        <v>81</v>
      </c>
      <c r="AI7" s="10">
        <v>39</v>
      </c>
      <c r="AJ7" s="10">
        <v>6</v>
      </c>
    </row>
    <row r="8" spans="2:36" ht="30" customHeight="1" x14ac:dyDescent="0.35">
      <c r="B8" s="11" t="s">
        <v>54</v>
      </c>
      <c r="C8" s="11">
        <v>357</v>
      </c>
      <c r="D8" s="11">
        <v>174</v>
      </c>
      <c r="E8" s="11">
        <v>182</v>
      </c>
      <c r="F8" s="11"/>
      <c r="G8" s="11">
        <v>55</v>
      </c>
      <c r="H8" s="11">
        <v>67</v>
      </c>
      <c r="I8" s="11">
        <v>59</v>
      </c>
      <c r="J8" s="11">
        <v>62</v>
      </c>
      <c r="K8" s="11">
        <v>49</v>
      </c>
      <c r="L8" s="11">
        <v>64</v>
      </c>
      <c r="M8" s="11"/>
      <c r="N8" s="11">
        <v>42</v>
      </c>
      <c r="O8" s="11">
        <v>49</v>
      </c>
      <c r="P8" s="11">
        <v>30</v>
      </c>
      <c r="Q8" s="11">
        <v>34</v>
      </c>
      <c r="R8" s="11">
        <v>27</v>
      </c>
      <c r="S8" s="11">
        <v>36</v>
      </c>
      <c r="T8" s="11">
        <v>30</v>
      </c>
      <c r="U8" s="11">
        <v>9</v>
      </c>
      <c r="V8" s="11">
        <v>42</v>
      </c>
      <c r="W8" s="11">
        <v>24</v>
      </c>
      <c r="X8" s="11">
        <v>19</v>
      </c>
      <c r="Y8" s="11">
        <v>16</v>
      </c>
      <c r="Z8" s="11"/>
      <c r="AA8" s="11">
        <v>100</v>
      </c>
      <c r="AB8" s="11">
        <v>96</v>
      </c>
      <c r="AC8" s="11">
        <v>73</v>
      </c>
      <c r="AD8" s="11">
        <v>87</v>
      </c>
      <c r="AE8" s="11"/>
      <c r="AF8" s="11">
        <v>66</v>
      </c>
      <c r="AG8" s="11">
        <v>104</v>
      </c>
      <c r="AH8" s="11">
        <v>84</v>
      </c>
      <c r="AI8" s="11">
        <v>40</v>
      </c>
      <c r="AJ8" s="11">
        <v>7</v>
      </c>
    </row>
    <row r="9" spans="2:36" ht="29" x14ac:dyDescent="0.35">
      <c r="B9" s="18" t="s">
        <v>155</v>
      </c>
      <c r="C9" s="17">
        <v>0.182123533364693</v>
      </c>
      <c r="D9" s="17">
        <v>0.21468743994523601</v>
      </c>
      <c r="E9" s="17">
        <v>0.15213749017221301</v>
      </c>
      <c r="F9" s="17"/>
      <c r="G9" s="17">
        <v>0.21413852122559701</v>
      </c>
      <c r="H9" s="17">
        <v>0.17214401763086301</v>
      </c>
      <c r="I9" s="17">
        <v>0.122428572250894</v>
      </c>
      <c r="J9" s="17">
        <v>0.24446485966443901</v>
      </c>
      <c r="K9" s="17">
        <v>0.20635468273879001</v>
      </c>
      <c r="L9" s="17">
        <v>0.14106162571721201</v>
      </c>
      <c r="M9" s="17"/>
      <c r="N9" s="17">
        <v>0.204784910851248</v>
      </c>
      <c r="O9" s="17">
        <v>0.125655885612628</v>
      </c>
      <c r="P9" s="17">
        <v>0.120248271776386</v>
      </c>
      <c r="Q9" s="17">
        <v>0.313259012019384</v>
      </c>
      <c r="R9" s="17">
        <v>0.20961808301257101</v>
      </c>
      <c r="S9" s="17">
        <v>8.7559823216580193E-2</v>
      </c>
      <c r="T9" s="17">
        <v>0.21323568642202001</v>
      </c>
      <c r="U9" s="17">
        <v>0.26075578278553202</v>
      </c>
      <c r="V9" s="17">
        <v>0.25843172756044203</v>
      </c>
      <c r="W9" s="17">
        <v>0.13443004961065999</v>
      </c>
      <c r="X9" s="17">
        <v>0.113239666713047</v>
      </c>
      <c r="Y9" s="17">
        <v>0.146044603308397</v>
      </c>
      <c r="Z9" s="17"/>
      <c r="AA9" s="17">
        <v>0.112862506692559</v>
      </c>
      <c r="AB9" s="17">
        <v>0.27675667011650101</v>
      </c>
      <c r="AC9" s="17">
        <v>0.21914361215481101</v>
      </c>
      <c r="AD9" s="17">
        <v>0.12796934096934001</v>
      </c>
      <c r="AE9" s="17"/>
      <c r="AF9" s="17">
        <v>0.11621918696175999</v>
      </c>
      <c r="AG9" s="17">
        <v>0.24860600542554401</v>
      </c>
      <c r="AH9" s="17">
        <v>0.160589202371934</v>
      </c>
      <c r="AI9" s="17">
        <v>0.109969030775979</v>
      </c>
      <c r="AJ9" s="17">
        <v>0.18756749203336101</v>
      </c>
    </row>
    <row r="10" spans="2:36" ht="29" x14ac:dyDescent="0.35">
      <c r="B10" s="18" t="s">
        <v>156</v>
      </c>
      <c r="C10" s="17">
        <v>0.73516044846640005</v>
      </c>
      <c r="D10" s="17">
        <v>0.69133998597888602</v>
      </c>
      <c r="E10" s="17">
        <v>0.77539391819576098</v>
      </c>
      <c r="F10" s="17"/>
      <c r="G10" s="17">
        <v>0.77105967334064895</v>
      </c>
      <c r="H10" s="17">
        <v>0.74908969809652304</v>
      </c>
      <c r="I10" s="17">
        <v>0.79460965660427696</v>
      </c>
      <c r="J10" s="17">
        <v>0.70426659374814105</v>
      </c>
      <c r="K10" s="17">
        <v>0.660245147933747</v>
      </c>
      <c r="L10" s="17">
        <v>0.72243959739712005</v>
      </c>
      <c r="M10" s="17"/>
      <c r="N10" s="17">
        <v>0.79521508914875205</v>
      </c>
      <c r="O10" s="17">
        <v>0.83311110449413195</v>
      </c>
      <c r="P10" s="17">
        <v>0.71361330544499002</v>
      </c>
      <c r="Q10" s="17">
        <v>0.56704252121335197</v>
      </c>
      <c r="R10" s="17">
        <v>0.69092253784235602</v>
      </c>
      <c r="S10" s="17">
        <v>0.85735180581042003</v>
      </c>
      <c r="T10" s="17">
        <v>0.75311503744666097</v>
      </c>
      <c r="U10" s="17">
        <v>0.635075296354359</v>
      </c>
      <c r="V10" s="17">
        <v>0.62382169552420397</v>
      </c>
      <c r="W10" s="17">
        <v>0.76544818769467105</v>
      </c>
      <c r="X10" s="17">
        <v>0.781997062903806</v>
      </c>
      <c r="Y10" s="17">
        <v>0.69535645132354795</v>
      </c>
      <c r="Z10" s="17"/>
      <c r="AA10" s="17">
        <v>0.80591870242488695</v>
      </c>
      <c r="AB10" s="17">
        <v>0.66083495735498199</v>
      </c>
      <c r="AC10" s="17">
        <v>0.69339406949047899</v>
      </c>
      <c r="AD10" s="17">
        <v>0.768147826141933</v>
      </c>
      <c r="AE10" s="17"/>
      <c r="AF10" s="17">
        <v>0.82360629866179802</v>
      </c>
      <c r="AG10" s="17">
        <v>0.64724220246076303</v>
      </c>
      <c r="AH10" s="17">
        <v>0.76694917112419103</v>
      </c>
      <c r="AI10" s="17">
        <v>0.81636140810899704</v>
      </c>
      <c r="AJ10" s="17">
        <v>0.81243250796663902</v>
      </c>
    </row>
    <row r="11" spans="2:36" x14ac:dyDescent="0.35">
      <c r="B11" s="18" t="s">
        <v>104</v>
      </c>
      <c r="C11" s="19">
        <v>8.2716018168906599E-2</v>
      </c>
      <c r="D11" s="19">
        <v>9.3972574075877599E-2</v>
      </c>
      <c r="E11" s="19">
        <v>7.2468591632025806E-2</v>
      </c>
      <c r="F11" s="19"/>
      <c r="G11" s="19">
        <v>1.4801805433754299E-2</v>
      </c>
      <c r="H11" s="19">
        <v>7.8766284272614895E-2</v>
      </c>
      <c r="I11" s="19">
        <v>8.2961771144828902E-2</v>
      </c>
      <c r="J11" s="19">
        <v>5.1268546587419903E-2</v>
      </c>
      <c r="K11" s="19">
        <v>0.13340016932746299</v>
      </c>
      <c r="L11" s="19">
        <v>0.136498776885669</v>
      </c>
      <c r="M11" s="19"/>
      <c r="N11" s="19">
        <v>0</v>
      </c>
      <c r="O11" s="19">
        <v>4.12330098932394E-2</v>
      </c>
      <c r="P11" s="19">
        <v>0.16613842277862401</v>
      </c>
      <c r="Q11" s="19">
        <v>0.11969846676726401</v>
      </c>
      <c r="R11" s="19">
        <v>9.9459379145073606E-2</v>
      </c>
      <c r="S11" s="19">
        <v>5.5088370973000199E-2</v>
      </c>
      <c r="T11" s="19">
        <v>3.3649276131319697E-2</v>
      </c>
      <c r="U11" s="19">
        <v>0.104168920860109</v>
      </c>
      <c r="V11" s="19">
        <v>0.11774657691535401</v>
      </c>
      <c r="W11" s="19">
        <v>0.10012176269466901</v>
      </c>
      <c r="X11" s="19">
        <v>0.10476327038314701</v>
      </c>
      <c r="Y11" s="19">
        <v>0.15859894536805599</v>
      </c>
      <c r="Z11" s="19"/>
      <c r="AA11" s="19">
        <v>8.1218790882553904E-2</v>
      </c>
      <c r="AB11" s="19">
        <v>6.2408372528516602E-2</v>
      </c>
      <c r="AC11" s="19">
        <v>8.7462318354709995E-2</v>
      </c>
      <c r="AD11" s="19">
        <v>0.103882832888727</v>
      </c>
      <c r="AE11" s="19"/>
      <c r="AF11" s="19">
        <v>6.0174514376442299E-2</v>
      </c>
      <c r="AG11" s="19">
        <v>0.10415179211369301</v>
      </c>
      <c r="AH11" s="19">
        <v>7.2461626503875207E-2</v>
      </c>
      <c r="AI11" s="19">
        <v>7.3669561115023402E-2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362</v>
      </c>
      <c r="D7" s="10">
        <v>161</v>
      </c>
      <c r="E7" s="10">
        <v>200</v>
      </c>
      <c r="F7" s="10"/>
      <c r="G7" s="10">
        <v>48</v>
      </c>
      <c r="H7" s="10">
        <v>48</v>
      </c>
      <c r="I7" s="10">
        <v>66</v>
      </c>
      <c r="J7" s="10">
        <v>67</v>
      </c>
      <c r="K7" s="10">
        <v>55</v>
      </c>
      <c r="L7" s="10">
        <v>78</v>
      </c>
      <c r="M7" s="10"/>
      <c r="N7" s="10">
        <v>52</v>
      </c>
      <c r="O7" s="10">
        <v>41</v>
      </c>
      <c r="P7" s="10">
        <v>35</v>
      </c>
      <c r="Q7" s="10">
        <v>26</v>
      </c>
      <c r="R7" s="10">
        <v>27</v>
      </c>
      <c r="S7" s="10">
        <v>41</v>
      </c>
      <c r="T7" s="10">
        <v>30</v>
      </c>
      <c r="U7" s="10">
        <v>14</v>
      </c>
      <c r="V7" s="10">
        <v>36</v>
      </c>
      <c r="W7" s="10">
        <v>28</v>
      </c>
      <c r="X7" s="10">
        <v>20</v>
      </c>
      <c r="Y7" s="10">
        <v>12</v>
      </c>
      <c r="Z7" s="10"/>
      <c r="AA7" s="10">
        <v>91</v>
      </c>
      <c r="AB7" s="10">
        <v>81</v>
      </c>
      <c r="AC7" s="10">
        <v>87</v>
      </c>
      <c r="AD7" s="10">
        <v>102</v>
      </c>
      <c r="AE7" s="10"/>
      <c r="AF7" s="10">
        <v>93</v>
      </c>
      <c r="AG7" s="10">
        <v>88</v>
      </c>
      <c r="AH7" s="10">
        <v>95</v>
      </c>
      <c r="AI7" s="10">
        <v>31</v>
      </c>
      <c r="AJ7" s="10">
        <v>6</v>
      </c>
    </row>
    <row r="8" spans="2:36" ht="30" customHeight="1" x14ac:dyDescent="0.35">
      <c r="B8" s="11" t="s">
        <v>54</v>
      </c>
      <c r="C8" s="11">
        <v>363</v>
      </c>
      <c r="D8" s="11">
        <v>166</v>
      </c>
      <c r="E8" s="11">
        <v>196</v>
      </c>
      <c r="F8" s="11"/>
      <c r="G8" s="11">
        <v>46</v>
      </c>
      <c r="H8" s="11">
        <v>53</v>
      </c>
      <c r="I8" s="11">
        <v>67</v>
      </c>
      <c r="J8" s="11">
        <v>71</v>
      </c>
      <c r="K8" s="11">
        <v>51</v>
      </c>
      <c r="L8" s="11">
        <v>76</v>
      </c>
      <c r="M8" s="11"/>
      <c r="N8" s="11">
        <v>54</v>
      </c>
      <c r="O8" s="11">
        <v>41</v>
      </c>
      <c r="P8" s="11">
        <v>33</v>
      </c>
      <c r="Q8" s="11">
        <v>27</v>
      </c>
      <c r="R8" s="11">
        <v>25</v>
      </c>
      <c r="S8" s="11">
        <v>41</v>
      </c>
      <c r="T8" s="11">
        <v>32</v>
      </c>
      <c r="U8" s="11">
        <v>11</v>
      </c>
      <c r="V8" s="11">
        <v>35</v>
      </c>
      <c r="W8" s="11">
        <v>32</v>
      </c>
      <c r="X8" s="11">
        <v>20</v>
      </c>
      <c r="Y8" s="11">
        <v>10</v>
      </c>
      <c r="Z8" s="11"/>
      <c r="AA8" s="11">
        <v>94</v>
      </c>
      <c r="AB8" s="11">
        <v>83</v>
      </c>
      <c r="AC8" s="11">
        <v>87</v>
      </c>
      <c r="AD8" s="11">
        <v>98</v>
      </c>
      <c r="AE8" s="11"/>
      <c r="AF8" s="11">
        <v>92</v>
      </c>
      <c r="AG8" s="11">
        <v>88</v>
      </c>
      <c r="AH8" s="11">
        <v>97</v>
      </c>
      <c r="AI8" s="11">
        <v>32</v>
      </c>
      <c r="AJ8" s="11">
        <v>6</v>
      </c>
    </row>
    <row r="9" spans="2:36" ht="29" x14ac:dyDescent="0.35">
      <c r="B9" s="18" t="s">
        <v>155</v>
      </c>
      <c r="C9" s="17">
        <v>0.245387093752686</v>
      </c>
      <c r="D9" s="17">
        <v>0.25621633000379301</v>
      </c>
      <c r="E9" s="17">
        <v>0.23743380500788899</v>
      </c>
      <c r="F9" s="17"/>
      <c r="G9" s="17">
        <v>0.291741808544008</v>
      </c>
      <c r="H9" s="17">
        <v>0.24685601551405001</v>
      </c>
      <c r="I9" s="17">
        <v>0.29328067060537899</v>
      </c>
      <c r="J9" s="17">
        <v>0.250310260839404</v>
      </c>
      <c r="K9" s="17">
        <v>0.22932348466161201</v>
      </c>
      <c r="L9" s="17">
        <v>0.180116939482932</v>
      </c>
      <c r="M9" s="17"/>
      <c r="N9" s="17">
        <v>0.24421603264945099</v>
      </c>
      <c r="O9" s="17">
        <v>0.225559077417468</v>
      </c>
      <c r="P9" s="17">
        <v>0.25715685234490399</v>
      </c>
      <c r="Q9" s="17">
        <v>0.27528911415015</v>
      </c>
      <c r="R9" s="17">
        <v>0.23117375596328399</v>
      </c>
      <c r="S9" s="17">
        <v>0.26879875528947</v>
      </c>
      <c r="T9" s="17">
        <v>0.17688217240329199</v>
      </c>
      <c r="U9" s="17">
        <v>0.28607511186903001</v>
      </c>
      <c r="V9" s="17">
        <v>0.326824894347228</v>
      </c>
      <c r="W9" s="17">
        <v>0.221331275194629</v>
      </c>
      <c r="X9" s="17">
        <v>0.100796121957641</v>
      </c>
      <c r="Y9" s="17">
        <v>0.39456287680123903</v>
      </c>
      <c r="Z9" s="17"/>
      <c r="AA9" s="17">
        <v>0.276351467540286</v>
      </c>
      <c r="AB9" s="17">
        <v>0.28148038463712</v>
      </c>
      <c r="AC9" s="17">
        <v>0.27314154323004602</v>
      </c>
      <c r="AD9" s="17">
        <v>0.16326121063972299</v>
      </c>
      <c r="AE9" s="17"/>
      <c r="AF9" s="17">
        <v>0.19778239292691999</v>
      </c>
      <c r="AG9" s="17">
        <v>0.26897926213773699</v>
      </c>
      <c r="AH9" s="17">
        <v>0.224236963054123</v>
      </c>
      <c r="AI9" s="17">
        <v>0.32276435326440001</v>
      </c>
      <c r="AJ9" s="17">
        <v>0.16612521008178999</v>
      </c>
    </row>
    <row r="10" spans="2:36" ht="29" x14ac:dyDescent="0.35">
      <c r="B10" s="18" t="s">
        <v>156</v>
      </c>
      <c r="C10" s="17">
        <v>0.62091817934234605</v>
      </c>
      <c r="D10" s="17">
        <v>0.60486916420509995</v>
      </c>
      <c r="E10" s="17">
        <v>0.63262997631024498</v>
      </c>
      <c r="F10" s="17"/>
      <c r="G10" s="17">
        <v>0.644253499369701</v>
      </c>
      <c r="H10" s="17">
        <v>0.64669082965062796</v>
      </c>
      <c r="I10" s="17">
        <v>0.58543778388482604</v>
      </c>
      <c r="J10" s="17">
        <v>0.62817366884318904</v>
      </c>
      <c r="K10" s="17">
        <v>0.59109143475261905</v>
      </c>
      <c r="L10" s="17">
        <v>0.63389516631273202</v>
      </c>
      <c r="M10" s="17"/>
      <c r="N10" s="17">
        <v>0.63648004338460795</v>
      </c>
      <c r="O10" s="17">
        <v>0.70175924327559902</v>
      </c>
      <c r="P10" s="17">
        <v>0.54344080588660704</v>
      </c>
      <c r="Q10" s="17">
        <v>0.480844365381285</v>
      </c>
      <c r="R10" s="17">
        <v>0.69762812557299902</v>
      </c>
      <c r="S10" s="17">
        <v>0.56910808292700599</v>
      </c>
      <c r="T10" s="17">
        <v>0.68422697016463097</v>
      </c>
      <c r="U10" s="17">
        <v>0.65333426946382001</v>
      </c>
      <c r="V10" s="17">
        <v>0.54050865296076001</v>
      </c>
      <c r="W10" s="17">
        <v>0.67172317148996596</v>
      </c>
      <c r="X10" s="17">
        <v>0.69416125120857197</v>
      </c>
      <c r="Y10" s="17">
        <v>0.60543712319876097</v>
      </c>
      <c r="Z10" s="17"/>
      <c r="AA10" s="17">
        <v>0.60120270912444695</v>
      </c>
      <c r="AB10" s="17">
        <v>0.64140419461006204</v>
      </c>
      <c r="AC10" s="17">
        <v>0.59040176621636897</v>
      </c>
      <c r="AD10" s="17">
        <v>0.64599878304980696</v>
      </c>
      <c r="AE10" s="17"/>
      <c r="AF10" s="17">
        <v>0.61336575192860898</v>
      </c>
      <c r="AG10" s="17">
        <v>0.60444445709035899</v>
      </c>
      <c r="AH10" s="17">
        <v>0.65156028109817299</v>
      </c>
      <c r="AI10" s="17">
        <v>0.55118036900009804</v>
      </c>
      <c r="AJ10" s="17">
        <v>0.83387478991820996</v>
      </c>
    </row>
    <row r="11" spans="2:36" x14ac:dyDescent="0.35">
      <c r="B11" s="18" t="s">
        <v>104</v>
      </c>
      <c r="C11" s="19">
        <v>0.133694726904967</v>
      </c>
      <c r="D11" s="19">
        <v>0.13891450579110601</v>
      </c>
      <c r="E11" s="19">
        <v>0.129936218681866</v>
      </c>
      <c r="F11" s="19"/>
      <c r="G11" s="19">
        <v>6.4004692086290393E-2</v>
      </c>
      <c r="H11" s="19">
        <v>0.106453154835322</v>
      </c>
      <c r="I11" s="19">
        <v>0.121281545509795</v>
      </c>
      <c r="J11" s="19">
        <v>0.12151607031740599</v>
      </c>
      <c r="K11" s="19">
        <v>0.179585080585769</v>
      </c>
      <c r="L11" s="19">
        <v>0.18598789420433601</v>
      </c>
      <c r="M11" s="19"/>
      <c r="N11" s="19">
        <v>0.119303923965941</v>
      </c>
      <c r="O11" s="19">
        <v>7.26816793069332E-2</v>
      </c>
      <c r="P11" s="19">
        <v>0.19940234176848901</v>
      </c>
      <c r="Q11" s="19">
        <v>0.243866520468565</v>
      </c>
      <c r="R11" s="19">
        <v>7.1198118463716598E-2</v>
      </c>
      <c r="S11" s="19">
        <v>0.16209316178352301</v>
      </c>
      <c r="T11" s="19">
        <v>0.13889085743207699</v>
      </c>
      <c r="U11" s="19">
        <v>6.0590618667150598E-2</v>
      </c>
      <c r="V11" s="19">
        <v>0.13266645269201099</v>
      </c>
      <c r="W11" s="19">
        <v>0.10694555331540399</v>
      </c>
      <c r="X11" s="19">
        <v>0.20504262683378699</v>
      </c>
      <c r="Y11" s="19">
        <v>0</v>
      </c>
      <c r="Z11" s="19"/>
      <c r="AA11" s="19">
        <v>0.122445823335268</v>
      </c>
      <c r="AB11" s="19">
        <v>7.7115420752818201E-2</v>
      </c>
      <c r="AC11" s="19">
        <v>0.136456690553585</v>
      </c>
      <c r="AD11" s="19">
        <v>0.19074000631047</v>
      </c>
      <c r="AE11" s="19"/>
      <c r="AF11" s="19">
        <v>0.188851855144471</v>
      </c>
      <c r="AG11" s="19">
        <v>0.126576280771903</v>
      </c>
      <c r="AH11" s="19">
        <v>0.124202755847705</v>
      </c>
      <c r="AI11" s="19">
        <v>0.12605527773550099</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351</v>
      </c>
      <c r="D7" s="10">
        <v>172</v>
      </c>
      <c r="E7" s="10">
        <v>179</v>
      </c>
      <c r="F7" s="10"/>
      <c r="G7" s="10">
        <v>50</v>
      </c>
      <c r="H7" s="10">
        <v>51</v>
      </c>
      <c r="I7" s="10">
        <v>61</v>
      </c>
      <c r="J7" s="10">
        <v>66</v>
      </c>
      <c r="K7" s="10">
        <v>54</v>
      </c>
      <c r="L7" s="10">
        <v>69</v>
      </c>
      <c r="M7" s="10"/>
      <c r="N7" s="10">
        <v>53</v>
      </c>
      <c r="O7" s="10">
        <v>46</v>
      </c>
      <c r="P7" s="10">
        <v>29</v>
      </c>
      <c r="Q7" s="10">
        <v>35</v>
      </c>
      <c r="R7" s="10">
        <v>22</v>
      </c>
      <c r="S7" s="10">
        <v>30</v>
      </c>
      <c r="T7" s="10">
        <v>24</v>
      </c>
      <c r="U7" s="10">
        <v>15</v>
      </c>
      <c r="V7" s="10">
        <v>40</v>
      </c>
      <c r="W7" s="10">
        <v>32</v>
      </c>
      <c r="X7" s="10">
        <v>12</v>
      </c>
      <c r="Y7" s="10">
        <v>13</v>
      </c>
      <c r="Z7" s="10"/>
      <c r="AA7" s="10">
        <v>81</v>
      </c>
      <c r="AB7" s="10">
        <v>88</v>
      </c>
      <c r="AC7" s="10">
        <v>83</v>
      </c>
      <c r="AD7" s="10">
        <v>98</v>
      </c>
      <c r="AE7" s="10"/>
      <c r="AF7" s="10">
        <v>72</v>
      </c>
      <c r="AG7" s="10">
        <v>91</v>
      </c>
      <c r="AH7" s="10">
        <v>102</v>
      </c>
      <c r="AI7" s="10">
        <v>29</v>
      </c>
      <c r="AJ7" s="10">
        <v>7</v>
      </c>
    </row>
    <row r="8" spans="2:36" ht="30" customHeight="1" x14ac:dyDescent="0.35">
      <c r="B8" s="11" t="s">
        <v>54</v>
      </c>
      <c r="C8" s="11">
        <v>352</v>
      </c>
      <c r="D8" s="11">
        <v>175</v>
      </c>
      <c r="E8" s="11">
        <v>176</v>
      </c>
      <c r="F8" s="11"/>
      <c r="G8" s="11">
        <v>47</v>
      </c>
      <c r="H8" s="11">
        <v>57</v>
      </c>
      <c r="I8" s="11">
        <v>62</v>
      </c>
      <c r="J8" s="11">
        <v>69</v>
      </c>
      <c r="K8" s="11">
        <v>49</v>
      </c>
      <c r="L8" s="11">
        <v>68</v>
      </c>
      <c r="M8" s="11"/>
      <c r="N8" s="11">
        <v>54</v>
      </c>
      <c r="O8" s="11">
        <v>47</v>
      </c>
      <c r="P8" s="11">
        <v>28</v>
      </c>
      <c r="Q8" s="11">
        <v>37</v>
      </c>
      <c r="R8" s="11">
        <v>21</v>
      </c>
      <c r="S8" s="11">
        <v>29</v>
      </c>
      <c r="T8" s="11">
        <v>26</v>
      </c>
      <c r="U8" s="11">
        <v>13</v>
      </c>
      <c r="V8" s="11">
        <v>38</v>
      </c>
      <c r="W8" s="11">
        <v>37</v>
      </c>
      <c r="X8" s="11">
        <v>12</v>
      </c>
      <c r="Y8" s="11">
        <v>11</v>
      </c>
      <c r="Z8" s="11"/>
      <c r="AA8" s="11">
        <v>83</v>
      </c>
      <c r="AB8" s="11">
        <v>90</v>
      </c>
      <c r="AC8" s="11">
        <v>83</v>
      </c>
      <c r="AD8" s="11">
        <v>93</v>
      </c>
      <c r="AE8" s="11"/>
      <c r="AF8" s="11">
        <v>71</v>
      </c>
      <c r="AG8" s="11">
        <v>89</v>
      </c>
      <c r="AH8" s="11">
        <v>105</v>
      </c>
      <c r="AI8" s="11">
        <v>31</v>
      </c>
      <c r="AJ8" s="11">
        <v>6</v>
      </c>
    </row>
    <row r="9" spans="2:36" ht="29" x14ac:dyDescent="0.35">
      <c r="B9" s="18" t="s">
        <v>155</v>
      </c>
      <c r="C9" s="17">
        <v>0.25221120703746702</v>
      </c>
      <c r="D9" s="17">
        <v>0.294289156113414</v>
      </c>
      <c r="E9" s="17">
        <v>0.21042022475004801</v>
      </c>
      <c r="F9" s="17"/>
      <c r="G9" s="17">
        <v>0.25949309759008299</v>
      </c>
      <c r="H9" s="17">
        <v>0.32029615355621999</v>
      </c>
      <c r="I9" s="17">
        <v>0.27635306743708199</v>
      </c>
      <c r="J9" s="17">
        <v>0.25713735721136899</v>
      </c>
      <c r="K9" s="17">
        <v>0.240502294051743</v>
      </c>
      <c r="L9" s="17">
        <v>0.17253397273410701</v>
      </c>
      <c r="M9" s="17"/>
      <c r="N9" s="17">
        <v>0.32914676269165999</v>
      </c>
      <c r="O9" s="17">
        <v>0.192853586304393</v>
      </c>
      <c r="P9" s="17">
        <v>0.211347735445549</v>
      </c>
      <c r="Q9" s="17">
        <v>0.338297266695814</v>
      </c>
      <c r="R9" s="17">
        <v>0.28087275892848201</v>
      </c>
      <c r="S9" s="17">
        <v>0.13656101325954001</v>
      </c>
      <c r="T9" s="17">
        <v>0.33885745565213299</v>
      </c>
      <c r="U9" s="17">
        <v>0.34118721948987402</v>
      </c>
      <c r="V9" s="17">
        <v>0.20036510930792401</v>
      </c>
      <c r="W9" s="17">
        <v>0.240649945026738</v>
      </c>
      <c r="X9" s="17">
        <v>0</v>
      </c>
      <c r="Y9" s="17">
        <v>0.37764443069461101</v>
      </c>
      <c r="Z9" s="17"/>
      <c r="AA9" s="17">
        <v>0.236783180867222</v>
      </c>
      <c r="AB9" s="17">
        <v>0.19969615627339099</v>
      </c>
      <c r="AC9" s="17">
        <v>0.31548551934449698</v>
      </c>
      <c r="AD9" s="17">
        <v>0.26333440822804599</v>
      </c>
      <c r="AE9" s="17"/>
      <c r="AF9" s="17">
        <v>0.23424092898319401</v>
      </c>
      <c r="AG9" s="17">
        <v>0.25179464888741598</v>
      </c>
      <c r="AH9" s="17">
        <v>0.236957830220317</v>
      </c>
      <c r="AI9" s="17">
        <v>0.16197559308613399</v>
      </c>
      <c r="AJ9" s="17">
        <v>0.43872647016948302</v>
      </c>
    </row>
    <row r="10" spans="2:36" ht="29" x14ac:dyDescent="0.35">
      <c r="B10" s="18" t="s">
        <v>156</v>
      </c>
      <c r="C10" s="17">
        <v>0.57301103800814401</v>
      </c>
      <c r="D10" s="17">
        <v>0.54378641882588497</v>
      </c>
      <c r="E10" s="17">
        <v>0.60203634863813604</v>
      </c>
      <c r="F10" s="17"/>
      <c r="G10" s="17">
        <v>0.62354501186660904</v>
      </c>
      <c r="H10" s="17">
        <v>0.58913844031527096</v>
      </c>
      <c r="I10" s="17">
        <v>0.56663538490778398</v>
      </c>
      <c r="J10" s="17">
        <v>0.54566902188337896</v>
      </c>
      <c r="K10" s="17">
        <v>0.53529108409035697</v>
      </c>
      <c r="L10" s="17">
        <v>0.58562902013692097</v>
      </c>
      <c r="M10" s="17"/>
      <c r="N10" s="17">
        <v>0.49517850483105902</v>
      </c>
      <c r="O10" s="17">
        <v>0.72335821774711695</v>
      </c>
      <c r="P10" s="17">
        <v>0.58820096120279197</v>
      </c>
      <c r="Q10" s="17">
        <v>0.46128569540404502</v>
      </c>
      <c r="R10" s="17">
        <v>0.35553966809960003</v>
      </c>
      <c r="S10" s="17">
        <v>0.56696969815624199</v>
      </c>
      <c r="T10" s="17">
        <v>0.54046881013270198</v>
      </c>
      <c r="U10" s="17">
        <v>0.38822153209543298</v>
      </c>
      <c r="V10" s="17">
        <v>0.67666778181334297</v>
      </c>
      <c r="W10" s="17">
        <v>0.64206317094096699</v>
      </c>
      <c r="X10" s="17">
        <v>0.91697659479115101</v>
      </c>
      <c r="Y10" s="17">
        <v>0.404774965203619</v>
      </c>
      <c r="Z10" s="17"/>
      <c r="AA10" s="17">
        <v>0.64459599567718895</v>
      </c>
      <c r="AB10" s="17">
        <v>0.56763672766949202</v>
      </c>
      <c r="AC10" s="17">
        <v>0.543542045720669</v>
      </c>
      <c r="AD10" s="17">
        <v>0.53576499369281605</v>
      </c>
      <c r="AE10" s="17"/>
      <c r="AF10" s="17">
        <v>0.51842562115403501</v>
      </c>
      <c r="AG10" s="17">
        <v>0.55208432539690599</v>
      </c>
      <c r="AH10" s="17">
        <v>0.626552674831788</v>
      </c>
      <c r="AI10" s="17">
        <v>0.65884915277410905</v>
      </c>
      <c r="AJ10" s="17">
        <v>0.42389305206897099</v>
      </c>
    </row>
    <row r="11" spans="2:36" x14ac:dyDescent="0.35">
      <c r="B11" s="18" t="s">
        <v>104</v>
      </c>
      <c r="C11" s="19">
        <v>0.17477775495438899</v>
      </c>
      <c r="D11" s="19">
        <v>0.16192442506070001</v>
      </c>
      <c r="E11" s="19">
        <v>0.187543426611816</v>
      </c>
      <c r="F11" s="19"/>
      <c r="G11" s="19">
        <v>0.11696189054330799</v>
      </c>
      <c r="H11" s="19">
        <v>9.0565406128509607E-2</v>
      </c>
      <c r="I11" s="19">
        <v>0.157011547655135</v>
      </c>
      <c r="J11" s="19">
        <v>0.197193620905252</v>
      </c>
      <c r="K11" s="19">
        <v>0.2242066218579</v>
      </c>
      <c r="L11" s="19">
        <v>0.24183700712897199</v>
      </c>
      <c r="M11" s="19"/>
      <c r="N11" s="19">
        <v>0.17567473247728099</v>
      </c>
      <c r="O11" s="19">
        <v>8.3788195948490005E-2</v>
      </c>
      <c r="P11" s="19">
        <v>0.200451303351659</v>
      </c>
      <c r="Q11" s="19">
        <v>0.20041703790014201</v>
      </c>
      <c r="R11" s="19">
        <v>0.36358757297191902</v>
      </c>
      <c r="S11" s="19">
        <v>0.296469288584219</v>
      </c>
      <c r="T11" s="19">
        <v>0.120673734215166</v>
      </c>
      <c r="U11" s="19">
        <v>0.27059124841469301</v>
      </c>
      <c r="V11" s="19">
        <v>0.12296710887873299</v>
      </c>
      <c r="W11" s="19">
        <v>0.11728688403229599</v>
      </c>
      <c r="X11" s="19">
        <v>8.3023405208849196E-2</v>
      </c>
      <c r="Y11" s="19">
        <v>0.21758060410176999</v>
      </c>
      <c r="Z11" s="19"/>
      <c r="AA11" s="19">
        <v>0.118620823455588</v>
      </c>
      <c r="AB11" s="19">
        <v>0.23266711605711701</v>
      </c>
      <c r="AC11" s="19">
        <v>0.140972434934833</v>
      </c>
      <c r="AD11" s="19">
        <v>0.20090059807913799</v>
      </c>
      <c r="AE11" s="19"/>
      <c r="AF11" s="19">
        <v>0.247333449862771</v>
      </c>
      <c r="AG11" s="19">
        <v>0.19612102571567799</v>
      </c>
      <c r="AH11" s="19">
        <v>0.136489494947895</v>
      </c>
      <c r="AI11" s="19">
        <v>0.17917525413975699</v>
      </c>
      <c r="AJ11" s="19">
        <v>0.13738047776154599</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374</v>
      </c>
      <c r="D7" s="10">
        <v>188</v>
      </c>
      <c r="E7" s="10">
        <v>183</v>
      </c>
      <c r="F7" s="10"/>
      <c r="G7" s="10">
        <v>49</v>
      </c>
      <c r="H7" s="10">
        <v>65</v>
      </c>
      <c r="I7" s="10">
        <v>65</v>
      </c>
      <c r="J7" s="10">
        <v>53</v>
      </c>
      <c r="K7" s="10">
        <v>57</v>
      </c>
      <c r="L7" s="10">
        <v>85</v>
      </c>
      <c r="M7" s="10"/>
      <c r="N7" s="10">
        <v>55</v>
      </c>
      <c r="O7" s="10">
        <v>52</v>
      </c>
      <c r="P7" s="10">
        <v>32</v>
      </c>
      <c r="Q7" s="10">
        <v>27</v>
      </c>
      <c r="R7" s="10">
        <v>28</v>
      </c>
      <c r="S7" s="10">
        <v>29</v>
      </c>
      <c r="T7" s="10">
        <v>35</v>
      </c>
      <c r="U7" s="10">
        <v>25</v>
      </c>
      <c r="V7" s="10">
        <v>35</v>
      </c>
      <c r="W7" s="10">
        <v>30</v>
      </c>
      <c r="X7" s="10">
        <v>16</v>
      </c>
      <c r="Y7" s="10">
        <v>10</v>
      </c>
      <c r="Z7" s="10"/>
      <c r="AA7" s="10">
        <v>103</v>
      </c>
      <c r="AB7" s="10">
        <v>96</v>
      </c>
      <c r="AC7" s="10">
        <v>75</v>
      </c>
      <c r="AD7" s="10">
        <v>99</v>
      </c>
      <c r="AE7" s="10"/>
      <c r="AF7" s="10">
        <v>97</v>
      </c>
      <c r="AG7" s="10">
        <v>84</v>
      </c>
      <c r="AH7" s="10">
        <v>108</v>
      </c>
      <c r="AI7" s="10">
        <v>34</v>
      </c>
      <c r="AJ7" s="10">
        <v>4</v>
      </c>
    </row>
    <row r="8" spans="2:36" ht="30" customHeight="1" x14ac:dyDescent="0.35">
      <c r="B8" s="11" t="s">
        <v>54</v>
      </c>
      <c r="C8" s="11">
        <v>375</v>
      </c>
      <c r="D8" s="11">
        <v>193</v>
      </c>
      <c r="E8" s="11">
        <v>179</v>
      </c>
      <c r="F8" s="11"/>
      <c r="G8" s="11">
        <v>46</v>
      </c>
      <c r="H8" s="11">
        <v>72</v>
      </c>
      <c r="I8" s="11">
        <v>66</v>
      </c>
      <c r="J8" s="11">
        <v>56</v>
      </c>
      <c r="K8" s="11">
        <v>52</v>
      </c>
      <c r="L8" s="11">
        <v>82</v>
      </c>
      <c r="M8" s="11"/>
      <c r="N8" s="11">
        <v>56</v>
      </c>
      <c r="O8" s="11">
        <v>53</v>
      </c>
      <c r="P8" s="11">
        <v>30</v>
      </c>
      <c r="Q8" s="11">
        <v>29</v>
      </c>
      <c r="R8" s="11">
        <v>26</v>
      </c>
      <c r="S8" s="11">
        <v>30</v>
      </c>
      <c r="T8" s="11">
        <v>37</v>
      </c>
      <c r="U8" s="11">
        <v>20</v>
      </c>
      <c r="V8" s="11">
        <v>34</v>
      </c>
      <c r="W8" s="11">
        <v>35</v>
      </c>
      <c r="X8" s="11">
        <v>16</v>
      </c>
      <c r="Y8" s="11">
        <v>9</v>
      </c>
      <c r="Z8" s="11"/>
      <c r="AA8" s="11">
        <v>103</v>
      </c>
      <c r="AB8" s="11">
        <v>99</v>
      </c>
      <c r="AC8" s="11">
        <v>74</v>
      </c>
      <c r="AD8" s="11">
        <v>98</v>
      </c>
      <c r="AE8" s="11"/>
      <c r="AF8" s="11">
        <v>97</v>
      </c>
      <c r="AG8" s="11">
        <v>83</v>
      </c>
      <c r="AH8" s="11">
        <v>109</v>
      </c>
      <c r="AI8" s="11">
        <v>35</v>
      </c>
      <c r="AJ8" s="11">
        <v>4</v>
      </c>
    </row>
    <row r="9" spans="2:36" ht="29" x14ac:dyDescent="0.35">
      <c r="B9" s="18" t="s">
        <v>155</v>
      </c>
      <c r="C9" s="17">
        <v>0.27056225707683801</v>
      </c>
      <c r="D9" s="17">
        <v>0.298301324461753</v>
      </c>
      <c r="E9" s="17">
        <v>0.24519507322814699</v>
      </c>
      <c r="F9" s="17"/>
      <c r="G9" s="17">
        <v>0.18426710335538901</v>
      </c>
      <c r="H9" s="17">
        <v>0.20732633966839101</v>
      </c>
      <c r="I9" s="17">
        <v>0.33934920695159299</v>
      </c>
      <c r="J9" s="17">
        <v>0.293028717847026</v>
      </c>
      <c r="K9" s="17">
        <v>0.32626917102157799</v>
      </c>
      <c r="L9" s="17">
        <v>0.26761250080973997</v>
      </c>
      <c r="M9" s="17"/>
      <c r="N9" s="17">
        <v>0.22655291414742901</v>
      </c>
      <c r="O9" s="17">
        <v>0.28993580415674203</v>
      </c>
      <c r="P9" s="17">
        <v>0.18650468938803599</v>
      </c>
      <c r="Q9" s="17">
        <v>0.24405181306863</v>
      </c>
      <c r="R9" s="17">
        <v>0.24424686906349</v>
      </c>
      <c r="S9" s="17">
        <v>0.19746960997654001</v>
      </c>
      <c r="T9" s="17">
        <v>0.349153636539273</v>
      </c>
      <c r="U9" s="17">
        <v>0.28340515166660601</v>
      </c>
      <c r="V9" s="17">
        <v>0.32442502933496697</v>
      </c>
      <c r="W9" s="17">
        <v>0.29501449630668702</v>
      </c>
      <c r="X9" s="17">
        <v>0.307041591631731</v>
      </c>
      <c r="Y9" s="17">
        <v>0.39895082355404599</v>
      </c>
      <c r="Z9" s="17"/>
      <c r="AA9" s="17">
        <v>0.23589155605878501</v>
      </c>
      <c r="AB9" s="17">
        <v>0.28693908824890701</v>
      </c>
      <c r="AC9" s="17">
        <v>0.28966761276287101</v>
      </c>
      <c r="AD9" s="17">
        <v>0.27901666568132599</v>
      </c>
      <c r="AE9" s="17"/>
      <c r="AF9" s="17">
        <v>0.26868167531707399</v>
      </c>
      <c r="AG9" s="17">
        <v>0.222493302843915</v>
      </c>
      <c r="AH9" s="17">
        <v>0.296360143635233</v>
      </c>
      <c r="AI9" s="17">
        <v>0.151183028444005</v>
      </c>
      <c r="AJ9" s="17">
        <v>0.50891793646230998</v>
      </c>
    </row>
    <row r="10" spans="2:36" ht="29" x14ac:dyDescent="0.35">
      <c r="B10" s="18" t="s">
        <v>156</v>
      </c>
      <c r="C10" s="17">
        <v>0.60770404731599204</v>
      </c>
      <c r="D10" s="17">
        <v>0.59806630086814605</v>
      </c>
      <c r="E10" s="17">
        <v>0.61749678363865101</v>
      </c>
      <c r="F10" s="17"/>
      <c r="G10" s="17">
        <v>0.71583465279084402</v>
      </c>
      <c r="H10" s="17">
        <v>0.733740928826489</v>
      </c>
      <c r="I10" s="17">
        <v>0.56770226897966003</v>
      </c>
      <c r="J10" s="17">
        <v>0.61434499115109698</v>
      </c>
      <c r="K10" s="17">
        <v>0.42958970540428298</v>
      </c>
      <c r="L10" s="17">
        <v>0.57823569674431796</v>
      </c>
      <c r="M10" s="17"/>
      <c r="N10" s="17">
        <v>0.70623316650449397</v>
      </c>
      <c r="O10" s="17">
        <v>0.57527400964060804</v>
      </c>
      <c r="P10" s="17">
        <v>0.56862876570334198</v>
      </c>
      <c r="Q10" s="17">
        <v>0.64664171586258301</v>
      </c>
      <c r="R10" s="17">
        <v>0.61435098462512205</v>
      </c>
      <c r="S10" s="17">
        <v>0.73870978997359005</v>
      </c>
      <c r="T10" s="17">
        <v>0.56595462702265997</v>
      </c>
      <c r="U10" s="17">
        <v>0.60278232439350599</v>
      </c>
      <c r="V10" s="17">
        <v>0.56508765044581399</v>
      </c>
      <c r="W10" s="17">
        <v>0.51982940246519804</v>
      </c>
      <c r="X10" s="17">
        <v>0.50339746821223097</v>
      </c>
      <c r="Y10" s="17">
        <v>0.60104917644595401</v>
      </c>
      <c r="Z10" s="17"/>
      <c r="AA10" s="17">
        <v>0.64803214876117798</v>
      </c>
      <c r="AB10" s="17">
        <v>0.61042819938766801</v>
      </c>
      <c r="AC10" s="17">
        <v>0.56096118407639395</v>
      </c>
      <c r="AD10" s="17">
        <v>0.59373786797760897</v>
      </c>
      <c r="AE10" s="17"/>
      <c r="AF10" s="17">
        <v>0.56901368913331496</v>
      </c>
      <c r="AG10" s="17">
        <v>0.68626155753571805</v>
      </c>
      <c r="AH10" s="17">
        <v>0.59720432440626703</v>
      </c>
      <c r="AI10" s="17">
        <v>0.736736286150946</v>
      </c>
      <c r="AJ10" s="17">
        <v>0.21854589440887801</v>
      </c>
    </row>
    <row r="11" spans="2:36" x14ac:dyDescent="0.35">
      <c r="B11" s="18" t="s">
        <v>104</v>
      </c>
      <c r="C11" s="19">
        <v>0.12173369560717</v>
      </c>
      <c r="D11" s="19">
        <v>0.1036323746701</v>
      </c>
      <c r="E11" s="19">
        <v>0.137308143133202</v>
      </c>
      <c r="F11" s="19"/>
      <c r="G11" s="19">
        <v>9.9898243853767693E-2</v>
      </c>
      <c r="H11" s="19">
        <v>5.8932731505120003E-2</v>
      </c>
      <c r="I11" s="19">
        <v>9.2948524068746499E-2</v>
      </c>
      <c r="J11" s="19">
        <v>9.26262910018774E-2</v>
      </c>
      <c r="K11" s="19">
        <v>0.244141123574139</v>
      </c>
      <c r="L11" s="19">
        <v>0.15415180244594201</v>
      </c>
      <c r="M11" s="19"/>
      <c r="N11" s="19">
        <v>6.7213919348076606E-2</v>
      </c>
      <c r="O11" s="19">
        <v>0.13479018620264999</v>
      </c>
      <c r="P11" s="19">
        <v>0.244866544908622</v>
      </c>
      <c r="Q11" s="19">
        <v>0.10930647106878701</v>
      </c>
      <c r="R11" s="19">
        <v>0.141402146311389</v>
      </c>
      <c r="S11" s="19">
        <v>6.3820600049869905E-2</v>
      </c>
      <c r="T11" s="19">
        <v>8.4891736438066703E-2</v>
      </c>
      <c r="U11" s="19">
        <v>0.113812523939888</v>
      </c>
      <c r="V11" s="19">
        <v>0.110487320219219</v>
      </c>
      <c r="W11" s="19">
        <v>0.18515610122811499</v>
      </c>
      <c r="X11" s="19">
        <v>0.189560940156037</v>
      </c>
      <c r="Y11" s="19">
        <v>0</v>
      </c>
      <c r="Z11" s="19"/>
      <c r="AA11" s="19">
        <v>0.116076295180037</v>
      </c>
      <c r="AB11" s="19">
        <v>0.102632712363425</v>
      </c>
      <c r="AC11" s="19">
        <v>0.14937120316073499</v>
      </c>
      <c r="AD11" s="19">
        <v>0.12724546634106601</v>
      </c>
      <c r="AE11" s="19"/>
      <c r="AF11" s="19">
        <v>0.162304635549611</v>
      </c>
      <c r="AG11" s="19">
        <v>9.1245139620367399E-2</v>
      </c>
      <c r="AH11" s="19">
        <v>0.106435531958501</v>
      </c>
      <c r="AI11" s="19">
        <v>0.11208068540504799</v>
      </c>
      <c r="AJ11" s="19">
        <v>0.27253616912881101</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398</v>
      </c>
      <c r="D7" s="10">
        <v>202</v>
      </c>
      <c r="E7" s="10">
        <v>196</v>
      </c>
      <c r="F7" s="10"/>
      <c r="G7" s="10">
        <v>60</v>
      </c>
      <c r="H7" s="10">
        <v>55</v>
      </c>
      <c r="I7" s="10">
        <v>73</v>
      </c>
      <c r="J7" s="10">
        <v>69</v>
      </c>
      <c r="K7" s="10">
        <v>67</v>
      </c>
      <c r="L7" s="10">
        <v>74</v>
      </c>
      <c r="M7" s="10"/>
      <c r="N7" s="10">
        <v>49</v>
      </c>
      <c r="O7" s="10">
        <v>53</v>
      </c>
      <c r="P7" s="10">
        <v>31</v>
      </c>
      <c r="Q7" s="10">
        <v>33</v>
      </c>
      <c r="R7" s="10">
        <v>33</v>
      </c>
      <c r="S7" s="10">
        <v>30</v>
      </c>
      <c r="T7" s="10">
        <v>25</v>
      </c>
      <c r="U7" s="10">
        <v>17</v>
      </c>
      <c r="V7" s="10">
        <v>57</v>
      </c>
      <c r="W7" s="10">
        <v>35</v>
      </c>
      <c r="X7" s="10">
        <v>23</v>
      </c>
      <c r="Y7" s="10">
        <v>12</v>
      </c>
      <c r="Z7" s="10"/>
      <c r="AA7" s="10">
        <v>101</v>
      </c>
      <c r="AB7" s="10">
        <v>104</v>
      </c>
      <c r="AC7" s="10">
        <v>86</v>
      </c>
      <c r="AD7" s="10">
        <v>107</v>
      </c>
      <c r="AE7" s="10"/>
      <c r="AF7" s="10">
        <v>109</v>
      </c>
      <c r="AG7" s="10">
        <v>103</v>
      </c>
      <c r="AH7" s="10">
        <v>89</v>
      </c>
      <c r="AI7" s="10">
        <v>32</v>
      </c>
      <c r="AJ7" s="10">
        <v>10</v>
      </c>
    </row>
    <row r="8" spans="2:36" ht="30" customHeight="1" x14ac:dyDescent="0.35">
      <c r="B8" s="11" t="s">
        <v>54</v>
      </c>
      <c r="C8" s="11">
        <v>397</v>
      </c>
      <c r="D8" s="11">
        <v>204</v>
      </c>
      <c r="E8" s="11">
        <v>193</v>
      </c>
      <c r="F8" s="11"/>
      <c r="G8" s="11">
        <v>56</v>
      </c>
      <c r="H8" s="11">
        <v>60</v>
      </c>
      <c r="I8" s="11">
        <v>73</v>
      </c>
      <c r="J8" s="11">
        <v>71</v>
      </c>
      <c r="K8" s="11">
        <v>63</v>
      </c>
      <c r="L8" s="11">
        <v>73</v>
      </c>
      <c r="M8" s="11"/>
      <c r="N8" s="11">
        <v>50</v>
      </c>
      <c r="O8" s="11">
        <v>53</v>
      </c>
      <c r="P8" s="11">
        <v>30</v>
      </c>
      <c r="Q8" s="11">
        <v>34</v>
      </c>
      <c r="R8" s="11">
        <v>30</v>
      </c>
      <c r="S8" s="11">
        <v>30</v>
      </c>
      <c r="T8" s="11">
        <v>27</v>
      </c>
      <c r="U8" s="11">
        <v>14</v>
      </c>
      <c r="V8" s="11">
        <v>56</v>
      </c>
      <c r="W8" s="11">
        <v>39</v>
      </c>
      <c r="X8" s="11">
        <v>23</v>
      </c>
      <c r="Y8" s="11">
        <v>11</v>
      </c>
      <c r="Z8" s="11"/>
      <c r="AA8" s="11">
        <v>104</v>
      </c>
      <c r="AB8" s="11">
        <v>106</v>
      </c>
      <c r="AC8" s="11">
        <v>85</v>
      </c>
      <c r="AD8" s="11">
        <v>103</v>
      </c>
      <c r="AE8" s="11"/>
      <c r="AF8" s="11">
        <v>104</v>
      </c>
      <c r="AG8" s="11">
        <v>103</v>
      </c>
      <c r="AH8" s="11">
        <v>91</v>
      </c>
      <c r="AI8" s="11">
        <v>33</v>
      </c>
      <c r="AJ8" s="11">
        <v>10</v>
      </c>
    </row>
    <row r="9" spans="2:36" ht="29" x14ac:dyDescent="0.35">
      <c r="B9" s="18" t="s">
        <v>155</v>
      </c>
      <c r="C9" s="17">
        <v>0.33075509693806099</v>
      </c>
      <c r="D9" s="17">
        <v>0.33658231128952198</v>
      </c>
      <c r="E9" s="17">
        <v>0.324599756075999</v>
      </c>
      <c r="F9" s="17"/>
      <c r="G9" s="17">
        <v>0.25523597083331601</v>
      </c>
      <c r="H9" s="17">
        <v>0.346595815704548</v>
      </c>
      <c r="I9" s="17">
        <v>0.32861308285135798</v>
      </c>
      <c r="J9" s="17">
        <v>0.39071953712212398</v>
      </c>
      <c r="K9" s="17">
        <v>0.28872385865202699</v>
      </c>
      <c r="L9" s="17">
        <v>0.35526415604556</v>
      </c>
      <c r="M9" s="17"/>
      <c r="N9" s="17">
        <v>0.300021563183274</v>
      </c>
      <c r="O9" s="17">
        <v>0.356271339187616</v>
      </c>
      <c r="P9" s="17">
        <v>0.29884050321794497</v>
      </c>
      <c r="Q9" s="17">
        <v>0.40173578359600898</v>
      </c>
      <c r="R9" s="17">
        <v>0.30594865069296001</v>
      </c>
      <c r="S9" s="17">
        <v>0.35138859847590598</v>
      </c>
      <c r="T9" s="17">
        <v>0.28191656403910798</v>
      </c>
      <c r="U9" s="17">
        <v>0.40872633776968798</v>
      </c>
      <c r="V9" s="17">
        <v>0.30526871834177599</v>
      </c>
      <c r="W9" s="17">
        <v>0.45625221888253698</v>
      </c>
      <c r="X9" s="17">
        <v>0.13618872398208001</v>
      </c>
      <c r="Y9" s="17">
        <v>0.32652513097765901</v>
      </c>
      <c r="Z9" s="17"/>
      <c r="AA9" s="17">
        <v>0.36760623928406899</v>
      </c>
      <c r="AB9" s="17">
        <v>0.33255372657366</v>
      </c>
      <c r="AC9" s="17">
        <v>0.38784505425863097</v>
      </c>
      <c r="AD9" s="17">
        <v>0.244663848956409</v>
      </c>
      <c r="AE9" s="17"/>
      <c r="AF9" s="17">
        <v>0.25744964544391302</v>
      </c>
      <c r="AG9" s="17">
        <v>0.33393820835298998</v>
      </c>
      <c r="AH9" s="17">
        <v>0.35116865572907102</v>
      </c>
      <c r="AI9" s="17">
        <v>0.32687686340914801</v>
      </c>
      <c r="AJ9" s="17">
        <v>0.40399384956226098</v>
      </c>
    </row>
    <row r="10" spans="2:36" ht="29" x14ac:dyDescent="0.35">
      <c r="B10" s="18" t="s">
        <v>156</v>
      </c>
      <c r="C10" s="17">
        <v>0.52176202703146701</v>
      </c>
      <c r="D10" s="17">
        <v>0.54239867553748999</v>
      </c>
      <c r="E10" s="17">
        <v>0.49996334276420401</v>
      </c>
      <c r="F10" s="17"/>
      <c r="G10" s="17">
        <v>0.67831526379611495</v>
      </c>
      <c r="H10" s="17">
        <v>0.49751242357431602</v>
      </c>
      <c r="I10" s="17">
        <v>0.47028770412597998</v>
      </c>
      <c r="J10" s="17">
        <v>0.52706805685595703</v>
      </c>
      <c r="K10" s="17">
        <v>0.44265310795328799</v>
      </c>
      <c r="L10" s="17">
        <v>0.53572347595967795</v>
      </c>
      <c r="M10" s="17"/>
      <c r="N10" s="17">
        <v>0.65826537647371297</v>
      </c>
      <c r="O10" s="17">
        <v>0.45582117941087102</v>
      </c>
      <c r="P10" s="17">
        <v>0.56796898648562899</v>
      </c>
      <c r="Q10" s="17">
        <v>0.53717860239916004</v>
      </c>
      <c r="R10" s="17">
        <v>0.57347789283966399</v>
      </c>
      <c r="S10" s="17">
        <v>0.54884830682518204</v>
      </c>
      <c r="T10" s="17">
        <v>0.48619248555559402</v>
      </c>
      <c r="U10" s="17">
        <v>0.24709240021258</v>
      </c>
      <c r="V10" s="17">
        <v>0.52207023770963101</v>
      </c>
      <c r="W10" s="17">
        <v>0.459727365081886</v>
      </c>
      <c r="X10" s="17">
        <v>0.64002766769866204</v>
      </c>
      <c r="Y10" s="17">
        <v>0.23724764044187499</v>
      </c>
      <c r="Z10" s="17"/>
      <c r="AA10" s="17">
        <v>0.472768469906438</v>
      </c>
      <c r="AB10" s="17">
        <v>0.48934446804688297</v>
      </c>
      <c r="AC10" s="17">
        <v>0.48736988397520598</v>
      </c>
      <c r="AD10" s="17">
        <v>0.63291123967545304</v>
      </c>
      <c r="AE10" s="17"/>
      <c r="AF10" s="17">
        <v>0.59791809967273202</v>
      </c>
      <c r="AG10" s="17">
        <v>0.51054568586665905</v>
      </c>
      <c r="AH10" s="17">
        <v>0.52170554354572596</v>
      </c>
      <c r="AI10" s="17">
        <v>0.45084338313118999</v>
      </c>
      <c r="AJ10" s="17">
        <v>0.59600615043773897</v>
      </c>
    </row>
    <row r="11" spans="2:36" x14ac:dyDescent="0.35">
      <c r="B11" s="18" t="s">
        <v>104</v>
      </c>
      <c r="C11" s="19">
        <v>0.147482876030472</v>
      </c>
      <c r="D11" s="19">
        <v>0.12101901317298901</v>
      </c>
      <c r="E11" s="19">
        <v>0.17543690115979599</v>
      </c>
      <c r="F11" s="19"/>
      <c r="G11" s="19">
        <v>6.6448765370569304E-2</v>
      </c>
      <c r="H11" s="19">
        <v>0.155891760721136</v>
      </c>
      <c r="I11" s="19">
        <v>0.20109921302266101</v>
      </c>
      <c r="J11" s="19">
        <v>8.2212406021918302E-2</v>
      </c>
      <c r="K11" s="19">
        <v>0.26862303339468502</v>
      </c>
      <c r="L11" s="19">
        <v>0.10901236799476199</v>
      </c>
      <c r="M11" s="19"/>
      <c r="N11" s="19">
        <v>4.1713060343012802E-2</v>
      </c>
      <c r="O11" s="19">
        <v>0.187907481401513</v>
      </c>
      <c r="P11" s="19">
        <v>0.13319051029642601</v>
      </c>
      <c r="Q11" s="19">
        <v>6.1085614004830702E-2</v>
      </c>
      <c r="R11" s="19">
        <v>0.12057345646737599</v>
      </c>
      <c r="S11" s="19">
        <v>9.9763094698912105E-2</v>
      </c>
      <c r="T11" s="19">
        <v>0.231890950405298</v>
      </c>
      <c r="U11" s="19">
        <v>0.34418126201773203</v>
      </c>
      <c r="V11" s="19">
        <v>0.172661043948593</v>
      </c>
      <c r="W11" s="19">
        <v>8.4020416035576695E-2</v>
      </c>
      <c r="X11" s="19">
        <v>0.223783608319258</v>
      </c>
      <c r="Y11" s="19">
        <v>0.43622722858046598</v>
      </c>
      <c r="Z11" s="19"/>
      <c r="AA11" s="19">
        <v>0.159625290809493</v>
      </c>
      <c r="AB11" s="19">
        <v>0.178101805379457</v>
      </c>
      <c r="AC11" s="19">
        <v>0.124785061766163</v>
      </c>
      <c r="AD11" s="19">
        <v>0.122424911368137</v>
      </c>
      <c r="AE11" s="19"/>
      <c r="AF11" s="19">
        <v>0.14463225488335499</v>
      </c>
      <c r="AG11" s="19">
        <v>0.15551610578035199</v>
      </c>
      <c r="AH11" s="19">
        <v>0.12712580072520299</v>
      </c>
      <c r="AI11" s="19">
        <v>0.222279753459662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J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383</v>
      </c>
      <c r="D7" s="10">
        <v>182</v>
      </c>
      <c r="E7" s="10">
        <v>201</v>
      </c>
      <c r="F7" s="10"/>
      <c r="G7" s="10">
        <v>58</v>
      </c>
      <c r="H7" s="10">
        <v>61</v>
      </c>
      <c r="I7" s="10">
        <v>66</v>
      </c>
      <c r="J7" s="10">
        <v>62</v>
      </c>
      <c r="K7" s="10">
        <v>45</v>
      </c>
      <c r="L7" s="10">
        <v>91</v>
      </c>
      <c r="M7" s="10"/>
      <c r="N7" s="10">
        <v>54</v>
      </c>
      <c r="O7" s="10">
        <v>47</v>
      </c>
      <c r="P7" s="10">
        <v>31</v>
      </c>
      <c r="Q7" s="10">
        <v>35</v>
      </c>
      <c r="R7" s="10">
        <v>28</v>
      </c>
      <c r="S7" s="10">
        <v>33</v>
      </c>
      <c r="T7" s="10">
        <v>29</v>
      </c>
      <c r="U7" s="10">
        <v>22</v>
      </c>
      <c r="V7" s="10">
        <v>46</v>
      </c>
      <c r="W7" s="10">
        <v>32</v>
      </c>
      <c r="X7" s="10">
        <v>19</v>
      </c>
      <c r="Y7" s="10">
        <v>7</v>
      </c>
      <c r="Z7" s="10"/>
      <c r="AA7" s="10">
        <v>107</v>
      </c>
      <c r="AB7" s="10">
        <v>98</v>
      </c>
      <c r="AC7" s="10">
        <v>89</v>
      </c>
      <c r="AD7" s="10">
        <v>89</v>
      </c>
      <c r="AE7" s="10"/>
      <c r="AF7" s="10">
        <v>90</v>
      </c>
      <c r="AG7" s="10">
        <v>98</v>
      </c>
      <c r="AH7" s="10">
        <v>103</v>
      </c>
      <c r="AI7" s="10">
        <v>42</v>
      </c>
      <c r="AJ7" s="10">
        <v>10</v>
      </c>
    </row>
    <row r="8" spans="2:36" ht="30" customHeight="1" x14ac:dyDescent="0.35">
      <c r="B8" s="11" t="s">
        <v>54</v>
      </c>
      <c r="C8" s="11">
        <v>383</v>
      </c>
      <c r="D8" s="11">
        <v>186</v>
      </c>
      <c r="E8" s="11">
        <v>197</v>
      </c>
      <c r="F8" s="11"/>
      <c r="G8" s="11">
        <v>54</v>
      </c>
      <c r="H8" s="11">
        <v>66</v>
      </c>
      <c r="I8" s="11">
        <v>68</v>
      </c>
      <c r="J8" s="11">
        <v>64</v>
      </c>
      <c r="K8" s="11">
        <v>41</v>
      </c>
      <c r="L8" s="11">
        <v>90</v>
      </c>
      <c r="M8" s="11"/>
      <c r="N8" s="11">
        <v>55</v>
      </c>
      <c r="O8" s="11">
        <v>47</v>
      </c>
      <c r="P8" s="11">
        <v>30</v>
      </c>
      <c r="Q8" s="11">
        <v>36</v>
      </c>
      <c r="R8" s="11">
        <v>26</v>
      </c>
      <c r="S8" s="11">
        <v>32</v>
      </c>
      <c r="T8" s="11">
        <v>31</v>
      </c>
      <c r="U8" s="11">
        <v>18</v>
      </c>
      <c r="V8" s="11">
        <v>45</v>
      </c>
      <c r="W8" s="11">
        <v>37</v>
      </c>
      <c r="X8" s="11">
        <v>19</v>
      </c>
      <c r="Y8" s="11">
        <v>6</v>
      </c>
      <c r="Z8" s="11"/>
      <c r="AA8" s="11">
        <v>109</v>
      </c>
      <c r="AB8" s="11">
        <v>100</v>
      </c>
      <c r="AC8" s="11">
        <v>88</v>
      </c>
      <c r="AD8" s="11">
        <v>85</v>
      </c>
      <c r="AE8" s="11"/>
      <c r="AF8" s="11">
        <v>88</v>
      </c>
      <c r="AG8" s="11">
        <v>97</v>
      </c>
      <c r="AH8" s="11">
        <v>105</v>
      </c>
      <c r="AI8" s="11">
        <v>44</v>
      </c>
      <c r="AJ8" s="11">
        <v>10</v>
      </c>
    </row>
    <row r="9" spans="2:36" ht="29" x14ac:dyDescent="0.35">
      <c r="B9" s="18" t="s">
        <v>155</v>
      </c>
      <c r="C9" s="17">
        <v>0.31409829504169101</v>
      </c>
      <c r="D9" s="17">
        <v>0.34277994819766799</v>
      </c>
      <c r="E9" s="17">
        <v>0.28698330939507999</v>
      </c>
      <c r="F9" s="17"/>
      <c r="G9" s="17">
        <v>0.308862969201955</v>
      </c>
      <c r="H9" s="17">
        <v>0.28000913665226201</v>
      </c>
      <c r="I9" s="17">
        <v>0.39531217908921901</v>
      </c>
      <c r="J9" s="17">
        <v>0.33792878670322501</v>
      </c>
      <c r="K9" s="17">
        <v>0.26029507363353399</v>
      </c>
      <c r="L9" s="17">
        <v>0.28885220853583299</v>
      </c>
      <c r="M9" s="17"/>
      <c r="N9" s="17">
        <v>0.18940006818551</v>
      </c>
      <c r="O9" s="17">
        <v>0.36134276326758302</v>
      </c>
      <c r="P9" s="17">
        <v>0.28519362558425698</v>
      </c>
      <c r="Q9" s="17">
        <v>0.40348411460727601</v>
      </c>
      <c r="R9" s="17">
        <v>0.328137630909064</v>
      </c>
      <c r="S9" s="17">
        <v>0.18972882321191101</v>
      </c>
      <c r="T9" s="17">
        <v>0.55663415472292499</v>
      </c>
      <c r="U9" s="17">
        <v>0.33136870027412701</v>
      </c>
      <c r="V9" s="17">
        <v>0.30773571386172199</v>
      </c>
      <c r="W9" s="17">
        <v>0.2255547686995</v>
      </c>
      <c r="X9" s="17">
        <v>0.41330746832157</v>
      </c>
      <c r="Y9" s="17">
        <v>0.27880315863698502</v>
      </c>
      <c r="Z9" s="17"/>
      <c r="AA9" s="17">
        <v>0.30788937600863697</v>
      </c>
      <c r="AB9" s="17">
        <v>0.30386319828844399</v>
      </c>
      <c r="AC9" s="17">
        <v>0.39983067775117498</v>
      </c>
      <c r="AD9" s="17">
        <v>0.24560979699562499</v>
      </c>
      <c r="AE9" s="17"/>
      <c r="AF9" s="17">
        <v>0.215278963151735</v>
      </c>
      <c r="AG9" s="17">
        <v>0.30496283112512002</v>
      </c>
      <c r="AH9" s="17">
        <v>0.36976176387759602</v>
      </c>
      <c r="AI9" s="17">
        <v>0.31521196572594301</v>
      </c>
      <c r="AJ9" s="17">
        <v>8.7643672809703005E-2</v>
      </c>
    </row>
    <row r="10" spans="2:36" ht="29" x14ac:dyDescent="0.35">
      <c r="B10" s="18" t="s">
        <v>156</v>
      </c>
      <c r="C10" s="17">
        <v>0.57290048528440096</v>
      </c>
      <c r="D10" s="17">
        <v>0.55302114076948905</v>
      </c>
      <c r="E10" s="17">
        <v>0.59169396759361503</v>
      </c>
      <c r="F10" s="17"/>
      <c r="G10" s="17">
        <v>0.607489719477046</v>
      </c>
      <c r="H10" s="17">
        <v>0.62860442754760004</v>
      </c>
      <c r="I10" s="17">
        <v>0.57287338245713304</v>
      </c>
      <c r="J10" s="17">
        <v>0.527484773953801</v>
      </c>
      <c r="K10" s="17">
        <v>0.62982561308515606</v>
      </c>
      <c r="L10" s="17">
        <v>0.51661974729335502</v>
      </c>
      <c r="M10" s="17"/>
      <c r="N10" s="17">
        <v>0.68204252204723803</v>
      </c>
      <c r="O10" s="17">
        <v>0.54561134431831204</v>
      </c>
      <c r="P10" s="17">
        <v>0.51866092148177201</v>
      </c>
      <c r="Q10" s="17">
        <v>0.59651588539272404</v>
      </c>
      <c r="R10" s="17">
        <v>0.53362056617739595</v>
      </c>
      <c r="S10" s="17">
        <v>0.66940806694647204</v>
      </c>
      <c r="T10" s="17">
        <v>0.374324961485688</v>
      </c>
      <c r="U10" s="17">
        <v>0.58023668688532404</v>
      </c>
      <c r="V10" s="17">
        <v>0.56034518865613203</v>
      </c>
      <c r="W10" s="17">
        <v>0.68097025537819</v>
      </c>
      <c r="X10" s="17">
        <v>0.43081728634316602</v>
      </c>
      <c r="Y10" s="17">
        <v>0.44752643576305501</v>
      </c>
      <c r="Z10" s="17"/>
      <c r="AA10" s="17">
        <v>0.62159955449587601</v>
      </c>
      <c r="AB10" s="17">
        <v>0.55411600928286298</v>
      </c>
      <c r="AC10" s="17">
        <v>0.50005832886900203</v>
      </c>
      <c r="AD10" s="17">
        <v>0.60766322057967104</v>
      </c>
      <c r="AE10" s="17"/>
      <c r="AF10" s="17">
        <v>0.60557017661423596</v>
      </c>
      <c r="AG10" s="17">
        <v>0.59513395396334901</v>
      </c>
      <c r="AH10" s="17">
        <v>0.49855903707156202</v>
      </c>
      <c r="AI10" s="17">
        <v>0.61655556051445803</v>
      </c>
      <c r="AJ10" s="17">
        <v>0.91235632719029702</v>
      </c>
    </row>
    <row r="11" spans="2:36" x14ac:dyDescent="0.35">
      <c r="B11" s="18" t="s">
        <v>104</v>
      </c>
      <c r="C11" s="19">
        <v>0.113001219673909</v>
      </c>
      <c r="D11" s="19">
        <v>0.104198911032843</v>
      </c>
      <c r="E11" s="19">
        <v>0.12132272301130601</v>
      </c>
      <c r="F11" s="19"/>
      <c r="G11" s="19">
        <v>8.3647311320999299E-2</v>
      </c>
      <c r="H11" s="19">
        <v>9.1386435800137999E-2</v>
      </c>
      <c r="I11" s="19">
        <v>3.18144384536478E-2</v>
      </c>
      <c r="J11" s="19">
        <v>0.13458643934297401</v>
      </c>
      <c r="K11" s="19">
        <v>0.10987931328131</v>
      </c>
      <c r="L11" s="19">
        <v>0.19452804417081199</v>
      </c>
      <c r="M11" s="19"/>
      <c r="N11" s="19">
        <v>0.128557409767252</v>
      </c>
      <c r="O11" s="19">
        <v>9.3045892414104894E-2</v>
      </c>
      <c r="P11" s="19">
        <v>0.19614545293397201</v>
      </c>
      <c r="Q11" s="19">
        <v>0</v>
      </c>
      <c r="R11" s="19">
        <v>0.13824180291353999</v>
      </c>
      <c r="S11" s="19">
        <v>0.14086310984161701</v>
      </c>
      <c r="T11" s="19">
        <v>6.9040883791387703E-2</v>
      </c>
      <c r="U11" s="19">
        <v>8.8394612840548406E-2</v>
      </c>
      <c r="V11" s="19">
        <v>0.131919097482145</v>
      </c>
      <c r="W11" s="19">
        <v>9.3474975922309494E-2</v>
      </c>
      <c r="X11" s="19">
        <v>0.15587524533526401</v>
      </c>
      <c r="Y11" s="19">
        <v>0.27367040559995998</v>
      </c>
      <c r="Z11" s="19"/>
      <c r="AA11" s="19">
        <v>7.05110694954868E-2</v>
      </c>
      <c r="AB11" s="19">
        <v>0.142020792428693</v>
      </c>
      <c r="AC11" s="19">
        <v>0.100110993379823</v>
      </c>
      <c r="AD11" s="19">
        <v>0.146726982424704</v>
      </c>
      <c r="AE11" s="19"/>
      <c r="AF11" s="19">
        <v>0.17915086023403001</v>
      </c>
      <c r="AG11" s="19">
        <v>9.9903214911530994E-2</v>
      </c>
      <c r="AH11" s="19">
        <v>0.13167919905084199</v>
      </c>
      <c r="AI11" s="19">
        <v>6.8232473759599704E-2</v>
      </c>
      <c r="AJ11" s="19">
        <v>0</v>
      </c>
    </row>
    <row r="12" spans="2:36" x14ac:dyDescent="0.35">
      <c r="B12" s="16" t="s">
        <v>14</v>
      </c>
    </row>
    <row r="13" spans="2:36" x14ac:dyDescent="0.35">
      <c r="B13" t="s">
        <v>196</v>
      </c>
    </row>
    <row r="14" spans="2:36" x14ac:dyDescent="0.35">
      <c r="B14" t="s">
        <v>197</v>
      </c>
    </row>
    <row r="16" spans="2:36" x14ac:dyDescent="0.35">
      <c r="B16"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284</v>
      </c>
      <c r="D7" s="10">
        <v>147</v>
      </c>
      <c r="E7" s="10">
        <v>136</v>
      </c>
      <c r="F7" s="10"/>
      <c r="G7" s="10">
        <v>43</v>
      </c>
      <c r="H7" s="10">
        <v>45</v>
      </c>
      <c r="I7" s="10">
        <v>56</v>
      </c>
      <c r="J7" s="10">
        <v>50</v>
      </c>
      <c r="K7" s="10">
        <v>44</v>
      </c>
      <c r="L7" s="10">
        <v>46</v>
      </c>
      <c r="M7" s="10"/>
      <c r="N7" s="10">
        <v>34</v>
      </c>
      <c r="O7" s="10">
        <v>37</v>
      </c>
      <c r="P7" s="10">
        <v>25</v>
      </c>
      <c r="Q7" s="10">
        <v>20</v>
      </c>
      <c r="R7" s="10">
        <v>26</v>
      </c>
      <c r="S7" s="10">
        <v>30</v>
      </c>
      <c r="T7" s="10">
        <v>21</v>
      </c>
      <c r="U7" s="10">
        <v>6</v>
      </c>
      <c r="V7" s="10">
        <v>35</v>
      </c>
      <c r="W7" s="10">
        <v>21</v>
      </c>
      <c r="X7" s="10">
        <v>16</v>
      </c>
      <c r="Y7" s="10">
        <v>13</v>
      </c>
      <c r="Z7" s="10"/>
      <c r="AA7" s="10">
        <v>77</v>
      </c>
      <c r="AB7" s="10">
        <v>81</v>
      </c>
      <c r="AC7" s="10">
        <v>58</v>
      </c>
      <c r="AD7" s="10">
        <v>68</v>
      </c>
      <c r="AE7" s="10"/>
      <c r="AF7" s="10">
        <v>59</v>
      </c>
      <c r="AG7" s="10">
        <v>80</v>
      </c>
      <c r="AH7" s="10">
        <v>77</v>
      </c>
      <c r="AI7" s="10">
        <v>26</v>
      </c>
      <c r="AJ7" s="10">
        <v>6</v>
      </c>
    </row>
    <row r="8" spans="2:36" ht="30" customHeight="1" x14ac:dyDescent="0.35">
      <c r="B8" s="11" t="s">
        <v>54</v>
      </c>
      <c r="C8" s="11">
        <v>287</v>
      </c>
      <c r="D8" s="11">
        <v>153</v>
      </c>
      <c r="E8" s="11">
        <v>133</v>
      </c>
      <c r="F8" s="11"/>
      <c r="G8" s="11">
        <v>40</v>
      </c>
      <c r="H8" s="11">
        <v>51</v>
      </c>
      <c r="I8" s="11">
        <v>57</v>
      </c>
      <c r="J8" s="11">
        <v>53</v>
      </c>
      <c r="K8" s="11">
        <v>41</v>
      </c>
      <c r="L8" s="11">
        <v>45</v>
      </c>
      <c r="M8" s="11"/>
      <c r="N8" s="11">
        <v>34</v>
      </c>
      <c r="O8" s="11">
        <v>38</v>
      </c>
      <c r="P8" s="11">
        <v>24</v>
      </c>
      <c r="Q8" s="11">
        <v>21</v>
      </c>
      <c r="R8" s="11">
        <v>25</v>
      </c>
      <c r="S8" s="11">
        <v>30</v>
      </c>
      <c r="T8" s="11">
        <v>22</v>
      </c>
      <c r="U8" s="11">
        <v>5</v>
      </c>
      <c r="V8" s="11">
        <v>35</v>
      </c>
      <c r="W8" s="11">
        <v>25</v>
      </c>
      <c r="X8" s="11">
        <v>16</v>
      </c>
      <c r="Y8" s="11">
        <v>11</v>
      </c>
      <c r="Z8" s="11"/>
      <c r="AA8" s="11">
        <v>80</v>
      </c>
      <c r="AB8" s="11">
        <v>83</v>
      </c>
      <c r="AC8" s="11">
        <v>57</v>
      </c>
      <c r="AD8" s="11">
        <v>66</v>
      </c>
      <c r="AE8" s="11"/>
      <c r="AF8" s="11">
        <v>59</v>
      </c>
      <c r="AG8" s="11">
        <v>80</v>
      </c>
      <c r="AH8" s="11">
        <v>79</v>
      </c>
      <c r="AI8" s="11">
        <v>28</v>
      </c>
      <c r="AJ8" s="11">
        <v>6</v>
      </c>
    </row>
    <row r="9" spans="2:36" x14ac:dyDescent="0.35">
      <c r="B9" s="18" t="s">
        <v>163</v>
      </c>
      <c r="C9" s="17">
        <v>0.39244368571515997</v>
      </c>
      <c r="D9" s="17">
        <v>0.34909817227512102</v>
      </c>
      <c r="E9" s="17">
        <v>0.44499450949446401</v>
      </c>
      <c r="F9" s="17"/>
      <c r="G9" s="17">
        <v>0.170793368128555</v>
      </c>
      <c r="H9" s="17">
        <v>0.37594705488054903</v>
      </c>
      <c r="I9" s="17">
        <v>0.34543943519355502</v>
      </c>
      <c r="J9" s="17">
        <v>0.44081249615854601</v>
      </c>
      <c r="K9" s="17">
        <v>0.44242402276065701</v>
      </c>
      <c r="L9" s="17">
        <v>0.56608753279889901</v>
      </c>
      <c r="M9" s="17"/>
      <c r="N9" s="17">
        <v>0.179310113755065</v>
      </c>
      <c r="O9" s="17">
        <v>0.51409136472869799</v>
      </c>
      <c r="P9" s="17">
        <v>0.31454181726128</v>
      </c>
      <c r="Q9" s="17">
        <v>0.64175108962605298</v>
      </c>
      <c r="R9" s="17">
        <v>0.33671047315945501</v>
      </c>
      <c r="S9" s="17">
        <v>0.40044439917526398</v>
      </c>
      <c r="T9" s="17">
        <v>0.34980991849208098</v>
      </c>
      <c r="U9" s="17">
        <v>0.33626759542320001</v>
      </c>
      <c r="V9" s="17">
        <v>0.380681444238477</v>
      </c>
      <c r="W9" s="17">
        <v>0.42953460562173201</v>
      </c>
      <c r="X9" s="17">
        <v>0.636388825708324</v>
      </c>
      <c r="Y9" s="17">
        <v>0.148465045413187</v>
      </c>
      <c r="Z9" s="17"/>
      <c r="AA9" s="17">
        <v>0.42468181037673502</v>
      </c>
      <c r="AB9" s="17">
        <v>0.37164319188378803</v>
      </c>
      <c r="AC9" s="17">
        <v>0.33105273272894298</v>
      </c>
      <c r="AD9" s="17">
        <v>0.432435708719631</v>
      </c>
      <c r="AE9" s="17"/>
      <c r="AF9" s="17">
        <v>0.39244473146627201</v>
      </c>
      <c r="AG9" s="17">
        <v>0.35721356592112502</v>
      </c>
      <c r="AH9" s="17">
        <v>0.43568515123182899</v>
      </c>
      <c r="AI9" s="17">
        <v>0.33957146545168398</v>
      </c>
      <c r="AJ9" s="17">
        <v>0.35084236880363001</v>
      </c>
    </row>
    <row r="10" spans="2:36" x14ac:dyDescent="0.35">
      <c r="B10" s="18" t="s">
        <v>164</v>
      </c>
      <c r="C10" s="17">
        <v>0.24165045579747499</v>
      </c>
      <c r="D10" s="17">
        <v>0.23408447398670501</v>
      </c>
      <c r="E10" s="17">
        <v>0.24489742823574501</v>
      </c>
      <c r="F10" s="17"/>
      <c r="G10" s="17">
        <v>0.23229075853676001</v>
      </c>
      <c r="H10" s="17">
        <v>0.159850002336656</v>
      </c>
      <c r="I10" s="17">
        <v>0.32173265610532698</v>
      </c>
      <c r="J10" s="17">
        <v>0.27458111067746099</v>
      </c>
      <c r="K10" s="17">
        <v>0.244124244473262</v>
      </c>
      <c r="L10" s="17">
        <v>0.20000021004177199</v>
      </c>
      <c r="M10" s="17"/>
      <c r="N10" s="17">
        <v>0.20124836616487801</v>
      </c>
      <c r="O10" s="17">
        <v>0.24719926670631301</v>
      </c>
      <c r="P10" s="17">
        <v>0.27854593835135</v>
      </c>
      <c r="Q10" s="17">
        <v>0.16570617982681199</v>
      </c>
      <c r="R10" s="17">
        <v>0.18853420896244599</v>
      </c>
      <c r="S10" s="17">
        <v>0.134652093646704</v>
      </c>
      <c r="T10" s="17">
        <v>0.33108131110330302</v>
      </c>
      <c r="U10" s="17">
        <v>0.34634219979847702</v>
      </c>
      <c r="V10" s="17">
        <v>0.313482161210482</v>
      </c>
      <c r="W10" s="17">
        <v>0.32703564970653898</v>
      </c>
      <c r="X10" s="17">
        <v>5.2467792017091099E-2</v>
      </c>
      <c r="Y10" s="17">
        <v>0.45010444697428997</v>
      </c>
      <c r="Z10" s="17"/>
      <c r="AA10" s="17">
        <v>0.20699303452527401</v>
      </c>
      <c r="AB10" s="17">
        <v>0.279681509681239</v>
      </c>
      <c r="AC10" s="17">
        <v>0.27774314151079998</v>
      </c>
      <c r="AD10" s="17">
        <v>0.20465201219048201</v>
      </c>
      <c r="AE10" s="17"/>
      <c r="AF10" s="17">
        <v>0.32751271869434501</v>
      </c>
      <c r="AG10" s="17">
        <v>0.25239449578313</v>
      </c>
      <c r="AH10" s="17">
        <v>0.18768170001647999</v>
      </c>
      <c r="AI10" s="17">
        <v>0.18886731579006399</v>
      </c>
      <c r="AJ10" s="17">
        <v>0</v>
      </c>
    </row>
    <row r="11" spans="2:36" x14ac:dyDescent="0.35">
      <c r="B11" s="18" t="s">
        <v>165</v>
      </c>
      <c r="C11" s="17">
        <v>0.122802263502482</v>
      </c>
      <c r="D11" s="17">
        <v>0.151565394620049</v>
      </c>
      <c r="E11" s="17">
        <v>9.0677112527723702E-2</v>
      </c>
      <c r="F11" s="17"/>
      <c r="G11" s="17">
        <v>0.23201637895105101</v>
      </c>
      <c r="H11" s="17">
        <v>0.13368843152802701</v>
      </c>
      <c r="I11" s="17">
        <v>0.142949250847243</v>
      </c>
      <c r="J11" s="17">
        <v>6.2626085022038494E-2</v>
      </c>
      <c r="K11" s="17">
        <v>0.14067134537852399</v>
      </c>
      <c r="L11" s="17">
        <v>4.2330595875732499E-2</v>
      </c>
      <c r="M11" s="17"/>
      <c r="N11" s="17">
        <v>0.17776883689578499</v>
      </c>
      <c r="O11" s="17">
        <v>0.15675126380207099</v>
      </c>
      <c r="P11" s="17">
        <v>0.21305225976800901</v>
      </c>
      <c r="Q11" s="17">
        <v>8.9866194097170393E-2</v>
      </c>
      <c r="R11" s="17">
        <v>8.2653981220338901E-2</v>
      </c>
      <c r="S11" s="17">
        <v>0.23349596095896699</v>
      </c>
      <c r="T11" s="17">
        <v>4.5042448376585803E-2</v>
      </c>
      <c r="U11" s="17">
        <v>0</v>
      </c>
      <c r="V11" s="17">
        <v>8.6897847259175501E-2</v>
      </c>
      <c r="W11" s="17">
        <v>0</v>
      </c>
      <c r="X11" s="17">
        <v>0.129323628750068</v>
      </c>
      <c r="Y11" s="17">
        <v>8.0087666606209806E-2</v>
      </c>
      <c r="Z11" s="17"/>
      <c r="AA11" s="17">
        <v>0.14350656775537701</v>
      </c>
      <c r="AB11" s="17">
        <v>8.3552378832663005E-2</v>
      </c>
      <c r="AC11" s="17">
        <v>0.20216381915430501</v>
      </c>
      <c r="AD11" s="17">
        <v>7.89388420330637E-2</v>
      </c>
      <c r="AE11" s="17"/>
      <c r="AF11" s="17">
        <v>0.119419575902419</v>
      </c>
      <c r="AG11" s="17">
        <v>0.175216969494983</v>
      </c>
      <c r="AH11" s="17">
        <v>8.8872420779384106E-2</v>
      </c>
      <c r="AI11" s="17">
        <v>0.15288416084684101</v>
      </c>
      <c r="AJ11" s="17">
        <v>0</v>
      </c>
    </row>
    <row r="12" spans="2:36" x14ac:dyDescent="0.35">
      <c r="B12" s="18" t="s">
        <v>166</v>
      </c>
      <c r="C12" s="17">
        <v>0.146994193038265</v>
      </c>
      <c r="D12" s="17">
        <v>0.17518376710637701</v>
      </c>
      <c r="E12" s="17">
        <v>0.115700566311619</v>
      </c>
      <c r="F12" s="17"/>
      <c r="G12" s="17">
        <v>0.29732649512739301</v>
      </c>
      <c r="H12" s="17">
        <v>0.24212894416299899</v>
      </c>
      <c r="I12" s="17">
        <v>7.1402519872048903E-2</v>
      </c>
      <c r="J12" s="17">
        <v>8.5745114639659906E-2</v>
      </c>
      <c r="K12" s="17">
        <v>4.12415783884948E-2</v>
      </c>
      <c r="L12" s="17">
        <v>0.16943568191134301</v>
      </c>
      <c r="M12" s="17"/>
      <c r="N12" s="17">
        <v>0.29330011549400797</v>
      </c>
      <c r="O12" s="17">
        <v>2.4476810309199699E-2</v>
      </c>
      <c r="P12" s="17">
        <v>0.19385998461936099</v>
      </c>
      <c r="Q12" s="17">
        <v>0.102676536449964</v>
      </c>
      <c r="R12" s="17">
        <v>0.24019636542355099</v>
      </c>
      <c r="S12" s="17">
        <v>0</v>
      </c>
      <c r="T12" s="17">
        <v>0.27406632202803</v>
      </c>
      <c r="U12" s="17">
        <v>0.16054487537283399</v>
      </c>
      <c r="V12" s="17">
        <v>5.9284332703414003E-2</v>
      </c>
      <c r="W12" s="17">
        <v>0.190568960358592</v>
      </c>
      <c r="X12" s="17">
        <v>0.120968835466433</v>
      </c>
      <c r="Y12" s="17">
        <v>0.244861884719314</v>
      </c>
      <c r="Z12" s="17"/>
      <c r="AA12" s="17">
        <v>0.15800930958861101</v>
      </c>
      <c r="AB12" s="17">
        <v>0.154999931142702</v>
      </c>
      <c r="AC12" s="17">
        <v>0.15602295841299799</v>
      </c>
      <c r="AD12" s="17">
        <v>0.115849075710191</v>
      </c>
      <c r="AE12" s="17"/>
      <c r="AF12" s="17">
        <v>7.9238108066550197E-2</v>
      </c>
      <c r="AG12" s="17">
        <v>0.12227767379905199</v>
      </c>
      <c r="AH12" s="17">
        <v>0.201791419545267</v>
      </c>
      <c r="AI12" s="17">
        <v>0.189344394433476</v>
      </c>
      <c r="AJ12" s="17">
        <v>0.29422912286522002</v>
      </c>
    </row>
    <row r="13" spans="2:36" x14ac:dyDescent="0.35">
      <c r="B13" s="18" t="s">
        <v>167</v>
      </c>
      <c r="C13" s="17">
        <v>6.8146965260069303E-2</v>
      </c>
      <c r="D13" s="17">
        <v>7.1981505473447796E-2</v>
      </c>
      <c r="E13" s="17">
        <v>6.4235280473037906E-2</v>
      </c>
      <c r="F13" s="17"/>
      <c r="G13" s="17">
        <v>4.4607323621114303E-2</v>
      </c>
      <c r="H13" s="17">
        <v>8.8385567091769104E-2</v>
      </c>
      <c r="I13" s="17">
        <v>7.0391020595477999E-2</v>
      </c>
      <c r="J13" s="17">
        <v>0.122088899611658</v>
      </c>
      <c r="K13" s="17">
        <v>4.3266746703670603E-2</v>
      </c>
      <c r="L13" s="17">
        <v>2.2145979372253499E-2</v>
      </c>
      <c r="M13" s="17"/>
      <c r="N13" s="17">
        <v>0.148372567690264</v>
      </c>
      <c r="O13" s="17">
        <v>5.74812944537186E-2</v>
      </c>
      <c r="P13" s="17">
        <v>0</v>
      </c>
      <c r="Q13" s="17">
        <v>0</v>
      </c>
      <c r="R13" s="17">
        <v>8.1571242072348601E-2</v>
      </c>
      <c r="S13" s="17">
        <v>0.17031449734565601</v>
      </c>
      <c r="T13" s="17">
        <v>0</v>
      </c>
      <c r="U13" s="17">
        <v>0</v>
      </c>
      <c r="V13" s="17">
        <v>0.107754757663513</v>
      </c>
      <c r="W13" s="17">
        <v>5.2860784313137801E-2</v>
      </c>
      <c r="X13" s="17">
        <v>0</v>
      </c>
      <c r="Y13" s="17">
        <v>0</v>
      </c>
      <c r="Z13" s="17"/>
      <c r="AA13" s="17">
        <v>4.4977908562815E-2</v>
      </c>
      <c r="AB13" s="17">
        <v>8.8877977717907994E-2</v>
      </c>
      <c r="AC13" s="17">
        <v>1.6764060744064401E-2</v>
      </c>
      <c r="AD13" s="17">
        <v>0.114235221473432</v>
      </c>
      <c r="AE13" s="17"/>
      <c r="AF13" s="17">
        <v>5.0944303621277102E-2</v>
      </c>
      <c r="AG13" s="17">
        <v>4.7036759652178198E-2</v>
      </c>
      <c r="AH13" s="17">
        <v>6.48089838782685E-2</v>
      </c>
      <c r="AI13" s="17">
        <v>0.12933266347793601</v>
      </c>
      <c r="AJ13" s="17">
        <v>0.35492850833115003</v>
      </c>
    </row>
    <row r="14" spans="2:36" x14ac:dyDescent="0.35">
      <c r="B14" s="18" t="s">
        <v>104</v>
      </c>
      <c r="C14" s="21">
        <v>2.7962436686548402E-2</v>
      </c>
      <c r="D14" s="21">
        <v>1.8086686538300301E-2</v>
      </c>
      <c r="E14" s="21">
        <v>3.9495102957411099E-2</v>
      </c>
      <c r="F14" s="21"/>
      <c r="G14" s="21">
        <v>2.2965675635126599E-2</v>
      </c>
      <c r="H14" s="21">
        <v>0</v>
      </c>
      <c r="I14" s="21">
        <v>4.8085117386348901E-2</v>
      </c>
      <c r="J14" s="21">
        <v>1.4146293890636199E-2</v>
      </c>
      <c r="K14" s="21">
        <v>8.8272062295391404E-2</v>
      </c>
      <c r="L14" s="21">
        <v>0</v>
      </c>
      <c r="M14" s="21"/>
      <c r="N14" s="21">
        <v>0</v>
      </c>
      <c r="O14" s="21">
        <v>0</v>
      </c>
      <c r="P14" s="21">
        <v>0</v>
      </c>
      <c r="Q14" s="21">
        <v>0</v>
      </c>
      <c r="R14" s="21">
        <v>7.0333729161860897E-2</v>
      </c>
      <c r="S14" s="21">
        <v>6.10930488734093E-2</v>
      </c>
      <c r="T14" s="21">
        <v>0</v>
      </c>
      <c r="U14" s="21">
        <v>0.15684532940548801</v>
      </c>
      <c r="V14" s="21">
        <v>5.1899456924938497E-2</v>
      </c>
      <c r="W14" s="21">
        <v>0</v>
      </c>
      <c r="X14" s="21">
        <v>6.0850918058084298E-2</v>
      </c>
      <c r="Y14" s="21">
        <v>7.64809562869989E-2</v>
      </c>
      <c r="Z14" s="21"/>
      <c r="AA14" s="21">
        <v>2.18313691911882E-2</v>
      </c>
      <c r="AB14" s="21">
        <v>2.1245010741699599E-2</v>
      </c>
      <c r="AC14" s="21">
        <v>1.6253287448890499E-2</v>
      </c>
      <c r="AD14" s="21">
        <v>5.3889139873200098E-2</v>
      </c>
      <c r="AE14" s="21"/>
      <c r="AF14" s="21">
        <v>3.0440562249136702E-2</v>
      </c>
      <c r="AG14" s="21">
        <v>4.5860535349531398E-2</v>
      </c>
      <c r="AH14" s="21">
        <v>2.11603245487712E-2</v>
      </c>
      <c r="AI14" s="21">
        <v>0</v>
      </c>
      <c r="AJ14" s="21">
        <v>0</v>
      </c>
    </row>
    <row r="15" spans="2:36" ht="29" x14ac:dyDescent="0.35">
      <c r="B15" s="18" t="s">
        <v>168</v>
      </c>
      <c r="C15" s="21">
        <v>0.63409414151263499</v>
      </c>
      <c r="D15" s="21">
        <v>0.58318264626182603</v>
      </c>
      <c r="E15" s="21">
        <v>0.68989193773020896</v>
      </c>
      <c r="F15" s="21"/>
      <c r="G15" s="21">
        <v>0.40308412666531401</v>
      </c>
      <c r="H15" s="21">
        <v>0.53579705721720505</v>
      </c>
      <c r="I15" s="21">
        <v>0.667172091298882</v>
      </c>
      <c r="J15" s="21">
        <v>0.71539360683600695</v>
      </c>
      <c r="K15" s="21">
        <v>0.68654826723391904</v>
      </c>
      <c r="L15" s="21">
        <v>0.76608774284067105</v>
      </c>
      <c r="M15" s="21"/>
      <c r="N15" s="21">
        <v>0.38055847991994302</v>
      </c>
      <c r="O15" s="21">
        <v>0.76129063143501097</v>
      </c>
      <c r="P15" s="21">
        <v>0.59308775561263005</v>
      </c>
      <c r="Q15" s="21">
        <v>0.807457269452865</v>
      </c>
      <c r="R15" s="21">
        <v>0.52524468212190001</v>
      </c>
      <c r="S15" s="21">
        <v>0.53509649282196803</v>
      </c>
      <c r="T15" s="21">
        <v>0.68089122959538395</v>
      </c>
      <c r="U15" s="21">
        <v>0.68260979522167697</v>
      </c>
      <c r="V15" s="21">
        <v>0.69416360544895905</v>
      </c>
      <c r="W15" s="21">
        <v>0.75657025532827105</v>
      </c>
      <c r="X15" s="21">
        <v>0.68885661772541495</v>
      </c>
      <c r="Y15" s="21">
        <v>0.59856949238747703</v>
      </c>
      <c r="Z15" s="21"/>
      <c r="AA15" s="21">
        <v>0.63167484490200898</v>
      </c>
      <c r="AB15" s="21">
        <v>0.65132470156502698</v>
      </c>
      <c r="AC15" s="21">
        <v>0.60879587423974302</v>
      </c>
      <c r="AD15" s="21">
        <v>0.63708772091011201</v>
      </c>
      <c r="AE15" s="21"/>
      <c r="AF15" s="21">
        <v>0.71995745016061696</v>
      </c>
      <c r="AG15" s="21">
        <v>0.60960806170425497</v>
      </c>
      <c r="AH15" s="21">
        <v>0.62336685124830904</v>
      </c>
      <c r="AI15" s="21">
        <v>0.52843878124174704</v>
      </c>
      <c r="AJ15" s="21">
        <v>0.35084236880363001</v>
      </c>
    </row>
    <row r="16" spans="2:36" ht="29" x14ac:dyDescent="0.35">
      <c r="B16" s="18" t="s">
        <v>169</v>
      </c>
      <c r="C16" s="22">
        <v>0.215141158298334</v>
      </c>
      <c r="D16" s="22">
        <v>0.24716527257982501</v>
      </c>
      <c r="E16" s="22">
        <v>0.17993584678465699</v>
      </c>
      <c r="F16" s="22"/>
      <c r="G16" s="22">
        <v>0.34193381874850798</v>
      </c>
      <c r="H16" s="22">
        <v>0.330514511254768</v>
      </c>
      <c r="I16" s="22">
        <v>0.14179354046752701</v>
      </c>
      <c r="J16" s="22">
        <v>0.20783401425131801</v>
      </c>
      <c r="K16" s="22">
        <v>8.4508325092165396E-2</v>
      </c>
      <c r="L16" s="22">
        <v>0.19158166128359599</v>
      </c>
      <c r="M16" s="22"/>
      <c r="N16" s="22">
        <v>0.441672683184272</v>
      </c>
      <c r="O16" s="22">
        <v>8.1958104762918205E-2</v>
      </c>
      <c r="P16" s="22">
        <v>0.19385998461936099</v>
      </c>
      <c r="Q16" s="22">
        <v>0.102676536449964</v>
      </c>
      <c r="R16" s="22">
        <v>0.3217676074959</v>
      </c>
      <c r="S16" s="22">
        <v>0.17031449734565601</v>
      </c>
      <c r="T16" s="22">
        <v>0.27406632202803</v>
      </c>
      <c r="U16" s="22">
        <v>0.16054487537283399</v>
      </c>
      <c r="V16" s="22">
        <v>0.16703909036692699</v>
      </c>
      <c r="W16" s="22">
        <v>0.24342974467172901</v>
      </c>
      <c r="X16" s="22">
        <v>0.120968835466433</v>
      </c>
      <c r="Y16" s="22">
        <v>0.244861884719314</v>
      </c>
      <c r="Z16" s="22"/>
      <c r="AA16" s="22">
        <v>0.20298721815142501</v>
      </c>
      <c r="AB16" s="22">
        <v>0.24387790886061</v>
      </c>
      <c r="AC16" s="22">
        <v>0.17278701915706199</v>
      </c>
      <c r="AD16" s="22">
        <v>0.230084297183624</v>
      </c>
      <c r="AE16" s="22"/>
      <c r="AF16" s="22">
        <v>0.13018241168782699</v>
      </c>
      <c r="AG16" s="22">
        <v>0.16931443345123101</v>
      </c>
      <c r="AH16" s="22">
        <v>0.26660040342353503</v>
      </c>
      <c r="AI16" s="22">
        <v>0.31867705791141099</v>
      </c>
      <c r="AJ16" s="22">
        <v>0.64915763119637004</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263</v>
      </c>
      <c r="D7" s="10">
        <v>117</v>
      </c>
      <c r="E7" s="10">
        <v>145</v>
      </c>
      <c r="F7" s="10"/>
      <c r="G7" s="10">
        <v>45</v>
      </c>
      <c r="H7" s="10">
        <v>46</v>
      </c>
      <c r="I7" s="10">
        <v>45</v>
      </c>
      <c r="J7" s="10">
        <v>52</v>
      </c>
      <c r="K7" s="10">
        <v>35</v>
      </c>
      <c r="L7" s="10">
        <v>40</v>
      </c>
      <c r="M7" s="10"/>
      <c r="N7" s="10">
        <v>38</v>
      </c>
      <c r="O7" s="10">
        <v>34</v>
      </c>
      <c r="P7" s="10">
        <v>29</v>
      </c>
      <c r="Q7" s="10">
        <v>19</v>
      </c>
      <c r="R7" s="10">
        <v>20</v>
      </c>
      <c r="S7" s="10">
        <v>15</v>
      </c>
      <c r="T7" s="10">
        <v>27</v>
      </c>
      <c r="U7" s="10">
        <v>12</v>
      </c>
      <c r="V7" s="10">
        <v>28</v>
      </c>
      <c r="W7" s="10">
        <v>26</v>
      </c>
      <c r="X7" s="10">
        <v>11</v>
      </c>
      <c r="Y7" s="10">
        <v>4</v>
      </c>
      <c r="Z7" s="10"/>
      <c r="AA7" s="10">
        <v>67</v>
      </c>
      <c r="AB7" s="10">
        <v>60</v>
      </c>
      <c r="AC7" s="10">
        <v>59</v>
      </c>
      <c r="AD7" s="10">
        <v>76</v>
      </c>
      <c r="AE7" s="10"/>
      <c r="AF7" s="10">
        <v>61</v>
      </c>
      <c r="AG7" s="10">
        <v>61</v>
      </c>
      <c r="AH7" s="10">
        <v>66</v>
      </c>
      <c r="AI7" s="10">
        <v>34</v>
      </c>
      <c r="AJ7" s="10">
        <v>6</v>
      </c>
    </row>
    <row r="8" spans="2:36" ht="30" customHeight="1" x14ac:dyDescent="0.35">
      <c r="B8" s="11" t="s">
        <v>54</v>
      </c>
      <c r="C8" s="11">
        <v>265</v>
      </c>
      <c r="D8" s="11">
        <v>121</v>
      </c>
      <c r="E8" s="11">
        <v>143</v>
      </c>
      <c r="F8" s="11"/>
      <c r="G8" s="11">
        <v>43</v>
      </c>
      <c r="H8" s="11">
        <v>50</v>
      </c>
      <c r="I8" s="11">
        <v>46</v>
      </c>
      <c r="J8" s="11">
        <v>54</v>
      </c>
      <c r="K8" s="11">
        <v>32</v>
      </c>
      <c r="L8" s="11">
        <v>39</v>
      </c>
      <c r="M8" s="11"/>
      <c r="N8" s="11">
        <v>39</v>
      </c>
      <c r="O8" s="11">
        <v>34</v>
      </c>
      <c r="P8" s="11">
        <v>28</v>
      </c>
      <c r="Q8" s="11">
        <v>20</v>
      </c>
      <c r="R8" s="11">
        <v>19</v>
      </c>
      <c r="S8" s="11">
        <v>15</v>
      </c>
      <c r="T8" s="11">
        <v>29</v>
      </c>
      <c r="U8" s="11">
        <v>10</v>
      </c>
      <c r="V8" s="11">
        <v>27</v>
      </c>
      <c r="W8" s="11">
        <v>30</v>
      </c>
      <c r="X8" s="11">
        <v>11</v>
      </c>
      <c r="Y8" s="11">
        <v>3</v>
      </c>
      <c r="Z8" s="11"/>
      <c r="AA8" s="11">
        <v>70</v>
      </c>
      <c r="AB8" s="11">
        <v>61</v>
      </c>
      <c r="AC8" s="11">
        <v>59</v>
      </c>
      <c r="AD8" s="11">
        <v>74</v>
      </c>
      <c r="AE8" s="11"/>
      <c r="AF8" s="11">
        <v>60</v>
      </c>
      <c r="AG8" s="11">
        <v>61</v>
      </c>
      <c r="AH8" s="11">
        <v>68</v>
      </c>
      <c r="AI8" s="11">
        <v>35</v>
      </c>
      <c r="AJ8" s="11">
        <v>6</v>
      </c>
    </row>
    <row r="9" spans="2:36" x14ac:dyDescent="0.35">
      <c r="B9" s="18" t="s">
        <v>163</v>
      </c>
      <c r="C9" s="17">
        <v>0.351834521325053</v>
      </c>
      <c r="D9" s="17">
        <v>0.34824076122469699</v>
      </c>
      <c r="E9" s="17">
        <v>0.35754859794285498</v>
      </c>
      <c r="F9" s="17"/>
      <c r="G9" s="17">
        <v>0.109896573367586</v>
      </c>
      <c r="H9" s="17">
        <v>0.364812157098928</v>
      </c>
      <c r="I9" s="17">
        <v>0.36502390665684498</v>
      </c>
      <c r="J9" s="17">
        <v>0.34233089022895702</v>
      </c>
      <c r="K9" s="17">
        <v>0.40901279201581903</v>
      </c>
      <c r="L9" s="17">
        <v>0.54878998984705996</v>
      </c>
      <c r="M9" s="17"/>
      <c r="N9" s="17">
        <v>0.37633435362672502</v>
      </c>
      <c r="O9" s="17">
        <v>0.49912225730784698</v>
      </c>
      <c r="P9" s="17">
        <v>0.34452687961148598</v>
      </c>
      <c r="Q9" s="17">
        <v>0.305463959241632</v>
      </c>
      <c r="R9" s="17">
        <v>0.34701518789742097</v>
      </c>
      <c r="S9" s="17">
        <v>0.19200404730686099</v>
      </c>
      <c r="T9" s="17">
        <v>0.33144289045943998</v>
      </c>
      <c r="U9" s="17">
        <v>0.25333563710202101</v>
      </c>
      <c r="V9" s="17">
        <v>0.35752228336879099</v>
      </c>
      <c r="W9" s="17">
        <v>0.353512399538707</v>
      </c>
      <c r="X9" s="17">
        <v>0.28064610878744101</v>
      </c>
      <c r="Y9" s="17">
        <v>0.25826239673465201</v>
      </c>
      <c r="Z9" s="17"/>
      <c r="AA9" s="17">
        <v>0.36734556220440101</v>
      </c>
      <c r="AB9" s="17">
        <v>0.38465574536553798</v>
      </c>
      <c r="AC9" s="17">
        <v>0.275056520306658</v>
      </c>
      <c r="AD9" s="17">
        <v>0.37677611222631602</v>
      </c>
      <c r="AE9" s="17"/>
      <c r="AF9" s="17">
        <v>0.30361167078856899</v>
      </c>
      <c r="AG9" s="17">
        <v>0.41640615177186702</v>
      </c>
      <c r="AH9" s="17">
        <v>0.29975574366520702</v>
      </c>
      <c r="AI9" s="17">
        <v>0.26544782242583898</v>
      </c>
      <c r="AJ9" s="17">
        <v>0.17861081888507499</v>
      </c>
    </row>
    <row r="10" spans="2:36" x14ac:dyDescent="0.35">
      <c r="B10" s="18" t="s">
        <v>164</v>
      </c>
      <c r="C10" s="17">
        <v>0.29870083282485099</v>
      </c>
      <c r="D10" s="17">
        <v>0.29847623660213701</v>
      </c>
      <c r="E10" s="17">
        <v>0.29355297446985001</v>
      </c>
      <c r="F10" s="17"/>
      <c r="G10" s="17">
        <v>0.32741915315807102</v>
      </c>
      <c r="H10" s="17">
        <v>0.286864612623842</v>
      </c>
      <c r="I10" s="17">
        <v>0.27819116501161001</v>
      </c>
      <c r="J10" s="17">
        <v>0.24893731161994401</v>
      </c>
      <c r="K10" s="17">
        <v>0.41776872610460403</v>
      </c>
      <c r="L10" s="17">
        <v>0.27933690216880402</v>
      </c>
      <c r="M10" s="17"/>
      <c r="N10" s="17">
        <v>0.20811488757084101</v>
      </c>
      <c r="O10" s="17">
        <v>0.172100265183633</v>
      </c>
      <c r="P10" s="17">
        <v>0.44846705626070699</v>
      </c>
      <c r="Q10" s="17">
        <v>0.25931794723909302</v>
      </c>
      <c r="R10" s="17">
        <v>0.235316526957523</v>
      </c>
      <c r="S10" s="17">
        <v>0.47761376753805002</v>
      </c>
      <c r="T10" s="17">
        <v>0.36208200443071498</v>
      </c>
      <c r="U10" s="17">
        <v>0.417451216497219</v>
      </c>
      <c r="V10" s="17">
        <v>0.29155974764923498</v>
      </c>
      <c r="W10" s="17">
        <v>0.25841356998057602</v>
      </c>
      <c r="X10" s="17">
        <v>0.44752853670856502</v>
      </c>
      <c r="Y10" s="17">
        <v>0.23878423780930599</v>
      </c>
      <c r="Z10" s="17"/>
      <c r="AA10" s="17">
        <v>0.28202550417575101</v>
      </c>
      <c r="AB10" s="17">
        <v>0.27833643541501402</v>
      </c>
      <c r="AC10" s="17">
        <v>0.27688165397701398</v>
      </c>
      <c r="AD10" s="17">
        <v>0.33875434700715701</v>
      </c>
      <c r="AE10" s="17"/>
      <c r="AF10" s="17">
        <v>0.32042652868628901</v>
      </c>
      <c r="AG10" s="17">
        <v>0.28587061324402102</v>
      </c>
      <c r="AH10" s="17">
        <v>0.34882840786978703</v>
      </c>
      <c r="AI10" s="17">
        <v>0.32024600986124901</v>
      </c>
      <c r="AJ10" s="17">
        <v>0.33430407417250801</v>
      </c>
    </row>
    <row r="11" spans="2:36" x14ac:dyDescent="0.35">
      <c r="B11" s="18" t="s">
        <v>165</v>
      </c>
      <c r="C11" s="17">
        <v>0.12186937333212</v>
      </c>
      <c r="D11" s="17">
        <v>0.131917187099374</v>
      </c>
      <c r="E11" s="17">
        <v>0.11430785218728801</v>
      </c>
      <c r="F11" s="17"/>
      <c r="G11" s="17">
        <v>0.180569050571699</v>
      </c>
      <c r="H11" s="17">
        <v>0.109343781643036</v>
      </c>
      <c r="I11" s="17">
        <v>0.107387851918623</v>
      </c>
      <c r="J11" s="17">
        <v>0.13918644266466401</v>
      </c>
      <c r="K11" s="17">
        <v>8.5617917755491796E-2</v>
      </c>
      <c r="L11" s="17">
        <v>9.6618502198520001E-2</v>
      </c>
      <c r="M11" s="17"/>
      <c r="N11" s="17">
        <v>0.13217182134682501</v>
      </c>
      <c r="O11" s="17">
        <v>0.118403747558554</v>
      </c>
      <c r="P11" s="17">
        <v>0.10019713746575699</v>
      </c>
      <c r="Q11" s="17">
        <v>0.10851809536177399</v>
      </c>
      <c r="R11" s="17">
        <v>0.27134421501794997</v>
      </c>
      <c r="S11" s="17">
        <v>6.16946067382615E-2</v>
      </c>
      <c r="T11" s="17">
        <v>0.11457439070248999</v>
      </c>
      <c r="U11" s="17">
        <v>0.24598728623219901</v>
      </c>
      <c r="V11" s="17">
        <v>7.1488408516870397E-2</v>
      </c>
      <c r="W11" s="17">
        <v>0.114558115278312</v>
      </c>
      <c r="X11" s="17">
        <v>8.67298798729602E-2</v>
      </c>
      <c r="Y11" s="17">
        <v>0</v>
      </c>
      <c r="Z11" s="17"/>
      <c r="AA11" s="17">
        <v>6.4570076154744999E-2</v>
      </c>
      <c r="AB11" s="17">
        <v>0.16412449723765499</v>
      </c>
      <c r="AC11" s="17">
        <v>0.13963652926150499</v>
      </c>
      <c r="AD11" s="17">
        <v>0.129178953988934</v>
      </c>
      <c r="AE11" s="17"/>
      <c r="AF11" s="17">
        <v>0.16152770289013799</v>
      </c>
      <c r="AG11" s="17">
        <v>0.101800240781059</v>
      </c>
      <c r="AH11" s="17">
        <v>0.104254815251073</v>
      </c>
      <c r="AI11" s="17">
        <v>0.122208620720494</v>
      </c>
      <c r="AJ11" s="17">
        <v>0</v>
      </c>
    </row>
    <row r="12" spans="2:36" x14ac:dyDescent="0.35">
      <c r="B12" s="18" t="s">
        <v>166</v>
      </c>
      <c r="C12" s="17">
        <v>0.133059450122503</v>
      </c>
      <c r="D12" s="17">
        <v>0.136620358437574</v>
      </c>
      <c r="E12" s="17">
        <v>0.131063673863029</v>
      </c>
      <c r="F12" s="17"/>
      <c r="G12" s="17">
        <v>0.22137881743024301</v>
      </c>
      <c r="H12" s="17">
        <v>0.10004749708097101</v>
      </c>
      <c r="I12" s="17">
        <v>0.189066419891847</v>
      </c>
      <c r="J12" s="17">
        <v>0.15217350063346899</v>
      </c>
      <c r="K12" s="17">
        <v>8.76005641240854E-2</v>
      </c>
      <c r="L12" s="17">
        <v>2.4290679557660299E-2</v>
      </c>
      <c r="M12" s="17"/>
      <c r="N12" s="17">
        <v>0.17740231294549999</v>
      </c>
      <c r="O12" s="17">
        <v>0.14244013787826901</v>
      </c>
      <c r="P12" s="17">
        <v>0.106808926662049</v>
      </c>
      <c r="Q12" s="17">
        <v>0.109824000517616</v>
      </c>
      <c r="R12" s="17">
        <v>0</v>
      </c>
      <c r="S12" s="17">
        <v>0.12789161195683199</v>
      </c>
      <c r="T12" s="17">
        <v>0.11973550418045401</v>
      </c>
      <c r="U12" s="17">
        <v>0</v>
      </c>
      <c r="V12" s="17">
        <v>0.21296698172238801</v>
      </c>
      <c r="W12" s="17">
        <v>0.149439959534449</v>
      </c>
      <c r="X12" s="17">
        <v>9.24814768722306E-2</v>
      </c>
      <c r="Y12" s="17">
        <v>0.50295336545604197</v>
      </c>
      <c r="Z12" s="17"/>
      <c r="AA12" s="17">
        <v>0.139561371180218</v>
      </c>
      <c r="AB12" s="17">
        <v>0.13522206491619601</v>
      </c>
      <c r="AC12" s="17">
        <v>0.20886931741280301</v>
      </c>
      <c r="AD12" s="17">
        <v>6.6153775962612904E-2</v>
      </c>
      <c r="AE12" s="17"/>
      <c r="AF12" s="17">
        <v>0.131629802041728</v>
      </c>
      <c r="AG12" s="17">
        <v>9.9131652784931301E-2</v>
      </c>
      <c r="AH12" s="17">
        <v>0.10132366645876099</v>
      </c>
      <c r="AI12" s="17">
        <v>0.19708928166261</v>
      </c>
      <c r="AJ12" s="17">
        <v>0.48708510694241702</v>
      </c>
    </row>
    <row r="13" spans="2:36" x14ac:dyDescent="0.35">
      <c r="B13" s="18" t="s">
        <v>167</v>
      </c>
      <c r="C13" s="17">
        <v>6.7904487157164697E-2</v>
      </c>
      <c r="D13" s="17">
        <v>6.9107244812856003E-2</v>
      </c>
      <c r="E13" s="17">
        <v>6.7405139498378994E-2</v>
      </c>
      <c r="F13" s="17"/>
      <c r="G13" s="17">
        <v>9.00317103209827E-2</v>
      </c>
      <c r="H13" s="17">
        <v>0.13893195155322299</v>
      </c>
      <c r="I13" s="17">
        <v>4.0276286890880898E-2</v>
      </c>
      <c r="J13" s="17">
        <v>8.1556286295382002E-2</v>
      </c>
      <c r="K13" s="17">
        <v>0</v>
      </c>
      <c r="L13" s="17">
        <v>2.1531513299420799E-2</v>
      </c>
      <c r="M13" s="17"/>
      <c r="N13" s="17">
        <v>5.5559288577819797E-2</v>
      </c>
      <c r="O13" s="17">
        <v>6.7933592071695706E-2</v>
      </c>
      <c r="P13" s="17">
        <v>0</v>
      </c>
      <c r="Q13" s="17">
        <v>0.21687599763988499</v>
      </c>
      <c r="R13" s="17">
        <v>9.7492521060496301E-2</v>
      </c>
      <c r="S13" s="17">
        <v>0.14079596645999501</v>
      </c>
      <c r="T13" s="17">
        <v>3.8799056476268599E-2</v>
      </c>
      <c r="U13" s="17">
        <v>8.3225860168559901E-2</v>
      </c>
      <c r="V13" s="17">
        <v>6.64625787427153E-2</v>
      </c>
      <c r="W13" s="17">
        <v>4.8665914342548099E-2</v>
      </c>
      <c r="X13" s="17">
        <v>0</v>
      </c>
      <c r="Y13" s="17">
        <v>0</v>
      </c>
      <c r="Z13" s="17"/>
      <c r="AA13" s="17">
        <v>0.116068012675604</v>
      </c>
      <c r="AB13" s="17">
        <v>3.7661257065596997E-2</v>
      </c>
      <c r="AC13" s="17">
        <v>4.9147618322874898E-2</v>
      </c>
      <c r="AD13" s="17">
        <v>6.2939390432478204E-2</v>
      </c>
      <c r="AE13" s="17"/>
      <c r="AF13" s="17">
        <v>6.6632824916102604E-2</v>
      </c>
      <c r="AG13" s="17">
        <v>4.6839492009031702E-2</v>
      </c>
      <c r="AH13" s="17">
        <v>0.114604194208421</v>
      </c>
      <c r="AI13" s="17">
        <v>9.5008265329808397E-2</v>
      </c>
      <c r="AJ13" s="17">
        <v>0</v>
      </c>
    </row>
    <row r="14" spans="2:36" x14ac:dyDescent="0.35">
      <c r="B14" s="18" t="s">
        <v>104</v>
      </c>
      <c r="C14" s="21">
        <v>2.66313352383079E-2</v>
      </c>
      <c r="D14" s="21">
        <v>1.5638211823361298E-2</v>
      </c>
      <c r="E14" s="21">
        <v>3.6121762038598897E-2</v>
      </c>
      <c r="F14" s="21"/>
      <c r="G14" s="21">
        <v>7.0704695151418806E-2</v>
      </c>
      <c r="H14" s="21">
        <v>0</v>
      </c>
      <c r="I14" s="21">
        <v>2.0054369630193698E-2</v>
      </c>
      <c r="J14" s="21">
        <v>3.5815568557584603E-2</v>
      </c>
      <c r="K14" s="21">
        <v>0</v>
      </c>
      <c r="L14" s="21">
        <v>2.9432412928535E-2</v>
      </c>
      <c r="M14" s="21"/>
      <c r="N14" s="21">
        <v>5.0417335932289697E-2</v>
      </c>
      <c r="O14" s="21">
        <v>0</v>
      </c>
      <c r="P14" s="21">
        <v>0</v>
      </c>
      <c r="Q14" s="21">
        <v>0</v>
      </c>
      <c r="R14" s="21">
        <v>4.8831549066608998E-2</v>
      </c>
      <c r="S14" s="21">
        <v>0</v>
      </c>
      <c r="T14" s="21">
        <v>3.3366153750632302E-2</v>
      </c>
      <c r="U14" s="21">
        <v>0</v>
      </c>
      <c r="V14" s="21">
        <v>0</v>
      </c>
      <c r="W14" s="21">
        <v>7.5410041325408406E-2</v>
      </c>
      <c r="X14" s="21">
        <v>9.2613997758802996E-2</v>
      </c>
      <c r="Y14" s="21">
        <v>0</v>
      </c>
      <c r="Z14" s="21"/>
      <c r="AA14" s="21">
        <v>3.0429473609280201E-2</v>
      </c>
      <c r="AB14" s="21">
        <v>0</v>
      </c>
      <c r="AC14" s="21">
        <v>5.0408360719145701E-2</v>
      </c>
      <c r="AD14" s="21">
        <v>2.6197420382503198E-2</v>
      </c>
      <c r="AE14" s="21"/>
      <c r="AF14" s="21">
        <v>1.6171470677172499E-2</v>
      </c>
      <c r="AG14" s="21">
        <v>4.99518494090904E-2</v>
      </c>
      <c r="AH14" s="21">
        <v>3.1233172546750201E-2</v>
      </c>
      <c r="AI14" s="21">
        <v>0</v>
      </c>
      <c r="AJ14" s="21">
        <v>0</v>
      </c>
    </row>
    <row r="15" spans="2:36" ht="29" x14ac:dyDescent="0.35">
      <c r="B15" s="18" t="s">
        <v>168</v>
      </c>
      <c r="C15" s="21">
        <v>0.65053535414990504</v>
      </c>
      <c r="D15" s="21">
        <v>0.64671699782683501</v>
      </c>
      <c r="E15" s="21">
        <v>0.65110157241270505</v>
      </c>
      <c r="F15" s="21"/>
      <c r="G15" s="21">
        <v>0.43731572652565698</v>
      </c>
      <c r="H15" s="21">
        <v>0.65167676972277</v>
      </c>
      <c r="I15" s="21">
        <v>0.64321507166845504</v>
      </c>
      <c r="J15" s="21">
        <v>0.59126820184890005</v>
      </c>
      <c r="K15" s="21">
        <v>0.826781518120423</v>
      </c>
      <c r="L15" s="21">
        <v>0.82812689201586398</v>
      </c>
      <c r="M15" s="21"/>
      <c r="N15" s="21">
        <v>0.58444924119756603</v>
      </c>
      <c r="O15" s="21">
        <v>0.67122252249148096</v>
      </c>
      <c r="P15" s="21">
        <v>0.79299393587219302</v>
      </c>
      <c r="Q15" s="21">
        <v>0.56478190648072502</v>
      </c>
      <c r="R15" s="21">
        <v>0.58233171485494495</v>
      </c>
      <c r="S15" s="21">
        <v>0.66961781484491101</v>
      </c>
      <c r="T15" s="21">
        <v>0.69352489489015501</v>
      </c>
      <c r="U15" s="21">
        <v>0.67078685359924095</v>
      </c>
      <c r="V15" s="21">
        <v>0.64908203101802597</v>
      </c>
      <c r="W15" s="21">
        <v>0.61192596951928202</v>
      </c>
      <c r="X15" s="21">
        <v>0.72817464549600597</v>
      </c>
      <c r="Y15" s="21">
        <v>0.49704663454395798</v>
      </c>
      <c r="Z15" s="21"/>
      <c r="AA15" s="21">
        <v>0.64937106638015196</v>
      </c>
      <c r="AB15" s="21">
        <v>0.662992180780552</v>
      </c>
      <c r="AC15" s="21">
        <v>0.55193817428367198</v>
      </c>
      <c r="AD15" s="21">
        <v>0.71553045923347203</v>
      </c>
      <c r="AE15" s="21"/>
      <c r="AF15" s="21">
        <v>0.62403819947485795</v>
      </c>
      <c r="AG15" s="21">
        <v>0.70227676501588698</v>
      </c>
      <c r="AH15" s="21">
        <v>0.64858415153499505</v>
      </c>
      <c r="AI15" s="21">
        <v>0.58569383228708805</v>
      </c>
      <c r="AJ15" s="21">
        <v>0.51291489305758298</v>
      </c>
    </row>
    <row r="16" spans="2:36" ht="29" x14ac:dyDescent="0.35">
      <c r="B16" s="18" t="s">
        <v>169</v>
      </c>
      <c r="C16" s="22">
        <v>0.20096393727966699</v>
      </c>
      <c r="D16" s="22">
        <v>0.20572760325042999</v>
      </c>
      <c r="E16" s="22">
        <v>0.19846881336140801</v>
      </c>
      <c r="F16" s="22"/>
      <c r="G16" s="22">
        <v>0.31141052775122502</v>
      </c>
      <c r="H16" s="22">
        <v>0.23897944863419299</v>
      </c>
      <c r="I16" s="22">
        <v>0.229342706782728</v>
      </c>
      <c r="J16" s="22">
        <v>0.23372978692885099</v>
      </c>
      <c r="K16" s="22">
        <v>8.76005641240854E-2</v>
      </c>
      <c r="L16" s="22">
        <v>4.5822192857081098E-2</v>
      </c>
      <c r="M16" s="22"/>
      <c r="N16" s="22">
        <v>0.23296160152331999</v>
      </c>
      <c r="O16" s="22">
        <v>0.210373729949965</v>
      </c>
      <c r="P16" s="22">
        <v>0.106808926662049</v>
      </c>
      <c r="Q16" s="22">
        <v>0.326699998157501</v>
      </c>
      <c r="R16" s="22">
        <v>9.7492521060496301E-2</v>
      </c>
      <c r="S16" s="22">
        <v>0.268687578416827</v>
      </c>
      <c r="T16" s="22">
        <v>0.158534560656723</v>
      </c>
      <c r="U16" s="22">
        <v>8.3225860168559901E-2</v>
      </c>
      <c r="V16" s="22">
        <v>0.27942956046510298</v>
      </c>
      <c r="W16" s="22">
        <v>0.19810587387699699</v>
      </c>
      <c r="X16" s="22">
        <v>9.24814768722306E-2</v>
      </c>
      <c r="Y16" s="22">
        <v>0.50295336545604197</v>
      </c>
      <c r="Z16" s="22"/>
      <c r="AA16" s="22">
        <v>0.25562938385582301</v>
      </c>
      <c r="AB16" s="22">
        <v>0.17288332198179299</v>
      </c>
      <c r="AC16" s="22">
        <v>0.25801693573567802</v>
      </c>
      <c r="AD16" s="22">
        <v>0.129093166395091</v>
      </c>
      <c r="AE16" s="22"/>
      <c r="AF16" s="22">
        <v>0.19826262695783101</v>
      </c>
      <c r="AG16" s="22">
        <v>0.145971144793963</v>
      </c>
      <c r="AH16" s="22">
        <v>0.215927860667182</v>
      </c>
      <c r="AI16" s="22">
        <v>0.29209754699241802</v>
      </c>
      <c r="AJ16" s="22">
        <v>0.48708510694241702</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281</v>
      </c>
      <c r="D7" s="10">
        <v>118</v>
      </c>
      <c r="E7" s="10">
        <v>163</v>
      </c>
      <c r="F7" s="10"/>
      <c r="G7" s="10">
        <v>37</v>
      </c>
      <c r="H7" s="10">
        <v>43</v>
      </c>
      <c r="I7" s="10">
        <v>50</v>
      </c>
      <c r="J7" s="10">
        <v>43</v>
      </c>
      <c r="K7" s="10">
        <v>49</v>
      </c>
      <c r="L7" s="10">
        <v>59</v>
      </c>
      <c r="M7" s="10"/>
      <c r="N7" s="10">
        <v>36</v>
      </c>
      <c r="O7" s="10">
        <v>29</v>
      </c>
      <c r="P7" s="10">
        <v>19</v>
      </c>
      <c r="Q7" s="10">
        <v>24</v>
      </c>
      <c r="R7" s="10">
        <v>24</v>
      </c>
      <c r="S7" s="10">
        <v>37</v>
      </c>
      <c r="T7" s="10">
        <v>22</v>
      </c>
      <c r="U7" s="10">
        <v>13</v>
      </c>
      <c r="V7" s="10">
        <v>35</v>
      </c>
      <c r="W7" s="10">
        <v>21</v>
      </c>
      <c r="X7" s="10">
        <v>13</v>
      </c>
      <c r="Y7" s="10">
        <v>8</v>
      </c>
      <c r="Z7" s="10"/>
      <c r="AA7" s="10">
        <v>73</v>
      </c>
      <c r="AB7" s="10">
        <v>69</v>
      </c>
      <c r="AC7" s="10">
        <v>55</v>
      </c>
      <c r="AD7" s="10">
        <v>83</v>
      </c>
      <c r="AE7" s="10"/>
      <c r="AF7" s="10">
        <v>68</v>
      </c>
      <c r="AG7" s="10">
        <v>73</v>
      </c>
      <c r="AH7" s="10">
        <v>73</v>
      </c>
      <c r="AI7" s="10">
        <v>25</v>
      </c>
      <c r="AJ7" s="10">
        <v>2</v>
      </c>
    </row>
    <row r="8" spans="2:36" ht="30" customHeight="1" x14ac:dyDescent="0.35">
      <c r="B8" s="11" t="s">
        <v>54</v>
      </c>
      <c r="C8" s="11">
        <v>279</v>
      </c>
      <c r="D8" s="11">
        <v>118</v>
      </c>
      <c r="E8" s="11">
        <v>161</v>
      </c>
      <c r="F8" s="11"/>
      <c r="G8" s="11">
        <v>35</v>
      </c>
      <c r="H8" s="11">
        <v>48</v>
      </c>
      <c r="I8" s="11">
        <v>51</v>
      </c>
      <c r="J8" s="11">
        <v>44</v>
      </c>
      <c r="K8" s="11">
        <v>45</v>
      </c>
      <c r="L8" s="11">
        <v>58</v>
      </c>
      <c r="M8" s="11"/>
      <c r="N8" s="11">
        <v>35</v>
      </c>
      <c r="O8" s="11">
        <v>29</v>
      </c>
      <c r="P8" s="11">
        <v>18</v>
      </c>
      <c r="Q8" s="11">
        <v>25</v>
      </c>
      <c r="R8" s="11">
        <v>22</v>
      </c>
      <c r="S8" s="11">
        <v>36</v>
      </c>
      <c r="T8" s="11">
        <v>24</v>
      </c>
      <c r="U8" s="11">
        <v>11</v>
      </c>
      <c r="V8" s="11">
        <v>34</v>
      </c>
      <c r="W8" s="11">
        <v>24</v>
      </c>
      <c r="X8" s="11">
        <v>12</v>
      </c>
      <c r="Y8" s="11">
        <v>7</v>
      </c>
      <c r="Z8" s="11"/>
      <c r="AA8" s="11">
        <v>75</v>
      </c>
      <c r="AB8" s="11">
        <v>70</v>
      </c>
      <c r="AC8" s="11">
        <v>54</v>
      </c>
      <c r="AD8" s="11">
        <v>79</v>
      </c>
      <c r="AE8" s="11"/>
      <c r="AF8" s="11">
        <v>66</v>
      </c>
      <c r="AG8" s="11">
        <v>72</v>
      </c>
      <c r="AH8" s="11">
        <v>75</v>
      </c>
      <c r="AI8" s="11">
        <v>25</v>
      </c>
      <c r="AJ8" s="11">
        <v>2</v>
      </c>
    </row>
    <row r="9" spans="2:36" x14ac:dyDescent="0.35">
      <c r="B9" s="18" t="s">
        <v>163</v>
      </c>
      <c r="C9" s="17">
        <v>0.440314246355479</v>
      </c>
      <c r="D9" s="17">
        <v>0.34501822150136202</v>
      </c>
      <c r="E9" s="17">
        <v>0.51041162586496303</v>
      </c>
      <c r="F9" s="17"/>
      <c r="G9" s="17">
        <v>0.32381000482519701</v>
      </c>
      <c r="H9" s="17">
        <v>0.36856402793829601</v>
      </c>
      <c r="I9" s="17">
        <v>0.37627104079041901</v>
      </c>
      <c r="J9" s="17">
        <v>0.34153746072595398</v>
      </c>
      <c r="K9" s="17">
        <v>0.51358461125865196</v>
      </c>
      <c r="L9" s="17">
        <v>0.64319870113628996</v>
      </c>
      <c r="M9" s="17"/>
      <c r="N9" s="17">
        <v>0.436555162047228</v>
      </c>
      <c r="O9" s="17">
        <v>0.50101414829371005</v>
      </c>
      <c r="P9" s="17">
        <v>0.36310600420157202</v>
      </c>
      <c r="Q9" s="17">
        <v>0.41287902442815799</v>
      </c>
      <c r="R9" s="17">
        <v>0.37674376975458301</v>
      </c>
      <c r="S9" s="17">
        <v>0.57008981069650799</v>
      </c>
      <c r="T9" s="17">
        <v>0.449377543256816</v>
      </c>
      <c r="U9" s="17">
        <v>0.51514552636655198</v>
      </c>
      <c r="V9" s="17">
        <v>0.31020883475066502</v>
      </c>
      <c r="W9" s="17">
        <v>0.52197627829805304</v>
      </c>
      <c r="X9" s="17">
        <v>0.297484468389352</v>
      </c>
      <c r="Y9" s="17">
        <v>0.50669544230999597</v>
      </c>
      <c r="Z9" s="17"/>
      <c r="AA9" s="17">
        <v>0.34851259124782302</v>
      </c>
      <c r="AB9" s="17">
        <v>0.43184216171691497</v>
      </c>
      <c r="AC9" s="17">
        <v>0.50179474855911099</v>
      </c>
      <c r="AD9" s="17">
        <v>0.48594018681468099</v>
      </c>
      <c r="AE9" s="17"/>
      <c r="AF9" s="17">
        <v>0.48305895686067601</v>
      </c>
      <c r="AG9" s="17">
        <v>0.488305201034616</v>
      </c>
      <c r="AH9" s="17">
        <v>0.36222114964927499</v>
      </c>
      <c r="AI9" s="17">
        <v>0.380231977446916</v>
      </c>
      <c r="AJ9" s="17">
        <v>0.41050054896384303</v>
      </c>
    </row>
    <row r="10" spans="2:36" x14ac:dyDescent="0.35">
      <c r="B10" s="18" t="s">
        <v>164</v>
      </c>
      <c r="C10" s="17">
        <v>0.28310229611593102</v>
      </c>
      <c r="D10" s="17">
        <v>0.325218107906114</v>
      </c>
      <c r="E10" s="17">
        <v>0.25212295519456701</v>
      </c>
      <c r="F10" s="17"/>
      <c r="G10" s="17">
        <v>0.32357675876148401</v>
      </c>
      <c r="H10" s="17">
        <v>0.239463568401386</v>
      </c>
      <c r="I10" s="17">
        <v>0.24301053030674899</v>
      </c>
      <c r="J10" s="17">
        <v>0.38150509164169499</v>
      </c>
      <c r="K10" s="17">
        <v>0.30464321312470299</v>
      </c>
      <c r="L10" s="17">
        <v>0.238775051515069</v>
      </c>
      <c r="M10" s="17"/>
      <c r="N10" s="17">
        <v>0.19087318918335899</v>
      </c>
      <c r="O10" s="17">
        <v>0.103533173846386</v>
      </c>
      <c r="P10" s="17">
        <v>0.37414744712658199</v>
      </c>
      <c r="Q10" s="17">
        <v>0.29760431914230201</v>
      </c>
      <c r="R10" s="17">
        <v>0.29025005988517999</v>
      </c>
      <c r="S10" s="17">
        <v>0.27361525719566698</v>
      </c>
      <c r="T10" s="17">
        <v>0.31400432223735902</v>
      </c>
      <c r="U10" s="17">
        <v>0.16502699702360299</v>
      </c>
      <c r="V10" s="17">
        <v>0.45838913660490499</v>
      </c>
      <c r="W10" s="17">
        <v>0.33232259491745197</v>
      </c>
      <c r="X10" s="17">
        <v>0.241182480618642</v>
      </c>
      <c r="Y10" s="17">
        <v>0.352773738418661</v>
      </c>
      <c r="Z10" s="17"/>
      <c r="AA10" s="17">
        <v>0.30762391580533199</v>
      </c>
      <c r="AB10" s="17">
        <v>0.31683999794678602</v>
      </c>
      <c r="AC10" s="17">
        <v>0.19760163976432901</v>
      </c>
      <c r="AD10" s="17">
        <v>0.291817090638882</v>
      </c>
      <c r="AE10" s="17"/>
      <c r="AF10" s="17">
        <v>0.32105574085689798</v>
      </c>
      <c r="AG10" s="17">
        <v>0.20876162229633899</v>
      </c>
      <c r="AH10" s="17">
        <v>0.29523477784337598</v>
      </c>
      <c r="AI10" s="17">
        <v>0.34035146572686298</v>
      </c>
      <c r="AJ10" s="17">
        <v>0.58949945103615697</v>
      </c>
    </row>
    <row r="11" spans="2:36" x14ac:dyDescent="0.35">
      <c r="B11" s="18" t="s">
        <v>165</v>
      </c>
      <c r="C11" s="17">
        <v>0.103024903134687</v>
      </c>
      <c r="D11" s="17">
        <v>0.115825241575881</v>
      </c>
      <c r="E11" s="17">
        <v>9.3609293376192199E-2</v>
      </c>
      <c r="F11" s="17"/>
      <c r="G11" s="17">
        <v>0.16623537681808101</v>
      </c>
      <c r="H11" s="17">
        <v>0.16405118273579999</v>
      </c>
      <c r="I11" s="17">
        <v>0.120699125534523</v>
      </c>
      <c r="J11" s="17">
        <v>7.5028652742562305E-2</v>
      </c>
      <c r="K11" s="17">
        <v>5.9654304437391503E-2</v>
      </c>
      <c r="L11" s="17">
        <v>5.4241571243598297E-2</v>
      </c>
      <c r="M11" s="17"/>
      <c r="N11" s="17">
        <v>9.4268961747940694E-2</v>
      </c>
      <c r="O11" s="17">
        <v>0.27679389384266101</v>
      </c>
      <c r="P11" s="17">
        <v>5.03782206299817E-2</v>
      </c>
      <c r="Q11" s="17">
        <v>8.6359563138512493E-2</v>
      </c>
      <c r="R11" s="17">
        <v>8.3386578665130703E-2</v>
      </c>
      <c r="S11" s="17">
        <v>7.8335008941188E-2</v>
      </c>
      <c r="T11" s="17">
        <v>9.3439707802809899E-2</v>
      </c>
      <c r="U11" s="17">
        <v>0.16907939918724399</v>
      </c>
      <c r="V11" s="17">
        <v>6.5411857847821095E-2</v>
      </c>
      <c r="W11" s="17">
        <v>9.5142495219053297E-2</v>
      </c>
      <c r="X11" s="17">
        <v>7.8567103005567004E-2</v>
      </c>
      <c r="Y11" s="17">
        <v>0</v>
      </c>
      <c r="Z11" s="17"/>
      <c r="AA11" s="17">
        <v>0.12956880986069699</v>
      </c>
      <c r="AB11" s="17">
        <v>7.8675443668787107E-2</v>
      </c>
      <c r="AC11" s="17">
        <v>0.16364122749617799</v>
      </c>
      <c r="AD11" s="17">
        <v>5.9242308841834401E-2</v>
      </c>
      <c r="AE11" s="17"/>
      <c r="AF11" s="17">
        <v>4.3569941823586797E-2</v>
      </c>
      <c r="AG11" s="17">
        <v>0.112205553128673</v>
      </c>
      <c r="AH11" s="17">
        <v>0.142433178488411</v>
      </c>
      <c r="AI11" s="17">
        <v>8.33239573931496E-2</v>
      </c>
      <c r="AJ11" s="17">
        <v>0</v>
      </c>
    </row>
    <row r="12" spans="2:36" x14ac:dyDescent="0.35">
      <c r="B12" s="18" t="s">
        <v>166</v>
      </c>
      <c r="C12" s="17">
        <v>8.8793356404598497E-2</v>
      </c>
      <c r="D12" s="17">
        <v>7.81564714782058E-2</v>
      </c>
      <c r="E12" s="17">
        <v>9.6617583707106505E-2</v>
      </c>
      <c r="F12" s="17"/>
      <c r="G12" s="17">
        <v>0.108162168346426</v>
      </c>
      <c r="H12" s="17">
        <v>0.13449192536172</v>
      </c>
      <c r="I12" s="17">
        <v>0.12050346817686799</v>
      </c>
      <c r="J12" s="17">
        <v>0.132337328245515</v>
      </c>
      <c r="K12" s="17">
        <v>4.2754968406265102E-2</v>
      </c>
      <c r="L12" s="17">
        <v>1.44836616577644E-2</v>
      </c>
      <c r="M12" s="17"/>
      <c r="N12" s="17">
        <v>0.16575430933986901</v>
      </c>
      <c r="O12" s="17">
        <v>4.4035487513199398E-2</v>
      </c>
      <c r="P12" s="17">
        <v>0.108010759055035</v>
      </c>
      <c r="Q12" s="17">
        <v>3.50600931200871E-2</v>
      </c>
      <c r="R12" s="17">
        <v>0.12744055355905901</v>
      </c>
      <c r="S12" s="17">
        <v>7.7959923166636594E-2</v>
      </c>
      <c r="T12" s="17">
        <v>4.6414723465907602E-2</v>
      </c>
      <c r="U12" s="17">
        <v>7.8156100275004706E-2</v>
      </c>
      <c r="V12" s="17">
        <v>0.11414359794333399</v>
      </c>
      <c r="W12" s="17">
        <v>5.0558631565442103E-2</v>
      </c>
      <c r="X12" s="17">
        <v>0.16045879087770701</v>
      </c>
      <c r="Y12" s="17">
        <v>0</v>
      </c>
      <c r="Z12" s="17"/>
      <c r="AA12" s="17">
        <v>0.163646364728669</v>
      </c>
      <c r="AB12" s="17">
        <v>7.0073699888539107E-2</v>
      </c>
      <c r="AC12" s="17">
        <v>8.6732322201655401E-2</v>
      </c>
      <c r="AD12" s="17">
        <v>3.73536574629795E-2</v>
      </c>
      <c r="AE12" s="17"/>
      <c r="AF12" s="17">
        <v>6.4510467812789102E-2</v>
      </c>
      <c r="AG12" s="17">
        <v>8.0373510796868594E-2</v>
      </c>
      <c r="AH12" s="17">
        <v>0.119941249942843</v>
      </c>
      <c r="AI12" s="17">
        <v>0.196092599433071</v>
      </c>
      <c r="AJ12" s="17">
        <v>0</v>
      </c>
    </row>
    <row r="13" spans="2:36" x14ac:dyDescent="0.35">
      <c r="B13" s="18" t="s">
        <v>167</v>
      </c>
      <c r="C13" s="17">
        <v>5.8818765584266797E-2</v>
      </c>
      <c r="D13" s="17">
        <v>8.3455194913977196E-2</v>
      </c>
      <c r="E13" s="17">
        <v>4.06968225218255E-2</v>
      </c>
      <c r="F13" s="17"/>
      <c r="G13" s="17">
        <v>5.2646812307101901E-2</v>
      </c>
      <c r="H13" s="17">
        <v>4.3044366594148002E-2</v>
      </c>
      <c r="I13" s="17">
        <v>9.8348325438526493E-2</v>
      </c>
      <c r="J13" s="17">
        <v>6.9591466644272695E-2</v>
      </c>
      <c r="K13" s="17">
        <v>5.9903123657402899E-2</v>
      </c>
      <c r="L13" s="17">
        <v>3.1863701799711999E-2</v>
      </c>
      <c r="M13" s="17"/>
      <c r="N13" s="17">
        <v>8.0696086132532305E-2</v>
      </c>
      <c r="O13" s="17">
        <v>7.4623296504044603E-2</v>
      </c>
      <c r="P13" s="17">
        <v>4.93042983236033E-2</v>
      </c>
      <c r="Q13" s="17">
        <v>0.12647602336963501</v>
      </c>
      <c r="R13" s="17">
        <v>0.122179038136047</v>
      </c>
      <c r="S13" s="17">
        <v>0</v>
      </c>
      <c r="T13" s="17">
        <v>0</v>
      </c>
      <c r="U13" s="17">
        <v>7.2591977147596701E-2</v>
      </c>
      <c r="V13" s="17">
        <v>2.6649971455362902E-2</v>
      </c>
      <c r="W13" s="17">
        <v>0</v>
      </c>
      <c r="X13" s="17">
        <v>0.15079359364631101</v>
      </c>
      <c r="Y13" s="17">
        <v>0.140530819271343</v>
      </c>
      <c r="Z13" s="17"/>
      <c r="AA13" s="17">
        <v>5.0648318357478898E-2</v>
      </c>
      <c r="AB13" s="17">
        <v>8.8146685900114E-2</v>
      </c>
      <c r="AC13" s="17">
        <v>3.4269928857699999E-2</v>
      </c>
      <c r="AD13" s="17">
        <v>5.8025831522842797E-2</v>
      </c>
      <c r="AE13" s="17"/>
      <c r="AF13" s="17">
        <v>5.8534721168167603E-2</v>
      </c>
      <c r="AG13" s="17">
        <v>5.4128748283958202E-2</v>
      </c>
      <c r="AH13" s="17">
        <v>8.0169644076096294E-2</v>
      </c>
      <c r="AI13" s="17">
        <v>0</v>
      </c>
      <c r="AJ13" s="17">
        <v>0</v>
      </c>
    </row>
    <row r="14" spans="2:36" x14ac:dyDescent="0.35">
      <c r="B14" s="18" t="s">
        <v>104</v>
      </c>
      <c r="C14" s="21">
        <v>2.5946432405038002E-2</v>
      </c>
      <c r="D14" s="21">
        <v>5.2326762624459601E-2</v>
      </c>
      <c r="E14" s="21">
        <v>6.5417193353466902E-3</v>
      </c>
      <c r="F14" s="21"/>
      <c r="G14" s="21">
        <v>2.5568878941709401E-2</v>
      </c>
      <c r="H14" s="21">
        <v>5.0384928968650503E-2</v>
      </c>
      <c r="I14" s="21">
        <v>4.1167509752914701E-2</v>
      </c>
      <c r="J14" s="21">
        <v>0</v>
      </c>
      <c r="K14" s="21">
        <v>1.9459779115584899E-2</v>
      </c>
      <c r="L14" s="21">
        <v>1.7437312647567201E-2</v>
      </c>
      <c r="M14" s="21"/>
      <c r="N14" s="21">
        <v>3.1852291549071099E-2</v>
      </c>
      <c r="O14" s="21">
        <v>0</v>
      </c>
      <c r="P14" s="21">
        <v>5.50532706632261E-2</v>
      </c>
      <c r="Q14" s="21">
        <v>4.1620976801305901E-2</v>
      </c>
      <c r="R14" s="21">
        <v>0</v>
      </c>
      <c r="S14" s="21">
        <v>0</v>
      </c>
      <c r="T14" s="21">
        <v>9.6763703237108201E-2</v>
      </c>
      <c r="U14" s="21">
        <v>0</v>
      </c>
      <c r="V14" s="21">
        <v>2.5196601397912799E-2</v>
      </c>
      <c r="W14" s="21">
        <v>0</v>
      </c>
      <c r="X14" s="21">
        <v>7.1513563462420798E-2</v>
      </c>
      <c r="Y14" s="21">
        <v>0</v>
      </c>
      <c r="Z14" s="21"/>
      <c r="AA14" s="21">
        <v>0</v>
      </c>
      <c r="AB14" s="21">
        <v>1.4422010878858599E-2</v>
      </c>
      <c r="AC14" s="21">
        <v>1.5960133121026902E-2</v>
      </c>
      <c r="AD14" s="21">
        <v>6.7620924718780201E-2</v>
      </c>
      <c r="AE14" s="21"/>
      <c r="AF14" s="21">
        <v>2.92701714778828E-2</v>
      </c>
      <c r="AG14" s="21">
        <v>5.62253644595445E-2</v>
      </c>
      <c r="AH14" s="21">
        <v>0</v>
      </c>
      <c r="AI14" s="21">
        <v>0</v>
      </c>
      <c r="AJ14" s="21">
        <v>0</v>
      </c>
    </row>
    <row r="15" spans="2:36" ht="29" x14ac:dyDescent="0.35">
      <c r="B15" s="18" t="s">
        <v>168</v>
      </c>
      <c r="C15" s="21">
        <v>0.72341654247140996</v>
      </c>
      <c r="D15" s="21">
        <v>0.67023632940747702</v>
      </c>
      <c r="E15" s="21">
        <v>0.76253458105952898</v>
      </c>
      <c r="F15" s="21"/>
      <c r="G15" s="21">
        <v>0.64738676358668101</v>
      </c>
      <c r="H15" s="21">
        <v>0.60802759633968195</v>
      </c>
      <c r="I15" s="21">
        <v>0.61928157109716797</v>
      </c>
      <c r="J15" s="21">
        <v>0.72304255236765003</v>
      </c>
      <c r="K15" s="21">
        <v>0.81822782438335595</v>
      </c>
      <c r="L15" s="21">
        <v>0.88197375265135802</v>
      </c>
      <c r="M15" s="21"/>
      <c r="N15" s="21">
        <v>0.62742835123058605</v>
      </c>
      <c r="O15" s="21">
        <v>0.60454732214009499</v>
      </c>
      <c r="P15" s="21">
        <v>0.73725345132815401</v>
      </c>
      <c r="Q15" s="21">
        <v>0.71048334357045995</v>
      </c>
      <c r="R15" s="21">
        <v>0.66699382963976295</v>
      </c>
      <c r="S15" s="21">
        <v>0.84370506789217503</v>
      </c>
      <c r="T15" s="21">
        <v>0.76338186549417397</v>
      </c>
      <c r="U15" s="21">
        <v>0.68017252339015499</v>
      </c>
      <c r="V15" s="21">
        <v>0.76859797135556895</v>
      </c>
      <c r="W15" s="21">
        <v>0.85429887321550502</v>
      </c>
      <c r="X15" s="21">
        <v>0.53866694900799506</v>
      </c>
      <c r="Y15" s="21">
        <v>0.85946918072865697</v>
      </c>
      <c r="Z15" s="21"/>
      <c r="AA15" s="21">
        <v>0.65613650705315496</v>
      </c>
      <c r="AB15" s="21">
        <v>0.748682159663701</v>
      </c>
      <c r="AC15" s="21">
        <v>0.69939638832343998</v>
      </c>
      <c r="AD15" s="21">
        <v>0.77775727745356305</v>
      </c>
      <c r="AE15" s="21"/>
      <c r="AF15" s="21">
        <v>0.80411469771757405</v>
      </c>
      <c r="AG15" s="21">
        <v>0.69706682333095504</v>
      </c>
      <c r="AH15" s="21">
        <v>0.65745592749265003</v>
      </c>
      <c r="AI15" s="21">
        <v>0.72058344317377898</v>
      </c>
      <c r="AJ15" s="21">
        <v>1</v>
      </c>
    </row>
    <row r="16" spans="2:36" ht="29" x14ac:dyDescent="0.35">
      <c r="B16" s="18" t="s">
        <v>169</v>
      </c>
      <c r="C16" s="22">
        <v>0.147612121988865</v>
      </c>
      <c r="D16" s="22">
        <v>0.161611666392183</v>
      </c>
      <c r="E16" s="22">
        <v>0.13731440622893201</v>
      </c>
      <c r="F16" s="22"/>
      <c r="G16" s="22">
        <v>0.160808980653528</v>
      </c>
      <c r="H16" s="22">
        <v>0.17753629195586801</v>
      </c>
      <c r="I16" s="22">
        <v>0.218851793615395</v>
      </c>
      <c r="J16" s="22">
        <v>0.20192879488978799</v>
      </c>
      <c r="K16" s="22">
        <v>0.10265809206366799</v>
      </c>
      <c r="L16" s="22">
        <v>4.63473634574764E-2</v>
      </c>
      <c r="M16" s="22"/>
      <c r="N16" s="22">
        <v>0.246450395472402</v>
      </c>
      <c r="O16" s="22">
        <v>0.118658784017244</v>
      </c>
      <c r="P16" s="22">
        <v>0.15731505737863799</v>
      </c>
      <c r="Q16" s="22">
        <v>0.16153611648972199</v>
      </c>
      <c r="R16" s="22">
        <v>0.249619591695106</v>
      </c>
      <c r="S16" s="22">
        <v>7.7959923166636594E-2</v>
      </c>
      <c r="T16" s="22">
        <v>4.6414723465907602E-2</v>
      </c>
      <c r="U16" s="22">
        <v>0.15074807742260099</v>
      </c>
      <c r="V16" s="22">
        <v>0.140793569398697</v>
      </c>
      <c r="W16" s="22">
        <v>5.0558631565442103E-2</v>
      </c>
      <c r="X16" s="22">
        <v>0.31125238452401799</v>
      </c>
      <c r="Y16" s="22">
        <v>0.140530819271343</v>
      </c>
      <c r="Z16" s="22"/>
      <c r="AA16" s="22">
        <v>0.21429468308614799</v>
      </c>
      <c r="AB16" s="22">
        <v>0.158220385788653</v>
      </c>
      <c r="AC16" s="22">
        <v>0.121002251059355</v>
      </c>
      <c r="AD16" s="22">
        <v>9.5379488985822297E-2</v>
      </c>
      <c r="AE16" s="22"/>
      <c r="AF16" s="22">
        <v>0.123045188980957</v>
      </c>
      <c r="AG16" s="22">
        <v>0.134502259080827</v>
      </c>
      <c r="AH16" s="22">
        <v>0.200110894018939</v>
      </c>
      <c r="AI16" s="22">
        <v>0.196092599433071</v>
      </c>
      <c r="AJ16" s="22">
        <v>0</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286</v>
      </c>
      <c r="D7" s="10">
        <v>143</v>
      </c>
      <c r="E7" s="10">
        <v>143</v>
      </c>
      <c r="F7" s="10"/>
      <c r="G7" s="10">
        <v>42</v>
      </c>
      <c r="H7" s="10">
        <v>41</v>
      </c>
      <c r="I7" s="10">
        <v>48</v>
      </c>
      <c r="J7" s="10">
        <v>46</v>
      </c>
      <c r="K7" s="10">
        <v>43</v>
      </c>
      <c r="L7" s="10">
        <v>66</v>
      </c>
      <c r="M7" s="10"/>
      <c r="N7" s="10">
        <v>40</v>
      </c>
      <c r="O7" s="10">
        <v>35</v>
      </c>
      <c r="P7" s="10">
        <v>23</v>
      </c>
      <c r="Q7" s="10">
        <v>26</v>
      </c>
      <c r="R7" s="10">
        <v>18</v>
      </c>
      <c r="S7" s="10">
        <v>29</v>
      </c>
      <c r="T7" s="10">
        <v>22</v>
      </c>
      <c r="U7" s="10">
        <v>14</v>
      </c>
      <c r="V7" s="10">
        <v>34</v>
      </c>
      <c r="W7" s="10">
        <v>21</v>
      </c>
      <c r="X7" s="10">
        <v>18</v>
      </c>
      <c r="Y7" s="10">
        <v>6</v>
      </c>
      <c r="Z7" s="10"/>
      <c r="AA7" s="10">
        <v>61</v>
      </c>
      <c r="AB7" s="10">
        <v>75</v>
      </c>
      <c r="AC7" s="10">
        <v>76</v>
      </c>
      <c r="AD7" s="10">
        <v>73</v>
      </c>
      <c r="AE7" s="10"/>
      <c r="AF7" s="10">
        <v>82</v>
      </c>
      <c r="AG7" s="10">
        <v>65</v>
      </c>
      <c r="AH7" s="10">
        <v>68</v>
      </c>
      <c r="AI7" s="10">
        <v>22</v>
      </c>
      <c r="AJ7" s="10">
        <v>4</v>
      </c>
    </row>
    <row r="8" spans="2:36" ht="30" customHeight="1" x14ac:dyDescent="0.35">
      <c r="B8" s="11" t="s">
        <v>54</v>
      </c>
      <c r="C8" s="11">
        <v>287</v>
      </c>
      <c r="D8" s="11">
        <v>147</v>
      </c>
      <c r="E8" s="11">
        <v>140</v>
      </c>
      <c r="F8" s="11"/>
      <c r="G8" s="11">
        <v>39</v>
      </c>
      <c r="H8" s="11">
        <v>45</v>
      </c>
      <c r="I8" s="11">
        <v>48</v>
      </c>
      <c r="J8" s="11">
        <v>48</v>
      </c>
      <c r="K8" s="11">
        <v>41</v>
      </c>
      <c r="L8" s="11">
        <v>65</v>
      </c>
      <c r="M8" s="11"/>
      <c r="N8" s="11">
        <v>41</v>
      </c>
      <c r="O8" s="11">
        <v>36</v>
      </c>
      <c r="P8" s="11">
        <v>22</v>
      </c>
      <c r="Q8" s="11">
        <v>27</v>
      </c>
      <c r="R8" s="11">
        <v>17</v>
      </c>
      <c r="S8" s="11">
        <v>29</v>
      </c>
      <c r="T8" s="11">
        <v>23</v>
      </c>
      <c r="U8" s="11">
        <v>11</v>
      </c>
      <c r="V8" s="11">
        <v>33</v>
      </c>
      <c r="W8" s="11">
        <v>25</v>
      </c>
      <c r="X8" s="11">
        <v>18</v>
      </c>
      <c r="Y8" s="11">
        <v>6</v>
      </c>
      <c r="Z8" s="11"/>
      <c r="AA8" s="11">
        <v>63</v>
      </c>
      <c r="AB8" s="11">
        <v>77</v>
      </c>
      <c r="AC8" s="11">
        <v>76</v>
      </c>
      <c r="AD8" s="11">
        <v>70</v>
      </c>
      <c r="AE8" s="11"/>
      <c r="AF8" s="11">
        <v>80</v>
      </c>
      <c r="AG8" s="11">
        <v>65</v>
      </c>
      <c r="AH8" s="11">
        <v>70</v>
      </c>
      <c r="AI8" s="11">
        <v>23</v>
      </c>
      <c r="AJ8" s="11">
        <v>4</v>
      </c>
    </row>
    <row r="9" spans="2:36" x14ac:dyDescent="0.35">
      <c r="B9" s="18" t="s">
        <v>163</v>
      </c>
      <c r="C9" s="17">
        <v>0.43394910277813697</v>
      </c>
      <c r="D9" s="17">
        <v>0.43798744196821399</v>
      </c>
      <c r="E9" s="17">
        <v>0.42970448070349998</v>
      </c>
      <c r="F9" s="17"/>
      <c r="G9" s="17">
        <v>0.26022564680854599</v>
      </c>
      <c r="H9" s="17">
        <v>0.158209212775695</v>
      </c>
      <c r="I9" s="17">
        <v>0.48368190913103598</v>
      </c>
      <c r="J9" s="17">
        <v>0.50427682467561197</v>
      </c>
      <c r="K9" s="17">
        <v>0.53913152481378501</v>
      </c>
      <c r="L9" s="17">
        <v>0.576698509083997</v>
      </c>
      <c r="M9" s="17"/>
      <c r="N9" s="17">
        <v>0.35085077268922998</v>
      </c>
      <c r="O9" s="17">
        <v>0.226796146830294</v>
      </c>
      <c r="P9" s="17">
        <v>0.64686262666290895</v>
      </c>
      <c r="Q9" s="17">
        <v>0.53060910907801395</v>
      </c>
      <c r="R9" s="17">
        <v>0.462506365236526</v>
      </c>
      <c r="S9" s="17">
        <v>0.30153655893521902</v>
      </c>
      <c r="T9" s="17">
        <v>0.589889704386934</v>
      </c>
      <c r="U9" s="17">
        <v>0.49604479564411003</v>
      </c>
      <c r="V9" s="17">
        <v>0.43918200324208401</v>
      </c>
      <c r="W9" s="17">
        <v>0.55304497731897295</v>
      </c>
      <c r="X9" s="17">
        <v>0.43580791711818501</v>
      </c>
      <c r="Y9" s="17">
        <v>0.33111662832629102</v>
      </c>
      <c r="Z9" s="17"/>
      <c r="AA9" s="17">
        <v>0.46766914681795801</v>
      </c>
      <c r="AB9" s="17">
        <v>0.39755736892904697</v>
      </c>
      <c r="AC9" s="17">
        <v>0.43650954745215798</v>
      </c>
      <c r="AD9" s="17">
        <v>0.44728544728132003</v>
      </c>
      <c r="AE9" s="17"/>
      <c r="AF9" s="17">
        <v>0.44528386219666999</v>
      </c>
      <c r="AG9" s="17">
        <v>0.40522061746814098</v>
      </c>
      <c r="AH9" s="17">
        <v>0.38722991292158598</v>
      </c>
      <c r="AI9" s="17">
        <v>0.31665093258645799</v>
      </c>
      <c r="AJ9" s="17">
        <v>0.504549970862752</v>
      </c>
    </row>
    <row r="10" spans="2:36" x14ac:dyDescent="0.35">
      <c r="B10" s="18" t="s">
        <v>164</v>
      </c>
      <c r="C10" s="17">
        <v>0.26392510370243899</v>
      </c>
      <c r="D10" s="17">
        <v>0.23312789535119299</v>
      </c>
      <c r="E10" s="17">
        <v>0.29629546791703398</v>
      </c>
      <c r="F10" s="17"/>
      <c r="G10" s="17">
        <v>0.28401392249040402</v>
      </c>
      <c r="H10" s="17">
        <v>0.39377556995082202</v>
      </c>
      <c r="I10" s="17">
        <v>0.19109378844861799</v>
      </c>
      <c r="J10" s="17">
        <v>0.22138186755119199</v>
      </c>
      <c r="K10" s="17">
        <v>0.25221075079336103</v>
      </c>
      <c r="L10" s="17">
        <v>0.254253631700948</v>
      </c>
      <c r="M10" s="17"/>
      <c r="N10" s="17">
        <v>0.17021415879523499</v>
      </c>
      <c r="O10" s="17">
        <v>0.33807613163964401</v>
      </c>
      <c r="P10" s="17">
        <v>0.26758151531457702</v>
      </c>
      <c r="Q10" s="17">
        <v>0.232388325308649</v>
      </c>
      <c r="R10" s="17">
        <v>0.33123889106237198</v>
      </c>
      <c r="S10" s="17">
        <v>0.31820425972529698</v>
      </c>
      <c r="T10" s="17">
        <v>0.226048138147458</v>
      </c>
      <c r="U10" s="17">
        <v>0.14539903018675501</v>
      </c>
      <c r="V10" s="17">
        <v>0.26271359847847398</v>
      </c>
      <c r="W10" s="17">
        <v>0.25135668120326499</v>
      </c>
      <c r="X10" s="17">
        <v>0.33936517849699499</v>
      </c>
      <c r="Y10" s="17">
        <v>0.36127819293346602</v>
      </c>
      <c r="Z10" s="17"/>
      <c r="AA10" s="17">
        <v>0.26319455426765598</v>
      </c>
      <c r="AB10" s="17">
        <v>0.30986937526474001</v>
      </c>
      <c r="AC10" s="17">
        <v>0.22311049231239399</v>
      </c>
      <c r="AD10" s="17">
        <v>0.26289325453772799</v>
      </c>
      <c r="AE10" s="17"/>
      <c r="AF10" s="17">
        <v>0.30007009872588303</v>
      </c>
      <c r="AG10" s="17">
        <v>0.20791956647301801</v>
      </c>
      <c r="AH10" s="17">
        <v>0.29617902051358203</v>
      </c>
      <c r="AI10" s="17">
        <v>0.32567500196712801</v>
      </c>
      <c r="AJ10" s="17">
        <v>0</v>
      </c>
    </row>
    <row r="11" spans="2:36" x14ac:dyDescent="0.35">
      <c r="B11" s="18" t="s">
        <v>165</v>
      </c>
      <c r="C11" s="17">
        <v>0.117605916209547</v>
      </c>
      <c r="D11" s="17">
        <v>0.14781546426591799</v>
      </c>
      <c r="E11" s="17">
        <v>8.5853230635257793E-2</v>
      </c>
      <c r="F11" s="17"/>
      <c r="G11" s="17">
        <v>0.25826902535896901</v>
      </c>
      <c r="H11" s="17">
        <v>0.127653811695876</v>
      </c>
      <c r="I11" s="17">
        <v>0.137884770047562</v>
      </c>
      <c r="J11" s="17">
        <v>0.10797650174073201</v>
      </c>
      <c r="K11" s="17">
        <v>4.3973540470213401E-2</v>
      </c>
      <c r="L11" s="17">
        <v>6.3394859041699794E-2</v>
      </c>
      <c r="M11" s="17"/>
      <c r="N11" s="17">
        <v>0.17582385867320099</v>
      </c>
      <c r="O11" s="17">
        <v>8.7816235049423805E-2</v>
      </c>
      <c r="P11" s="17">
        <v>8.55558580225141E-2</v>
      </c>
      <c r="Q11" s="17">
        <v>3.9159696276127601E-2</v>
      </c>
      <c r="R11" s="17">
        <v>0.206254743701102</v>
      </c>
      <c r="S11" s="17">
        <v>0.16819593867632901</v>
      </c>
      <c r="T11" s="17">
        <v>0.142473195817893</v>
      </c>
      <c r="U11" s="17">
        <v>6.7407583896431297E-2</v>
      </c>
      <c r="V11" s="17">
        <v>8.6762541990227302E-2</v>
      </c>
      <c r="W11" s="17">
        <v>4.6789736453402703E-2</v>
      </c>
      <c r="X11" s="17">
        <v>0.22482690438482</v>
      </c>
      <c r="Y11" s="17">
        <v>0</v>
      </c>
      <c r="Z11" s="17"/>
      <c r="AA11" s="17">
        <v>3.2950988023788298E-2</v>
      </c>
      <c r="AB11" s="17">
        <v>0.13180525018062</v>
      </c>
      <c r="AC11" s="17">
        <v>0.16855567036140001</v>
      </c>
      <c r="AD11" s="17">
        <v>0.12430109217077701</v>
      </c>
      <c r="AE11" s="17"/>
      <c r="AF11" s="17">
        <v>0.14502521922103101</v>
      </c>
      <c r="AG11" s="17">
        <v>0.12006027995691899</v>
      </c>
      <c r="AH11" s="17">
        <v>0.116758785669242</v>
      </c>
      <c r="AI11" s="17">
        <v>4.0134369069022603E-2</v>
      </c>
      <c r="AJ11" s="17">
        <v>0</v>
      </c>
    </row>
    <row r="12" spans="2:36" x14ac:dyDescent="0.35">
      <c r="B12" s="18" t="s">
        <v>166</v>
      </c>
      <c r="C12" s="17">
        <v>0.11692114092429801</v>
      </c>
      <c r="D12" s="17">
        <v>0.11566690813231199</v>
      </c>
      <c r="E12" s="17">
        <v>0.118239441330732</v>
      </c>
      <c r="F12" s="17"/>
      <c r="G12" s="17">
        <v>0.123048623790567</v>
      </c>
      <c r="H12" s="17">
        <v>0.21739956551911399</v>
      </c>
      <c r="I12" s="17">
        <v>0.144008118946201</v>
      </c>
      <c r="J12" s="17">
        <v>6.7237047340084802E-2</v>
      </c>
      <c r="K12" s="17">
        <v>9.2716425653716503E-2</v>
      </c>
      <c r="L12" s="17">
        <v>7.4877766963254502E-2</v>
      </c>
      <c r="M12" s="17"/>
      <c r="N12" s="17">
        <v>0.17051449824874201</v>
      </c>
      <c r="O12" s="17">
        <v>0.23400893165318201</v>
      </c>
      <c r="P12" s="17">
        <v>0</v>
      </c>
      <c r="Q12" s="17">
        <v>0.161213099397503</v>
      </c>
      <c r="R12" s="17">
        <v>0</v>
      </c>
      <c r="S12" s="17">
        <v>0.170904580860781</v>
      </c>
      <c r="T12" s="17">
        <v>0</v>
      </c>
      <c r="U12" s="17">
        <v>0.20827652814280201</v>
      </c>
      <c r="V12" s="17">
        <v>6.0963620885755097E-2</v>
      </c>
      <c r="W12" s="17">
        <v>0.14880860502436</v>
      </c>
      <c r="X12" s="17">
        <v>0</v>
      </c>
      <c r="Y12" s="17">
        <v>0.15644904814733701</v>
      </c>
      <c r="Z12" s="17"/>
      <c r="AA12" s="17">
        <v>0.17116045115664399</v>
      </c>
      <c r="AB12" s="17">
        <v>4.13605543644186E-2</v>
      </c>
      <c r="AC12" s="17">
        <v>0.118134533339493</v>
      </c>
      <c r="AD12" s="17">
        <v>0.136293404811202</v>
      </c>
      <c r="AE12" s="17"/>
      <c r="AF12" s="17">
        <v>7.3399774087619593E-2</v>
      </c>
      <c r="AG12" s="17">
        <v>0.12810916868074601</v>
      </c>
      <c r="AH12" s="17">
        <v>0.137061130194362</v>
      </c>
      <c r="AI12" s="17">
        <v>0.22599848572682599</v>
      </c>
      <c r="AJ12" s="17">
        <v>0.253917866455662</v>
      </c>
    </row>
    <row r="13" spans="2:36" x14ac:dyDescent="0.35">
      <c r="B13" s="18" t="s">
        <v>167</v>
      </c>
      <c r="C13" s="17">
        <v>5.6738746454213999E-2</v>
      </c>
      <c r="D13" s="17">
        <v>5.0871503959890103E-2</v>
      </c>
      <c r="E13" s="17">
        <v>6.2905694260342801E-2</v>
      </c>
      <c r="F13" s="17"/>
      <c r="G13" s="17">
        <v>7.4442781551513598E-2</v>
      </c>
      <c r="H13" s="17">
        <v>7.6832054508833694E-2</v>
      </c>
      <c r="I13" s="17">
        <v>4.3331413426583101E-2</v>
      </c>
      <c r="J13" s="17">
        <v>7.9378105437972801E-2</v>
      </c>
      <c r="K13" s="17">
        <v>7.1967758268923904E-2</v>
      </c>
      <c r="L13" s="17">
        <v>1.57133145448346E-2</v>
      </c>
      <c r="M13" s="17"/>
      <c r="N13" s="17">
        <v>0.13259671159359199</v>
      </c>
      <c r="O13" s="17">
        <v>0.11330255482745701</v>
      </c>
      <c r="P13" s="17">
        <v>0</v>
      </c>
      <c r="Q13" s="17">
        <v>3.6629769939706E-2</v>
      </c>
      <c r="R13" s="17">
        <v>0</v>
      </c>
      <c r="S13" s="17">
        <v>0</v>
      </c>
      <c r="T13" s="17">
        <v>4.1588961647714598E-2</v>
      </c>
      <c r="U13" s="17">
        <v>0</v>
      </c>
      <c r="V13" s="17">
        <v>0.120741145158096</v>
      </c>
      <c r="W13" s="17">
        <v>0</v>
      </c>
      <c r="X13" s="17">
        <v>0</v>
      </c>
      <c r="Y13" s="17">
        <v>0.151156130592906</v>
      </c>
      <c r="Z13" s="17"/>
      <c r="AA13" s="17">
        <v>6.5024859733953902E-2</v>
      </c>
      <c r="AB13" s="17">
        <v>9.4218740912600102E-2</v>
      </c>
      <c r="AC13" s="17">
        <v>3.8212269774327297E-2</v>
      </c>
      <c r="AD13" s="17">
        <v>2.92268011989734E-2</v>
      </c>
      <c r="AE13" s="17"/>
      <c r="AF13" s="17">
        <v>3.6221045768795798E-2</v>
      </c>
      <c r="AG13" s="17">
        <v>0.108954272154729</v>
      </c>
      <c r="AH13" s="17">
        <v>4.5910663872004397E-2</v>
      </c>
      <c r="AI13" s="17">
        <v>9.1541210650565197E-2</v>
      </c>
      <c r="AJ13" s="17">
        <v>0.241532162681586</v>
      </c>
    </row>
    <row r="14" spans="2:36" x14ac:dyDescent="0.35">
      <c r="B14" s="18" t="s">
        <v>104</v>
      </c>
      <c r="C14" s="21">
        <v>1.08599899313648E-2</v>
      </c>
      <c r="D14" s="21">
        <v>1.45307863224732E-2</v>
      </c>
      <c r="E14" s="21">
        <v>7.0016851531335004E-3</v>
      </c>
      <c r="F14" s="21"/>
      <c r="G14" s="21">
        <v>0</v>
      </c>
      <c r="H14" s="21">
        <v>2.61297855496594E-2</v>
      </c>
      <c r="I14" s="21">
        <v>0</v>
      </c>
      <c r="J14" s="21">
        <v>1.9749653254406599E-2</v>
      </c>
      <c r="K14" s="21">
        <v>0</v>
      </c>
      <c r="L14" s="21">
        <v>1.50619186652662E-2</v>
      </c>
      <c r="M14" s="21"/>
      <c r="N14" s="21">
        <v>0</v>
      </c>
      <c r="O14" s="21">
        <v>0</v>
      </c>
      <c r="P14" s="21">
        <v>0</v>
      </c>
      <c r="Q14" s="21">
        <v>0</v>
      </c>
      <c r="R14" s="21">
        <v>0</v>
      </c>
      <c r="S14" s="21">
        <v>4.1158661802374298E-2</v>
      </c>
      <c r="T14" s="21">
        <v>0</v>
      </c>
      <c r="U14" s="21">
        <v>8.2872062129901794E-2</v>
      </c>
      <c r="V14" s="21">
        <v>2.9637090245362901E-2</v>
      </c>
      <c r="W14" s="21">
        <v>0</v>
      </c>
      <c r="X14" s="21">
        <v>0</v>
      </c>
      <c r="Y14" s="21">
        <v>0</v>
      </c>
      <c r="Z14" s="21"/>
      <c r="AA14" s="21">
        <v>0</v>
      </c>
      <c r="AB14" s="21">
        <v>2.5188710348574301E-2</v>
      </c>
      <c r="AC14" s="21">
        <v>1.54774867602273E-2</v>
      </c>
      <c r="AD14" s="21">
        <v>0</v>
      </c>
      <c r="AE14" s="21"/>
      <c r="AF14" s="21">
        <v>0</v>
      </c>
      <c r="AG14" s="21">
        <v>2.9736095266447E-2</v>
      </c>
      <c r="AH14" s="21">
        <v>1.6860486829223E-2</v>
      </c>
      <c r="AI14" s="21">
        <v>0</v>
      </c>
      <c r="AJ14" s="21">
        <v>0</v>
      </c>
    </row>
    <row r="15" spans="2:36" ht="29" x14ac:dyDescent="0.35">
      <c r="B15" s="18" t="s">
        <v>168</v>
      </c>
      <c r="C15" s="21">
        <v>0.69787420648057596</v>
      </c>
      <c r="D15" s="21">
        <v>0.67111533731940698</v>
      </c>
      <c r="E15" s="21">
        <v>0.72599994862053396</v>
      </c>
      <c r="F15" s="21"/>
      <c r="G15" s="21">
        <v>0.54423956929895001</v>
      </c>
      <c r="H15" s="21">
        <v>0.55198478272651696</v>
      </c>
      <c r="I15" s="21">
        <v>0.67477569757965405</v>
      </c>
      <c r="J15" s="21">
        <v>0.72565869222680401</v>
      </c>
      <c r="K15" s="21">
        <v>0.79134227560714598</v>
      </c>
      <c r="L15" s="21">
        <v>0.83095214078494495</v>
      </c>
      <c r="M15" s="21"/>
      <c r="N15" s="21">
        <v>0.52106493148446498</v>
      </c>
      <c r="O15" s="21">
        <v>0.56487227846993704</v>
      </c>
      <c r="P15" s="21">
        <v>0.91444414197748602</v>
      </c>
      <c r="Q15" s="21">
        <v>0.76299743438666401</v>
      </c>
      <c r="R15" s="21">
        <v>0.79374525629889803</v>
      </c>
      <c r="S15" s="21">
        <v>0.619740818660516</v>
      </c>
      <c r="T15" s="21">
        <v>0.81593784253439205</v>
      </c>
      <c r="U15" s="21">
        <v>0.64144382583086501</v>
      </c>
      <c r="V15" s="21">
        <v>0.70189560172055798</v>
      </c>
      <c r="W15" s="21">
        <v>0.80440165852223799</v>
      </c>
      <c r="X15" s="21">
        <v>0.77517309561518</v>
      </c>
      <c r="Y15" s="21">
        <v>0.69239482125975704</v>
      </c>
      <c r="Z15" s="21"/>
      <c r="AA15" s="21">
        <v>0.73086370108561405</v>
      </c>
      <c r="AB15" s="21">
        <v>0.70742674419378704</v>
      </c>
      <c r="AC15" s="21">
        <v>0.65962003976455197</v>
      </c>
      <c r="AD15" s="21">
        <v>0.71017870181904696</v>
      </c>
      <c r="AE15" s="21"/>
      <c r="AF15" s="21">
        <v>0.74535396092255302</v>
      </c>
      <c r="AG15" s="21">
        <v>0.61314018394115999</v>
      </c>
      <c r="AH15" s="21">
        <v>0.68340893343516795</v>
      </c>
      <c r="AI15" s="21">
        <v>0.642325934553586</v>
      </c>
      <c r="AJ15" s="21">
        <v>0.504549970862752</v>
      </c>
    </row>
    <row r="16" spans="2:36" ht="29" x14ac:dyDescent="0.35">
      <c r="B16" s="18" t="s">
        <v>169</v>
      </c>
      <c r="C16" s="22">
        <v>0.17365988737851201</v>
      </c>
      <c r="D16" s="22">
        <v>0.16653841209220199</v>
      </c>
      <c r="E16" s="22">
        <v>0.18114513559107501</v>
      </c>
      <c r="F16" s="22"/>
      <c r="G16" s="22">
        <v>0.19749140534208101</v>
      </c>
      <c r="H16" s="22">
        <v>0.294231620027948</v>
      </c>
      <c r="I16" s="22">
        <v>0.187339532372784</v>
      </c>
      <c r="J16" s="22">
        <v>0.14661515277805801</v>
      </c>
      <c r="K16" s="22">
        <v>0.16468418392264</v>
      </c>
      <c r="L16" s="22">
        <v>9.0591081508089102E-2</v>
      </c>
      <c r="M16" s="22"/>
      <c r="N16" s="22">
        <v>0.30311120984233397</v>
      </c>
      <c r="O16" s="22">
        <v>0.34731148648063898</v>
      </c>
      <c r="P16" s="22">
        <v>0</v>
      </c>
      <c r="Q16" s="22">
        <v>0.19784286933720899</v>
      </c>
      <c r="R16" s="22">
        <v>0</v>
      </c>
      <c r="S16" s="22">
        <v>0.170904580860781</v>
      </c>
      <c r="T16" s="22">
        <v>4.1588961647714598E-2</v>
      </c>
      <c r="U16" s="22">
        <v>0.20827652814280201</v>
      </c>
      <c r="V16" s="22">
        <v>0.181704766043851</v>
      </c>
      <c r="W16" s="22">
        <v>0.14880860502436</v>
      </c>
      <c r="X16" s="22">
        <v>0</v>
      </c>
      <c r="Y16" s="22">
        <v>0.30760517874024301</v>
      </c>
      <c r="Z16" s="22"/>
      <c r="AA16" s="22">
        <v>0.23618531089059799</v>
      </c>
      <c r="AB16" s="22">
        <v>0.13557929527701901</v>
      </c>
      <c r="AC16" s="22">
        <v>0.15634680311382099</v>
      </c>
      <c r="AD16" s="22">
        <v>0.165520206010176</v>
      </c>
      <c r="AE16" s="22"/>
      <c r="AF16" s="22">
        <v>0.109620819856415</v>
      </c>
      <c r="AG16" s="22">
        <v>0.23706344083547401</v>
      </c>
      <c r="AH16" s="22">
        <v>0.18297179406636599</v>
      </c>
      <c r="AI16" s="22">
        <v>0.31753969637739199</v>
      </c>
      <c r="AJ16" s="22">
        <v>0.495450029137248</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287</v>
      </c>
      <c r="D7" s="10">
        <v>148</v>
      </c>
      <c r="E7" s="10">
        <v>139</v>
      </c>
      <c r="F7" s="10"/>
      <c r="G7" s="10">
        <v>39</v>
      </c>
      <c r="H7" s="10">
        <v>49</v>
      </c>
      <c r="I7" s="10">
        <v>43</v>
      </c>
      <c r="J7" s="10">
        <v>58</v>
      </c>
      <c r="K7" s="10">
        <v>38</v>
      </c>
      <c r="L7" s="10">
        <v>60</v>
      </c>
      <c r="M7" s="10"/>
      <c r="N7" s="10">
        <v>41</v>
      </c>
      <c r="O7" s="10">
        <v>35</v>
      </c>
      <c r="P7" s="10">
        <v>19</v>
      </c>
      <c r="Q7" s="10">
        <v>19</v>
      </c>
      <c r="R7" s="10">
        <v>21</v>
      </c>
      <c r="S7" s="10">
        <v>33</v>
      </c>
      <c r="T7" s="10">
        <v>20</v>
      </c>
      <c r="U7" s="10">
        <v>16</v>
      </c>
      <c r="V7" s="10">
        <v>32</v>
      </c>
      <c r="W7" s="10">
        <v>31</v>
      </c>
      <c r="X7" s="10">
        <v>11</v>
      </c>
      <c r="Y7" s="10">
        <v>9</v>
      </c>
      <c r="Z7" s="10"/>
      <c r="AA7" s="10">
        <v>78</v>
      </c>
      <c r="AB7" s="10">
        <v>62</v>
      </c>
      <c r="AC7" s="10">
        <v>68</v>
      </c>
      <c r="AD7" s="10">
        <v>79</v>
      </c>
      <c r="AE7" s="10"/>
      <c r="AF7" s="10">
        <v>69</v>
      </c>
      <c r="AG7" s="10">
        <v>69</v>
      </c>
      <c r="AH7" s="10">
        <v>77</v>
      </c>
      <c r="AI7" s="10">
        <v>25</v>
      </c>
      <c r="AJ7" s="10">
        <v>8</v>
      </c>
    </row>
    <row r="8" spans="2:36" ht="30" customHeight="1" x14ac:dyDescent="0.35">
      <c r="B8" s="11" t="s">
        <v>54</v>
      </c>
      <c r="C8" s="11">
        <v>289</v>
      </c>
      <c r="D8" s="11">
        <v>151</v>
      </c>
      <c r="E8" s="11">
        <v>138</v>
      </c>
      <c r="F8" s="11"/>
      <c r="G8" s="11">
        <v>37</v>
      </c>
      <c r="H8" s="11">
        <v>53</v>
      </c>
      <c r="I8" s="11">
        <v>44</v>
      </c>
      <c r="J8" s="11">
        <v>61</v>
      </c>
      <c r="K8" s="11">
        <v>35</v>
      </c>
      <c r="L8" s="11">
        <v>59</v>
      </c>
      <c r="M8" s="11"/>
      <c r="N8" s="11">
        <v>42</v>
      </c>
      <c r="O8" s="11">
        <v>35</v>
      </c>
      <c r="P8" s="11">
        <v>19</v>
      </c>
      <c r="Q8" s="11">
        <v>20</v>
      </c>
      <c r="R8" s="11">
        <v>19</v>
      </c>
      <c r="S8" s="11">
        <v>33</v>
      </c>
      <c r="T8" s="11">
        <v>22</v>
      </c>
      <c r="U8" s="11">
        <v>13</v>
      </c>
      <c r="V8" s="11">
        <v>32</v>
      </c>
      <c r="W8" s="11">
        <v>35</v>
      </c>
      <c r="X8" s="11">
        <v>11</v>
      </c>
      <c r="Y8" s="11">
        <v>8</v>
      </c>
      <c r="Z8" s="11"/>
      <c r="AA8" s="11">
        <v>78</v>
      </c>
      <c r="AB8" s="11">
        <v>64</v>
      </c>
      <c r="AC8" s="11">
        <v>69</v>
      </c>
      <c r="AD8" s="11">
        <v>77</v>
      </c>
      <c r="AE8" s="11"/>
      <c r="AF8" s="11">
        <v>67</v>
      </c>
      <c r="AG8" s="11">
        <v>68</v>
      </c>
      <c r="AH8" s="11">
        <v>79</v>
      </c>
      <c r="AI8" s="11">
        <v>26</v>
      </c>
      <c r="AJ8" s="11">
        <v>8</v>
      </c>
    </row>
    <row r="9" spans="2:36" x14ac:dyDescent="0.35">
      <c r="B9" s="18" t="s">
        <v>163</v>
      </c>
      <c r="C9" s="17">
        <v>0.478586354434685</v>
      </c>
      <c r="D9" s="17">
        <v>0.46007003345747399</v>
      </c>
      <c r="E9" s="17">
        <v>0.49893786803992601</v>
      </c>
      <c r="F9" s="17"/>
      <c r="G9" s="17">
        <v>0.27201288154313902</v>
      </c>
      <c r="H9" s="17">
        <v>0.40566172974791698</v>
      </c>
      <c r="I9" s="17">
        <v>0.32302278495610698</v>
      </c>
      <c r="J9" s="17">
        <v>0.48127784592528</v>
      </c>
      <c r="K9" s="17">
        <v>0.68430135026236105</v>
      </c>
      <c r="L9" s="17">
        <v>0.66476711203134797</v>
      </c>
      <c r="M9" s="17"/>
      <c r="N9" s="17">
        <v>0.38714152695270299</v>
      </c>
      <c r="O9" s="17">
        <v>0.43328059395469398</v>
      </c>
      <c r="P9" s="17">
        <v>0.51990572076724895</v>
      </c>
      <c r="Q9" s="17">
        <v>0.47476529142745499</v>
      </c>
      <c r="R9" s="17">
        <v>0.53509927202907304</v>
      </c>
      <c r="S9" s="17">
        <v>0.36016171912448602</v>
      </c>
      <c r="T9" s="17">
        <v>0.59709765120574099</v>
      </c>
      <c r="U9" s="17">
        <v>0.48274666471602001</v>
      </c>
      <c r="V9" s="17">
        <v>0.43993100473519697</v>
      </c>
      <c r="W9" s="17">
        <v>0.60728580875430105</v>
      </c>
      <c r="X9" s="17">
        <v>0.72609673921342599</v>
      </c>
      <c r="Y9" s="17">
        <v>0.33607547223272199</v>
      </c>
      <c r="Z9" s="17"/>
      <c r="AA9" s="17">
        <v>0.48962680768727401</v>
      </c>
      <c r="AB9" s="17">
        <v>0.55206734173484195</v>
      </c>
      <c r="AC9" s="17">
        <v>0.37891313356434603</v>
      </c>
      <c r="AD9" s="17">
        <v>0.49499885679286998</v>
      </c>
      <c r="AE9" s="17"/>
      <c r="AF9" s="17">
        <v>0.50304059292693304</v>
      </c>
      <c r="AG9" s="17">
        <v>0.43378887855375198</v>
      </c>
      <c r="AH9" s="17">
        <v>0.42646427198730902</v>
      </c>
      <c r="AI9" s="17">
        <v>0.43842778598765803</v>
      </c>
      <c r="AJ9" s="17">
        <v>0.47217182968841398</v>
      </c>
    </row>
    <row r="10" spans="2:36" x14ac:dyDescent="0.35">
      <c r="B10" s="18" t="s">
        <v>164</v>
      </c>
      <c r="C10" s="17">
        <v>0.27466068533522697</v>
      </c>
      <c r="D10" s="17">
        <v>0.26512108587900102</v>
      </c>
      <c r="E10" s="17">
        <v>0.28514577513037898</v>
      </c>
      <c r="F10" s="17"/>
      <c r="G10" s="17">
        <v>0.25036521269571199</v>
      </c>
      <c r="H10" s="17">
        <v>0.27980563520331603</v>
      </c>
      <c r="I10" s="17">
        <v>0.23421874807415699</v>
      </c>
      <c r="J10" s="17">
        <v>0.35880778875362601</v>
      </c>
      <c r="K10" s="17">
        <v>0.26182305221966201</v>
      </c>
      <c r="L10" s="17">
        <v>0.23582981563027</v>
      </c>
      <c r="M10" s="17"/>
      <c r="N10" s="17">
        <v>0.27517158543373998</v>
      </c>
      <c r="O10" s="17">
        <v>0.34893197491102901</v>
      </c>
      <c r="P10" s="17">
        <v>0.317320518693955</v>
      </c>
      <c r="Q10" s="17">
        <v>0.259480869603196</v>
      </c>
      <c r="R10" s="17">
        <v>0.18474701142333599</v>
      </c>
      <c r="S10" s="17">
        <v>0.267168960199066</v>
      </c>
      <c r="T10" s="17">
        <v>0.25263827752321</v>
      </c>
      <c r="U10" s="17">
        <v>0.39104737056824501</v>
      </c>
      <c r="V10" s="17">
        <v>0.25391403428535703</v>
      </c>
      <c r="W10" s="17">
        <v>0.198880396601089</v>
      </c>
      <c r="X10" s="17">
        <v>0.27390326078657401</v>
      </c>
      <c r="Y10" s="17">
        <v>0.412383550076028</v>
      </c>
      <c r="Z10" s="17"/>
      <c r="AA10" s="17">
        <v>0.243149272694765</v>
      </c>
      <c r="AB10" s="17">
        <v>0.27517738359714999</v>
      </c>
      <c r="AC10" s="17">
        <v>0.32360665948649803</v>
      </c>
      <c r="AD10" s="17">
        <v>0.26256422488287501</v>
      </c>
      <c r="AE10" s="17"/>
      <c r="AF10" s="17">
        <v>0.248653379983164</v>
      </c>
      <c r="AG10" s="17">
        <v>0.275617656531429</v>
      </c>
      <c r="AH10" s="17">
        <v>0.327232288320569</v>
      </c>
      <c r="AI10" s="17">
        <v>0.24196500048421299</v>
      </c>
      <c r="AJ10" s="17">
        <v>0.28320777367079902</v>
      </c>
    </row>
    <row r="11" spans="2:36" x14ac:dyDescent="0.35">
      <c r="B11" s="18" t="s">
        <v>165</v>
      </c>
      <c r="C11" s="17">
        <v>8.6792532014082699E-2</v>
      </c>
      <c r="D11" s="17">
        <v>7.3500368363466795E-2</v>
      </c>
      <c r="E11" s="17">
        <v>0.101402110758777</v>
      </c>
      <c r="F11" s="17"/>
      <c r="G11" s="17">
        <v>0.183859075012998</v>
      </c>
      <c r="H11" s="17">
        <v>7.6374449122769403E-2</v>
      </c>
      <c r="I11" s="17">
        <v>0.16516995196530099</v>
      </c>
      <c r="J11" s="17">
        <v>8.4362909538607894E-2</v>
      </c>
      <c r="K11" s="17">
        <v>0</v>
      </c>
      <c r="L11" s="17">
        <v>3.1395244586364397E-2</v>
      </c>
      <c r="M11" s="17"/>
      <c r="N11" s="17">
        <v>6.9629065363051704E-2</v>
      </c>
      <c r="O11" s="17">
        <v>5.5352936720403097E-2</v>
      </c>
      <c r="P11" s="17">
        <v>0</v>
      </c>
      <c r="Q11" s="17">
        <v>0.110319252643587</v>
      </c>
      <c r="R11" s="17">
        <v>0.14234575056996801</v>
      </c>
      <c r="S11" s="17">
        <v>0.120845537360591</v>
      </c>
      <c r="T11" s="17">
        <v>9.8080353603204801E-2</v>
      </c>
      <c r="U11" s="17">
        <v>6.45114648970435E-2</v>
      </c>
      <c r="V11" s="17">
        <v>0.119766662214791</v>
      </c>
      <c r="W11" s="17">
        <v>9.6809919875334993E-2</v>
      </c>
      <c r="X11" s="17">
        <v>0</v>
      </c>
      <c r="Y11" s="17">
        <v>0.143232702814934</v>
      </c>
      <c r="Z11" s="17"/>
      <c r="AA11" s="17">
        <v>8.2603836619381296E-2</v>
      </c>
      <c r="AB11" s="17">
        <v>5.8974512118066202E-2</v>
      </c>
      <c r="AC11" s="17">
        <v>0.115810833100636</v>
      </c>
      <c r="AD11" s="17">
        <v>8.8387059984981697E-2</v>
      </c>
      <c r="AE11" s="17"/>
      <c r="AF11" s="17">
        <v>7.1551088863624407E-2</v>
      </c>
      <c r="AG11" s="17">
        <v>0.15189811649755999</v>
      </c>
      <c r="AH11" s="17">
        <v>3.9194696017129799E-2</v>
      </c>
      <c r="AI11" s="17">
        <v>7.6211335790462603E-2</v>
      </c>
      <c r="AJ11" s="17">
        <v>0.111828237050974</v>
      </c>
    </row>
    <row r="12" spans="2:36" x14ac:dyDescent="0.35">
      <c r="B12" s="18" t="s">
        <v>166</v>
      </c>
      <c r="C12" s="17">
        <v>0.107643764396308</v>
      </c>
      <c r="D12" s="17">
        <v>0.14023618280248101</v>
      </c>
      <c r="E12" s="17">
        <v>7.1821040895387905E-2</v>
      </c>
      <c r="F12" s="17"/>
      <c r="G12" s="17">
        <v>0.24793813543132601</v>
      </c>
      <c r="H12" s="17">
        <v>0.19699631961224301</v>
      </c>
      <c r="I12" s="17">
        <v>0.114239031547855</v>
      </c>
      <c r="J12" s="17">
        <v>5.5110469174621902E-2</v>
      </c>
      <c r="K12" s="17">
        <v>2.6721443305595501E-2</v>
      </c>
      <c r="L12" s="17">
        <v>3.66528944021575E-2</v>
      </c>
      <c r="M12" s="17"/>
      <c r="N12" s="17">
        <v>0.194320971713628</v>
      </c>
      <c r="O12" s="17">
        <v>0.162434494413874</v>
      </c>
      <c r="P12" s="17">
        <v>0.108170103266523</v>
      </c>
      <c r="Q12" s="17">
        <v>0.102374417243739</v>
      </c>
      <c r="R12" s="17">
        <v>4.4619297304282497E-2</v>
      </c>
      <c r="S12" s="17">
        <v>0.19009017157448099</v>
      </c>
      <c r="T12" s="17">
        <v>5.2183717667843799E-2</v>
      </c>
      <c r="U12" s="17">
        <v>6.1694499818691698E-2</v>
      </c>
      <c r="V12" s="17">
        <v>0.101000343919079</v>
      </c>
      <c r="W12" s="17">
        <v>0</v>
      </c>
      <c r="X12" s="17">
        <v>0</v>
      </c>
      <c r="Y12" s="17">
        <v>0.108308274876316</v>
      </c>
      <c r="Z12" s="17"/>
      <c r="AA12" s="17">
        <v>0.120948455116273</v>
      </c>
      <c r="AB12" s="17">
        <v>0.113780762549943</v>
      </c>
      <c r="AC12" s="17">
        <v>0.10664127459867601</v>
      </c>
      <c r="AD12" s="17">
        <v>8.9835662563108501E-2</v>
      </c>
      <c r="AE12" s="17"/>
      <c r="AF12" s="17">
        <v>0.10259193312576401</v>
      </c>
      <c r="AG12" s="17">
        <v>9.76545075703944E-2</v>
      </c>
      <c r="AH12" s="17">
        <v>0.155425456919838</v>
      </c>
      <c r="AI12" s="17">
        <v>0.19773832474124201</v>
      </c>
      <c r="AJ12" s="17">
        <v>0</v>
      </c>
    </row>
    <row r="13" spans="2:36" x14ac:dyDescent="0.35">
      <c r="B13" s="18" t="s">
        <v>167</v>
      </c>
      <c r="C13" s="17">
        <v>3.9516745254873802E-2</v>
      </c>
      <c r="D13" s="17">
        <v>5.5045565185429197E-2</v>
      </c>
      <c r="E13" s="17">
        <v>2.2448830387822499E-2</v>
      </c>
      <c r="F13" s="17"/>
      <c r="G13" s="17">
        <v>2.0951812939224899E-2</v>
      </c>
      <c r="H13" s="17">
        <v>4.1161866313754202E-2</v>
      </c>
      <c r="I13" s="17">
        <v>0.141795984535416</v>
      </c>
      <c r="J13" s="17">
        <v>2.0440986607864701E-2</v>
      </c>
      <c r="K13" s="17">
        <v>2.7154154212381199E-2</v>
      </c>
      <c r="L13" s="17">
        <v>0</v>
      </c>
      <c r="M13" s="17"/>
      <c r="N13" s="17">
        <v>5.2046540426863602E-2</v>
      </c>
      <c r="O13" s="17">
        <v>0</v>
      </c>
      <c r="P13" s="17">
        <v>5.4603657272273801E-2</v>
      </c>
      <c r="Q13" s="17">
        <v>5.30601690820224E-2</v>
      </c>
      <c r="R13" s="17">
        <v>0</v>
      </c>
      <c r="S13" s="17">
        <v>6.1733611741376301E-2</v>
      </c>
      <c r="T13" s="17">
        <v>0</v>
      </c>
      <c r="U13" s="17">
        <v>0</v>
      </c>
      <c r="V13" s="17">
        <v>5.4305404192475801E-2</v>
      </c>
      <c r="W13" s="17">
        <v>9.7023874769275001E-2</v>
      </c>
      <c r="X13" s="17">
        <v>0</v>
      </c>
      <c r="Y13" s="17">
        <v>0</v>
      </c>
      <c r="Z13" s="17"/>
      <c r="AA13" s="17">
        <v>5.1103368453409598E-2</v>
      </c>
      <c r="AB13" s="17">
        <v>0</v>
      </c>
      <c r="AC13" s="17">
        <v>6.1250467003239301E-2</v>
      </c>
      <c r="AD13" s="17">
        <v>4.1336942645753397E-2</v>
      </c>
      <c r="AE13" s="17"/>
      <c r="AF13" s="17">
        <v>4.6890857611881998E-2</v>
      </c>
      <c r="AG13" s="17">
        <v>4.1040840846864803E-2</v>
      </c>
      <c r="AH13" s="17">
        <v>2.81133010756505E-2</v>
      </c>
      <c r="AI13" s="17">
        <v>4.5657552996425099E-2</v>
      </c>
      <c r="AJ13" s="17">
        <v>0.132792159589812</v>
      </c>
    </row>
    <row r="14" spans="2:36" x14ac:dyDescent="0.35">
      <c r="B14" s="18" t="s">
        <v>104</v>
      </c>
      <c r="C14" s="21">
        <v>1.27999185648234E-2</v>
      </c>
      <c r="D14" s="21">
        <v>6.0267643121472104E-3</v>
      </c>
      <c r="E14" s="21">
        <v>2.02443747877083E-2</v>
      </c>
      <c r="F14" s="21"/>
      <c r="G14" s="21">
        <v>2.48728823775996E-2</v>
      </c>
      <c r="H14" s="21">
        <v>0</v>
      </c>
      <c r="I14" s="21">
        <v>2.1553498921164298E-2</v>
      </c>
      <c r="J14" s="21">
        <v>0</v>
      </c>
      <c r="K14" s="21">
        <v>0</v>
      </c>
      <c r="L14" s="21">
        <v>3.1354933349860503E-2</v>
      </c>
      <c r="M14" s="21"/>
      <c r="N14" s="21">
        <v>2.1690310110014401E-2</v>
      </c>
      <c r="O14" s="21">
        <v>0</v>
      </c>
      <c r="P14" s="21">
        <v>0</v>
      </c>
      <c r="Q14" s="21">
        <v>0</v>
      </c>
      <c r="R14" s="21">
        <v>9.3188668673340497E-2</v>
      </c>
      <c r="S14" s="21">
        <v>0</v>
      </c>
      <c r="T14" s="21">
        <v>0</v>
      </c>
      <c r="U14" s="21">
        <v>0</v>
      </c>
      <c r="V14" s="21">
        <v>3.1082550653100598E-2</v>
      </c>
      <c r="W14" s="21">
        <v>0</v>
      </c>
      <c r="X14" s="21">
        <v>0</v>
      </c>
      <c r="Y14" s="21">
        <v>0</v>
      </c>
      <c r="Z14" s="21"/>
      <c r="AA14" s="21">
        <v>1.2568259428896601E-2</v>
      </c>
      <c r="AB14" s="21">
        <v>0</v>
      </c>
      <c r="AC14" s="21">
        <v>1.3777632246604899E-2</v>
      </c>
      <c r="AD14" s="21">
        <v>2.28772531304119E-2</v>
      </c>
      <c r="AE14" s="21"/>
      <c r="AF14" s="21">
        <v>2.72721474886326E-2</v>
      </c>
      <c r="AG14" s="21">
        <v>0</v>
      </c>
      <c r="AH14" s="21">
        <v>2.3569985679503601E-2</v>
      </c>
      <c r="AI14" s="21">
        <v>0</v>
      </c>
      <c r="AJ14" s="21">
        <v>0</v>
      </c>
    </row>
    <row r="15" spans="2:36" ht="29" x14ac:dyDescent="0.35">
      <c r="B15" s="18" t="s">
        <v>168</v>
      </c>
      <c r="C15" s="21">
        <v>0.75324703976991203</v>
      </c>
      <c r="D15" s="21">
        <v>0.72519111933647595</v>
      </c>
      <c r="E15" s="21">
        <v>0.78408364317030399</v>
      </c>
      <c r="F15" s="21"/>
      <c r="G15" s="21">
        <v>0.52237809423885095</v>
      </c>
      <c r="H15" s="21">
        <v>0.68546736495123295</v>
      </c>
      <c r="I15" s="21">
        <v>0.55724153303026402</v>
      </c>
      <c r="J15" s="21">
        <v>0.84008563467890596</v>
      </c>
      <c r="K15" s="21">
        <v>0.94612440248202301</v>
      </c>
      <c r="L15" s="21">
        <v>0.90059692766161703</v>
      </c>
      <c r="M15" s="21"/>
      <c r="N15" s="21">
        <v>0.66231311238644197</v>
      </c>
      <c r="O15" s="21">
        <v>0.78221256886572299</v>
      </c>
      <c r="P15" s="21">
        <v>0.837226239461203</v>
      </c>
      <c r="Q15" s="21">
        <v>0.73424616103065099</v>
      </c>
      <c r="R15" s="21">
        <v>0.71984628345240897</v>
      </c>
      <c r="S15" s="21">
        <v>0.62733067932355202</v>
      </c>
      <c r="T15" s="21">
        <v>0.84973592872895098</v>
      </c>
      <c r="U15" s="21">
        <v>0.87379403528426502</v>
      </c>
      <c r="V15" s="21">
        <v>0.69384503902055406</v>
      </c>
      <c r="W15" s="21">
        <v>0.80616620535538996</v>
      </c>
      <c r="X15" s="21">
        <v>1</v>
      </c>
      <c r="Y15" s="21">
        <v>0.74845902230875005</v>
      </c>
      <c r="Z15" s="21"/>
      <c r="AA15" s="21">
        <v>0.73277608038204001</v>
      </c>
      <c r="AB15" s="21">
        <v>0.827244725331991</v>
      </c>
      <c r="AC15" s="21">
        <v>0.702519793050844</v>
      </c>
      <c r="AD15" s="21">
        <v>0.75756308167574504</v>
      </c>
      <c r="AE15" s="21"/>
      <c r="AF15" s="21">
        <v>0.75169397291009699</v>
      </c>
      <c r="AG15" s="21">
        <v>0.70940653508518103</v>
      </c>
      <c r="AH15" s="21">
        <v>0.75369656030787802</v>
      </c>
      <c r="AI15" s="21">
        <v>0.68039278647187096</v>
      </c>
      <c r="AJ15" s="21">
        <v>0.75537960335921295</v>
      </c>
    </row>
    <row r="16" spans="2:36" ht="29" x14ac:dyDescent="0.35">
      <c r="B16" s="18" t="s">
        <v>169</v>
      </c>
      <c r="C16" s="22">
        <v>0.14716050965118199</v>
      </c>
      <c r="D16" s="22">
        <v>0.19528174798791001</v>
      </c>
      <c r="E16" s="22">
        <v>9.4269871283210405E-2</v>
      </c>
      <c r="F16" s="22"/>
      <c r="G16" s="22">
        <v>0.26888994837055102</v>
      </c>
      <c r="H16" s="22">
        <v>0.23815818592599799</v>
      </c>
      <c r="I16" s="22">
        <v>0.25603501608327101</v>
      </c>
      <c r="J16" s="22">
        <v>7.5551455782486607E-2</v>
      </c>
      <c r="K16" s="22">
        <v>5.38755975179767E-2</v>
      </c>
      <c r="L16" s="22">
        <v>3.66528944021575E-2</v>
      </c>
      <c r="M16" s="22"/>
      <c r="N16" s="22">
        <v>0.24636751214049099</v>
      </c>
      <c r="O16" s="22">
        <v>0.162434494413874</v>
      </c>
      <c r="P16" s="22">
        <v>0.162773760538797</v>
      </c>
      <c r="Q16" s="22">
        <v>0.15543458632576199</v>
      </c>
      <c r="R16" s="22">
        <v>4.4619297304282497E-2</v>
      </c>
      <c r="S16" s="22">
        <v>0.25182378331585697</v>
      </c>
      <c r="T16" s="22">
        <v>5.2183717667843799E-2</v>
      </c>
      <c r="U16" s="22">
        <v>6.1694499818691698E-2</v>
      </c>
      <c r="V16" s="22">
        <v>0.15530574811155501</v>
      </c>
      <c r="W16" s="22">
        <v>9.7023874769275001E-2</v>
      </c>
      <c r="X16" s="22">
        <v>0</v>
      </c>
      <c r="Y16" s="22">
        <v>0.108308274876316</v>
      </c>
      <c r="Z16" s="22"/>
      <c r="AA16" s="22">
        <v>0.17205182356968199</v>
      </c>
      <c r="AB16" s="22">
        <v>0.113780762549943</v>
      </c>
      <c r="AC16" s="22">
        <v>0.167891741601915</v>
      </c>
      <c r="AD16" s="22">
        <v>0.13117260520886201</v>
      </c>
      <c r="AE16" s="22"/>
      <c r="AF16" s="22">
        <v>0.149482790737646</v>
      </c>
      <c r="AG16" s="22">
        <v>0.138695348417259</v>
      </c>
      <c r="AH16" s="22">
        <v>0.18353875799548799</v>
      </c>
      <c r="AI16" s="22">
        <v>0.24339587773766699</v>
      </c>
      <c r="AJ16" s="22">
        <v>0.132792159589812</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284</v>
      </c>
      <c r="D7" s="10">
        <v>130</v>
      </c>
      <c r="E7" s="10">
        <v>152</v>
      </c>
      <c r="F7" s="10"/>
      <c r="G7" s="10">
        <v>29</v>
      </c>
      <c r="H7" s="10">
        <v>34</v>
      </c>
      <c r="I7" s="10">
        <v>61</v>
      </c>
      <c r="J7" s="10">
        <v>41</v>
      </c>
      <c r="K7" s="10">
        <v>42</v>
      </c>
      <c r="L7" s="10">
        <v>77</v>
      </c>
      <c r="M7" s="10"/>
      <c r="N7" s="10">
        <v>36</v>
      </c>
      <c r="O7" s="10">
        <v>44</v>
      </c>
      <c r="P7" s="10">
        <v>21</v>
      </c>
      <c r="Q7" s="10">
        <v>26</v>
      </c>
      <c r="R7" s="10">
        <v>21</v>
      </c>
      <c r="S7" s="10">
        <v>23</v>
      </c>
      <c r="T7" s="10">
        <v>20</v>
      </c>
      <c r="U7" s="10">
        <v>10</v>
      </c>
      <c r="V7" s="10">
        <v>32</v>
      </c>
      <c r="W7" s="10">
        <v>23</v>
      </c>
      <c r="X7" s="10">
        <v>18</v>
      </c>
      <c r="Y7" s="10">
        <v>10</v>
      </c>
      <c r="Z7" s="10"/>
      <c r="AA7" s="10">
        <v>64</v>
      </c>
      <c r="AB7" s="10">
        <v>74</v>
      </c>
      <c r="AC7" s="10">
        <v>60</v>
      </c>
      <c r="AD7" s="10">
        <v>85</v>
      </c>
      <c r="AE7" s="10"/>
      <c r="AF7" s="10">
        <v>74</v>
      </c>
      <c r="AG7" s="10">
        <v>78</v>
      </c>
      <c r="AH7" s="10">
        <v>65</v>
      </c>
      <c r="AI7" s="10">
        <v>27</v>
      </c>
      <c r="AJ7" s="10">
        <v>6</v>
      </c>
    </row>
    <row r="8" spans="2:36" ht="30" customHeight="1" x14ac:dyDescent="0.35">
      <c r="B8" s="11" t="s">
        <v>54</v>
      </c>
      <c r="C8" s="11">
        <v>282</v>
      </c>
      <c r="D8" s="11">
        <v>131</v>
      </c>
      <c r="E8" s="11">
        <v>149</v>
      </c>
      <c r="F8" s="11"/>
      <c r="G8" s="11">
        <v>27</v>
      </c>
      <c r="H8" s="11">
        <v>36</v>
      </c>
      <c r="I8" s="11">
        <v>63</v>
      </c>
      <c r="J8" s="11">
        <v>42</v>
      </c>
      <c r="K8" s="11">
        <v>40</v>
      </c>
      <c r="L8" s="11">
        <v>75</v>
      </c>
      <c r="M8" s="11"/>
      <c r="N8" s="11">
        <v>37</v>
      </c>
      <c r="O8" s="11">
        <v>43</v>
      </c>
      <c r="P8" s="11">
        <v>20</v>
      </c>
      <c r="Q8" s="11">
        <v>27</v>
      </c>
      <c r="R8" s="11">
        <v>19</v>
      </c>
      <c r="S8" s="11">
        <v>23</v>
      </c>
      <c r="T8" s="11">
        <v>21</v>
      </c>
      <c r="U8" s="11">
        <v>8</v>
      </c>
      <c r="V8" s="11">
        <v>30</v>
      </c>
      <c r="W8" s="11">
        <v>25</v>
      </c>
      <c r="X8" s="11">
        <v>17</v>
      </c>
      <c r="Y8" s="11">
        <v>9</v>
      </c>
      <c r="Z8" s="11"/>
      <c r="AA8" s="11">
        <v>65</v>
      </c>
      <c r="AB8" s="11">
        <v>75</v>
      </c>
      <c r="AC8" s="11">
        <v>59</v>
      </c>
      <c r="AD8" s="11">
        <v>82</v>
      </c>
      <c r="AE8" s="11"/>
      <c r="AF8" s="11">
        <v>73</v>
      </c>
      <c r="AG8" s="11">
        <v>76</v>
      </c>
      <c r="AH8" s="11">
        <v>65</v>
      </c>
      <c r="AI8" s="11">
        <v>28</v>
      </c>
      <c r="AJ8" s="11">
        <v>6</v>
      </c>
    </row>
    <row r="9" spans="2:36" x14ac:dyDescent="0.35">
      <c r="B9" s="18" t="s">
        <v>163</v>
      </c>
      <c r="C9" s="17">
        <v>0.48247203805605798</v>
      </c>
      <c r="D9" s="17">
        <v>0.43752450336749099</v>
      </c>
      <c r="E9" s="17">
        <v>0.52841922237745698</v>
      </c>
      <c r="F9" s="17"/>
      <c r="G9" s="17">
        <v>0.283827590629877</v>
      </c>
      <c r="H9" s="17">
        <v>0.17215118417539599</v>
      </c>
      <c r="I9" s="17">
        <v>0.47687837236906699</v>
      </c>
      <c r="J9" s="17">
        <v>0.45849954854559999</v>
      </c>
      <c r="K9" s="17">
        <v>0.57689084519598399</v>
      </c>
      <c r="L9" s="17">
        <v>0.67048320578740705</v>
      </c>
      <c r="M9" s="17"/>
      <c r="N9" s="17">
        <v>0.43480741220743702</v>
      </c>
      <c r="O9" s="17">
        <v>0.36374714368935002</v>
      </c>
      <c r="P9" s="17">
        <v>0.43296733933228099</v>
      </c>
      <c r="Q9" s="17">
        <v>0.49637596112821297</v>
      </c>
      <c r="R9" s="17">
        <v>0.56595797545390802</v>
      </c>
      <c r="S9" s="17">
        <v>0.39307706506781898</v>
      </c>
      <c r="T9" s="17">
        <v>0.74966284469158395</v>
      </c>
      <c r="U9" s="17">
        <v>0.484869511853524</v>
      </c>
      <c r="V9" s="17">
        <v>0.55773291591307095</v>
      </c>
      <c r="W9" s="17">
        <v>0.43220976412707501</v>
      </c>
      <c r="X9" s="17">
        <v>0.49871791642088797</v>
      </c>
      <c r="Y9" s="17">
        <v>0.58774153284881703</v>
      </c>
      <c r="Z9" s="17"/>
      <c r="AA9" s="17">
        <v>0.49964258119652399</v>
      </c>
      <c r="AB9" s="17">
        <v>0.52504450496305899</v>
      </c>
      <c r="AC9" s="17">
        <v>0.44120845450110802</v>
      </c>
      <c r="AD9" s="17">
        <v>0.46550308151469499</v>
      </c>
      <c r="AE9" s="17"/>
      <c r="AF9" s="17">
        <v>0.454307226436857</v>
      </c>
      <c r="AG9" s="17">
        <v>0.45211094120432499</v>
      </c>
      <c r="AH9" s="17">
        <v>0.47538328440423</v>
      </c>
      <c r="AI9" s="17">
        <v>0.46951576920112498</v>
      </c>
      <c r="AJ9" s="17">
        <v>0.32662432597368102</v>
      </c>
    </row>
    <row r="10" spans="2:36" x14ac:dyDescent="0.35">
      <c r="B10" s="18" t="s">
        <v>164</v>
      </c>
      <c r="C10" s="17">
        <v>0.27851582024693999</v>
      </c>
      <c r="D10" s="17">
        <v>0.27601116711697499</v>
      </c>
      <c r="E10" s="17">
        <v>0.278030815387102</v>
      </c>
      <c r="F10" s="17"/>
      <c r="G10" s="17">
        <v>0.31769051399387699</v>
      </c>
      <c r="H10" s="17">
        <v>0.37180712761889501</v>
      </c>
      <c r="I10" s="17">
        <v>0.28360183297304498</v>
      </c>
      <c r="J10" s="17">
        <v>0.29705645434998901</v>
      </c>
      <c r="K10" s="17">
        <v>0.28994401452644902</v>
      </c>
      <c r="L10" s="17">
        <v>0.19914928224678699</v>
      </c>
      <c r="M10" s="17"/>
      <c r="N10" s="17">
        <v>0.25052659403657801</v>
      </c>
      <c r="O10" s="17">
        <v>0.38205393802089199</v>
      </c>
      <c r="P10" s="17">
        <v>0.33846935108514598</v>
      </c>
      <c r="Q10" s="17">
        <v>0.34185681917536598</v>
      </c>
      <c r="R10" s="17">
        <v>0.24417077533175099</v>
      </c>
      <c r="S10" s="17">
        <v>0.31276092650582299</v>
      </c>
      <c r="T10" s="17">
        <v>0.20289576577715099</v>
      </c>
      <c r="U10" s="17">
        <v>0</v>
      </c>
      <c r="V10" s="17">
        <v>0.18702256207937301</v>
      </c>
      <c r="W10" s="17">
        <v>0.39687409680383801</v>
      </c>
      <c r="X10" s="17">
        <v>0.16540318749555499</v>
      </c>
      <c r="Y10" s="17">
        <v>0.19632362048431101</v>
      </c>
      <c r="Z10" s="17"/>
      <c r="AA10" s="17">
        <v>0.23817639374628399</v>
      </c>
      <c r="AB10" s="17">
        <v>0.30102749704517301</v>
      </c>
      <c r="AC10" s="17">
        <v>0.30751616634964501</v>
      </c>
      <c r="AD10" s="17">
        <v>0.25990780294335702</v>
      </c>
      <c r="AE10" s="17"/>
      <c r="AF10" s="17">
        <v>0.31792197866915001</v>
      </c>
      <c r="AG10" s="17">
        <v>0.32984034632883302</v>
      </c>
      <c r="AH10" s="17">
        <v>0.241778459483038</v>
      </c>
      <c r="AI10" s="17">
        <v>0.196934271217868</v>
      </c>
      <c r="AJ10" s="17">
        <v>0.51056676602011297</v>
      </c>
    </row>
    <row r="11" spans="2:36" x14ac:dyDescent="0.35">
      <c r="B11" s="18" t="s">
        <v>165</v>
      </c>
      <c r="C11" s="17">
        <v>0.112019534737201</v>
      </c>
      <c r="D11" s="17">
        <v>0.13954597549695999</v>
      </c>
      <c r="E11" s="17">
        <v>8.9105322819927404E-2</v>
      </c>
      <c r="F11" s="17"/>
      <c r="G11" s="17">
        <v>0.2008886139487</v>
      </c>
      <c r="H11" s="17">
        <v>0.217025687459626</v>
      </c>
      <c r="I11" s="17">
        <v>9.6575340981490995E-2</v>
      </c>
      <c r="J11" s="17">
        <v>9.5303406333841295E-2</v>
      </c>
      <c r="K11" s="17">
        <v>6.3144681870520095E-2</v>
      </c>
      <c r="L11" s="17">
        <v>7.7902317468602406E-2</v>
      </c>
      <c r="M11" s="17"/>
      <c r="N11" s="17">
        <v>0.15064797823103801</v>
      </c>
      <c r="O11" s="17">
        <v>0.111660395380957</v>
      </c>
      <c r="P11" s="17">
        <v>4.5095421791293701E-2</v>
      </c>
      <c r="Q11" s="17">
        <v>3.9489406625511599E-2</v>
      </c>
      <c r="R11" s="17">
        <v>0.13978891819341799</v>
      </c>
      <c r="S11" s="17">
        <v>0.16109978569896899</v>
      </c>
      <c r="T11" s="17">
        <v>0</v>
      </c>
      <c r="U11" s="17">
        <v>0.17751658501466799</v>
      </c>
      <c r="V11" s="17">
        <v>6.57351772059412E-2</v>
      </c>
      <c r="W11" s="17">
        <v>0.130331210626386</v>
      </c>
      <c r="X11" s="17">
        <v>0.27999341827678798</v>
      </c>
      <c r="Y11" s="17">
        <v>0.117373458240459</v>
      </c>
      <c r="Z11" s="17"/>
      <c r="AA11" s="17">
        <v>0.126233343158596</v>
      </c>
      <c r="AB11" s="17">
        <v>6.2813796799588095E-2</v>
      </c>
      <c r="AC11" s="17">
        <v>0.11741645319800099</v>
      </c>
      <c r="AD11" s="17">
        <v>0.14349794850707101</v>
      </c>
      <c r="AE11" s="17"/>
      <c r="AF11" s="17">
        <v>0.13433032747680601</v>
      </c>
      <c r="AG11" s="17">
        <v>7.3857903486370197E-2</v>
      </c>
      <c r="AH11" s="17">
        <v>0.126013408035271</v>
      </c>
      <c r="AI11" s="17">
        <v>0.11821903762595901</v>
      </c>
      <c r="AJ11" s="17">
        <v>0</v>
      </c>
    </row>
    <row r="12" spans="2:36" x14ac:dyDescent="0.35">
      <c r="B12" s="18" t="s">
        <v>166</v>
      </c>
      <c r="C12" s="17">
        <v>9.2714392396832102E-2</v>
      </c>
      <c r="D12" s="17">
        <v>9.63186383844295E-2</v>
      </c>
      <c r="E12" s="17">
        <v>8.4165253195200601E-2</v>
      </c>
      <c r="F12" s="17"/>
      <c r="G12" s="17">
        <v>0.13412454608955901</v>
      </c>
      <c r="H12" s="17">
        <v>0.20990429316500001</v>
      </c>
      <c r="I12" s="17">
        <v>4.8151529021809199E-2</v>
      </c>
      <c r="J12" s="17">
        <v>0.12618841279832599</v>
      </c>
      <c r="K12" s="17">
        <v>7.0020458407046599E-2</v>
      </c>
      <c r="L12" s="17">
        <v>5.2465194497203799E-2</v>
      </c>
      <c r="M12" s="17"/>
      <c r="N12" s="17">
        <v>2.6511141632719198E-2</v>
      </c>
      <c r="O12" s="17">
        <v>0.14253852290880101</v>
      </c>
      <c r="P12" s="17">
        <v>0.13525205111730901</v>
      </c>
      <c r="Q12" s="17">
        <v>0.122277813070909</v>
      </c>
      <c r="R12" s="17">
        <v>5.0082331020923097E-2</v>
      </c>
      <c r="S12" s="17">
        <v>0.13306222272738899</v>
      </c>
      <c r="T12" s="17">
        <v>0</v>
      </c>
      <c r="U12" s="17">
        <v>0.123416921889132</v>
      </c>
      <c r="V12" s="17">
        <v>0.164278500866472</v>
      </c>
      <c r="W12" s="17">
        <v>4.0584928442700098E-2</v>
      </c>
      <c r="X12" s="17">
        <v>5.5885477806768898E-2</v>
      </c>
      <c r="Y12" s="17">
        <v>9.8561388426412794E-2</v>
      </c>
      <c r="Z12" s="17"/>
      <c r="AA12" s="17">
        <v>6.4161840872624207E-2</v>
      </c>
      <c r="AB12" s="17">
        <v>8.3240096011168496E-2</v>
      </c>
      <c r="AC12" s="17">
        <v>0.117788423670538</v>
      </c>
      <c r="AD12" s="17">
        <v>0.107196202175227</v>
      </c>
      <c r="AE12" s="17"/>
      <c r="AF12" s="17">
        <v>6.6757237021701596E-2</v>
      </c>
      <c r="AG12" s="17">
        <v>0.131557295538381</v>
      </c>
      <c r="AH12" s="17">
        <v>0.109107627319685</v>
      </c>
      <c r="AI12" s="17">
        <v>0.118292764232072</v>
      </c>
      <c r="AJ12" s="17">
        <v>0</v>
      </c>
    </row>
    <row r="13" spans="2:36" x14ac:dyDescent="0.35">
      <c r="B13" s="18" t="s">
        <v>167</v>
      </c>
      <c r="C13" s="17">
        <v>2.73626427430004E-2</v>
      </c>
      <c r="D13" s="17">
        <v>4.34005638783522E-2</v>
      </c>
      <c r="E13" s="17">
        <v>1.35260103836785E-2</v>
      </c>
      <c r="F13" s="17"/>
      <c r="G13" s="17">
        <v>6.3468735337987595E-2</v>
      </c>
      <c r="H13" s="17">
        <v>2.9111707581083199E-2</v>
      </c>
      <c r="I13" s="17">
        <v>6.3714397310983703E-2</v>
      </c>
      <c r="J13" s="17">
        <v>2.2952177972243502E-2</v>
      </c>
      <c r="K13" s="17">
        <v>0</v>
      </c>
      <c r="L13" s="17">
        <v>0</v>
      </c>
      <c r="M13" s="17"/>
      <c r="N13" s="17">
        <v>0.13750687389222899</v>
      </c>
      <c r="O13" s="17">
        <v>0</v>
      </c>
      <c r="P13" s="17">
        <v>0</v>
      </c>
      <c r="Q13" s="17">
        <v>0</v>
      </c>
      <c r="R13" s="17">
        <v>0</v>
      </c>
      <c r="S13" s="17">
        <v>0</v>
      </c>
      <c r="T13" s="17">
        <v>0</v>
      </c>
      <c r="U13" s="17">
        <v>0.214196981242677</v>
      </c>
      <c r="V13" s="17">
        <v>2.5230843935143601E-2</v>
      </c>
      <c r="W13" s="17">
        <v>0</v>
      </c>
      <c r="X13" s="17">
        <v>0</v>
      </c>
      <c r="Y13" s="17">
        <v>0</v>
      </c>
      <c r="Z13" s="17"/>
      <c r="AA13" s="17">
        <v>7.1785841025972102E-2</v>
      </c>
      <c r="AB13" s="17">
        <v>2.78741051810119E-2</v>
      </c>
      <c r="AC13" s="17">
        <v>1.6070502280708901E-2</v>
      </c>
      <c r="AD13" s="17">
        <v>0</v>
      </c>
      <c r="AE13" s="17"/>
      <c r="AF13" s="17">
        <v>0</v>
      </c>
      <c r="AG13" s="17">
        <v>1.2633513442091199E-2</v>
      </c>
      <c r="AH13" s="17">
        <v>4.7717220757775403E-2</v>
      </c>
      <c r="AI13" s="17">
        <v>9.7038157722976498E-2</v>
      </c>
      <c r="AJ13" s="17">
        <v>0.16280890800620601</v>
      </c>
    </row>
    <row r="14" spans="2:36" x14ac:dyDescent="0.35">
      <c r="B14" s="18" t="s">
        <v>104</v>
      </c>
      <c r="C14" s="21">
        <v>6.9155718199685702E-3</v>
      </c>
      <c r="D14" s="21">
        <v>7.1991517557922101E-3</v>
      </c>
      <c r="E14" s="21">
        <v>6.7533758366347101E-3</v>
      </c>
      <c r="F14" s="21"/>
      <c r="G14" s="21">
        <v>0</v>
      </c>
      <c r="H14" s="21">
        <v>0</v>
      </c>
      <c r="I14" s="21">
        <v>3.10785273436038E-2</v>
      </c>
      <c r="J14" s="21">
        <v>0</v>
      </c>
      <c r="K14" s="21">
        <v>0</v>
      </c>
      <c r="L14" s="21">
        <v>0</v>
      </c>
      <c r="M14" s="21"/>
      <c r="N14" s="21">
        <v>0</v>
      </c>
      <c r="O14" s="21">
        <v>0</v>
      </c>
      <c r="P14" s="21">
        <v>4.8215836673970398E-2</v>
      </c>
      <c r="Q14" s="21">
        <v>0</v>
      </c>
      <c r="R14" s="21">
        <v>0</v>
      </c>
      <c r="S14" s="21">
        <v>0</v>
      </c>
      <c r="T14" s="21">
        <v>4.7441389531265199E-2</v>
      </c>
      <c r="U14" s="21">
        <v>0</v>
      </c>
      <c r="V14" s="21">
        <v>0</v>
      </c>
      <c r="W14" s="21">
        <v>0</v>
      </c>
      <c r="X14" s="21">
        <v>0</v>
      </c>
      <c r="Y14" s="21">
        <v>0</v>
      </c>
      <c r="Z14" s="21"/>
      <c r="AA14" s="21">
        <v>0</v>
      </c>
      <c r="AB14" s="21">
        <v>0</v>
      </c>
      <c r="AC14" s="21">
        <v>0</v>
      </c>
      <c r="AD14" s="21">
        <v>2.3894964859650401E-2</v>
      </c>
      <c r="AE14" s="21"/>
      <c r="AF14" s="21">
        <v>2.6683230395484901E-2</v>
      </c>
      <c r="AG14" s="21">
        <v>0</v>
      </c>
      <c r="AH14" s="21">
        <v>0</v>
      </c>
      <c r="AI14" s="21">
        <v>0</v>
      </c>
      <c r="AJ14" s="21">
        <v>0</v>
      </c>
    </row>
    <row r="15" spans="2:36" ht="29" x14ac:dyDescent="0.35">
      <c r="B15" s="18" t="s">
        <v>168</v>
      </c>
      <c r="C15" s="21">
        <v>0.76098785830299798</v>
      </c>
      <c r="D15" s="21">
        <v>0.71353567048446598</v>
      </c>
      <c r="E15" s="21">
        <v>0.80645003776455904</v>
      </c>
      <c r="F15" s="21"/>
      <c r="G15" s="21">
        <v>0.60151810462375399</v>
      </c>
      <c r="H15" s="21">
        <v>0.54395831179429099</v>
      </c>
      <c r="I15" s="21">
        <v>0.76048020534211203</v>
      </c>
      <c r="J15" s="21">
        <v>0.755556002895589</v>
      </c>
      <c r="K15" s="21">
        <v>0.86683485972243302</v>
      </c>
      <c r="L15" s="21">
        <v>0.86963248803419402</v>
      </c>
      <c r="M15" s="21"/>
      <c r="N15" s="21">
        <v>0.68533400624401397</v>
      </c>
      <c r="O15" s="21">
        <v>0.74580108171024195</v>
      </c>
      <c r="P15" s="21">
        <v>0.77143669041742702</v>
      </c>
      <c r="Q15" s="21">
        <v>0.83823278030357895</v>
      </c>
      <c r="R15" s="21">
        <v>0.81012875078565905</v>
      </c>
      <c r="S15" s="21">
        <v>0.70583799157364202</v>
      </c>
      <c r="T15" s="21">
        <v>0.95255861046873502</v>
      </c>
      <c r="U15" s="21">
        <v>0.484869511853524</v>
      </c>
      <c r="V15" s="21">
        <v>0.74475547799244302</v>
      </c>
      <c r="W15" s="21">
        <v>0.82908386093091402</v>
      </c>
      <c r="X15" s="21">
        <v>0.66412110391644297</v>
      </c>
      <c r="Y15" s="21">
        <v>0.78406515333312798</v>
      </c>
      <c r="Z15" s="21"/>
      <c r="AA15" s="21">
        <v>0.73781897494280801</v>
      </c>
      <c r="AB15" s="21">
        <v>0.82607200200823205</v>
      </c>
      <c r="AC15" s="21">
        <v>0.74872462085075198</v>
      </c>
      <c r="AD15" s="21">
        <v>0.72541088445805202</v>
      </c>
      <c r="AE15" s="21"/>
      <c r="AF15" s="21">
        <v>0.77222920510600701</v>
      </c>
      <c r="AG15" s="21">
        <v>0.78195128753315701</v>
      </c>
      <c r="AH15" s="21">
        <v>0.71716174388726805</v>
      </c>
      <c r="AI15" s="21">
        <v>0.66645004041899303</v>
      </c>
      <c r="AJ15" s="21">
        <v>0.83719109199379305</v>
      </c>
    </row>
    <row r="16" spans="2:36" ht="29" x14ac:dyDescent="0.35">
      <c r="B16" s="18" t="s">
        <v>169</v>
      </c>
      <c r="C16" s="22">
        <v>0.12007703513983201</v>
      </c>
      <c r="D16" s="22">
        <v>0.13971920226278201</v>
      </c>
      <c r="E16" s="22">
        <v>9.7691263578879098E-2</v>
      </c>
      <c r="F16" s="22"/>
      <c r="G16" s="22">
        <v>0.19759328142754601</v>
      </c>
      <c r="H16" s="22">
        <v>0.23901600074608301</v>
      </c>
      <c r="I16" s="22">
        <v>0.11186592633279301</v>
      </c>
      <c r="J16" s="22">
        <v>0.14914059077056999</v>
      </c>
      <c r="K16" s="22">
        <v>7.0020458407046599E-2</v>
      </c>
      <c r="L16" s="22">
        <v>5.2465194497203799E-2</v>
      </c>
      <c r="M16" s="22"/>
      <c r="N16" s="22">
        <v>0.16401801552494799</v>
      </c>
      <c r="O16" s="22">
        <v>0.14253852290880101</v>
      </c>
      <c r="P16" s="22">
        <v>0.13525205111730901</v>
      </c>
      <c r="Q16" s="22">
        <v>0.122277813070909</v>
      </c>
      <c r="R16" s="22">
        <v>5.0082331020923097E-2</v>
      </c>
      <c r="S16" s="22">
        <v>0.13306222272738899</v>
      </c>
      <c r="T16" s="22">
        <v>0</v>
      </c>
      <c r="U16" s="22">
        <v>0.337613903131809</v>
      </c>
      <c r="V16" s="22">
        <v>0.18950934480161499</v>
      </c>
      <c r="W16" s="22">
        <v>4.0584928442700098E-2</v>
      </c>
      <c r="X16" s="22">
        <v>5.5885477806768898E-2</v>
      </c>
      <c r="Y16" s="22">
        <v>9.8561388426412794E-2</v>
      </c>
      <c r="Z16" s="22"/>
      <c r="AA16" s="22">
        <v>0.13594768189859599</v>
      </c>
      <c r="AB16" s="22">
        <v>0.11111420119218</v>
      </c>
      <c r="AC16" s="22">
        <v>0.13385892595124699</v>
      </c>
      <c r="AD16" s="22">
        <v>0.107196202175227</v>
      </c>
      <c r="AE16" s="22"/>
      <c r="AF16" s="22">
        <v>6.6757237021701596E-2</v>
      </c>
      <c r="AG16" s="22">
        <v>0.14419080898047201</v>
      </c>
      <c r="AH16" s="22">
        <v>0.156824848077461</v>
      </c>
      <c r="AI16" s="22">
        <v>0.21533092195504799</v>
      </c>
      <c r="AJ16" s="22">
        <v>0.16280890800620601</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289</v>
      </c>
      <c r="D7" s="10">
        <v>138</v>
      </c>
      <c r="E7" s="10">
        <v>151</v>
      </c>
      <c r="F7" s="10"/>
      <c r="G7" s="10">
        <v>40</v>
      </c>
      <c r="H7" s="10">
        <v>38</v>
      </c>
      <c r="I7" s="10">
        <v>57</v>
      </c>
      <c r="J7" s="10">
        <v>53</v>
      </c>
      <c r="K7" s="10">
        <v>42</v>
      </c>
      <c r="L7" s="10">
        <v>59</v>
      </c>
      <c r="M7" s="10"/>
      <c r="N7" s="10">
        <v>40</v>
      </c>
      <c r="O7" s="10">
        <v>40</v>
      </c>
      <c r="P7" s="10">
        <v>30</v>
      </c>
      <c r="Q7" s="10">
        <v>34</v>
      </c>
      <c r="R7" s="10">
        <v>24</v>
      </c>
      <c r="S7" s="10">
        <v>16</v>
      </c>
      <c r="T7" s="10">
        <v>20</v>
      </c>
      <c r="U7" s="10">
        <v>19</v>
      </c>
      <c r="V7" s="10">
        <v>32</v>
      </c>
      <c r="W7" s="10">
        <v>16</v>
      </c>
      <c r="X7" s="10">
        <v>9</v>
      </c>
      <c r="Y7" s="10">
        <v>9</v>
      </c>
      <c r="Z7" s="10"/>
      <c r="AA7" s="10">
        <v>89</v>
      </c>
      <c r="AB7" s="10">
        <v>77</v>
      </c>
      <c r="AC7" s="10">
        <v>60</v>
      </c>
      <c r="AD7" s="10">
        <v>63</v>
      </c>
      <c r="AE7" s="10"/>
      <c r="AF7" s="10">
        <v>71</v>
      </c>
      <c r="AG7" s="10">
        <v>73</v>
      </c>
      <c r="AH7" s="10">
        <v>80</v>
      </c>
      <c r="AI7" s="10">
        <v>30</v>
      </c>
      <c r="AJ7" s="10">
        <v>2</v>
      </c>
    </row>
    <row r="8" spans="2:36" ht="30" customHeight="1" x14ac:dyDescent="0.35">
      <c r="B8" s="11" t="s">
        <v>54</v>
      </c>
      <c r="C8" s="11">
        <v>289</v>
      </c>
      <c r="D8" s="11">
        <v>140</v>
      </c>
      <c r="E8" s="11">
        <v>149</v>
      </c>
      <c r="F8" s="11"/>
      <c r="G8" s="11">
        <v>38</v>
      </c>
      <c r="H8" s="11">
        <v>42</v>
      </c>
      <c r="I8" s="11">
        <v>57</v>
      </c>
      <c r="J8" s="11">
        <v>56</v>
      </c>
      <c r="K8" s="11">
        <v>38</v>
      </c>
      <c r="L8" s="11">
        <v>58</v>
      </c>
      <c r="M8" s="11"/>
      <c r="N8" s="11">
        <v>42</v>
      </c>
      <c r="O8" s="11">
        <v>42</v>
      </c>
      <c r="P8" s="11">
        <v>29</v>
      </c>
      <c r="Q8" s="11">
        <v>36</v>
      </c>
      <c r="R8" s="11">
        <v>22</v>
      </c>
      <c r="S8" s="11">
        <v>16</v>
      </c>
      <c r="T8" s="11">
        <v>21</v>
      </c>
      <c r="U8" s="11">
        <v>16</v>
      </c>
      <c r="V8" s="11">
        <v>31</v>
      </c>
      <c r="W8" s="11">
        <v>19</v>
      </c>
      <c r="X8" s="11">
        <v>9</v>
      </c>
      <c r="Y8" s="11">
        <v>8</v>
      </c>
      <c r="Z8" s="11"/>
      <c r="AA8" s="11">
        <v>91</v>
      </c>
      <c r="AB8" s="11">
        <v>79</v>
      </c>
      <c r="AC8" s="11">
        <v>59</v>
      </c>
      <c r="AD8" s="11">
        <v>61</v>
      </c>
      <c r="AE8" s="11"/>
      <c r="AF8" s="11">
        <v>70</v>
      </c>
      <c r="AG8" s="11">
        <v>72</v>
      </c>
      <c r="AH8" s="11">
        <v>81</v>
      </c>
      <c r="AI8" s="11">
        <v>31</v>
      </c>
      <c r="AJ8" s="11">
        <v>2</v>
      </c>
    </row>
    <row r="9" spans="2:36" x14ac:dyDescent="0.35">
      <c r="B9" s="18" t="s">
        <v>163</v>
      </c>
      <c r="C9" s="17">
        <v>0.54048903739337995</v>
      </c>
      <c r="D9" s="17">
        <v>0.50398313475676204</v>
      </c>
      <c r="E9" s="17">
        <v>0.57487938512014702</v>
      </c>
      <c r="F9" s="17"/>
      <c r="G9" s="17">
        <v>0.393111080111125</v>
      </c>
      <c r="H9" s="17">
        <v>0.38604210474858902</v>
      </c>
      <c r="I9" s="17">
        <v>0.44029744482726402</v>
      </c>
      <c r="J9" s="17">
        <v>0.48985760182951898</v>
      </c>
      <c r="K9" s="17">
        <v>0.74264588016661603</v>
      </c>
      <c r="L9" s="17">
        <v>0.76096368901323896</v>
      </c>
      <c r="M9" s="17"/>
      <c r="N9" s="17">
        <v>0.34406365375856901</v>
      </c>
      <c r="O9" s="17">
        <v>0.67021078614893703</v>
      </c>
      <c r="P9" s="17">
        <v>0.59982847305099496</v>
      </c>
      <c r="Q9" s="17">
        <v>0.55835279284740702</v>
      </c>
      <c r="R9" s="17">
        <v>0.58767088253146404</v>
      </c>
      <c r="S9" s="17">
        <v>0.444224210980177</v>
      </c>
      <c r="T9" s="17">
        <v>0.55482788518669901</v>
      </c>
      <c r="U9" s="17">
        <v>0.52319308870081604</v>
      </c>
      <c r="V9" s="17">
        <v>0.57178985828856999</v>
      </c>
      <c r="W9" s="17">
        <v>0.59940859781548295</v>
      </c>
      <c r="X9" s="17">
        <v>0.436044981556032</v>
      </c>
      <c r="Y9" s="17">
        <v>0.53288988580365204</v>
      </c>
      <c r="Z9" s="17"/>
      <c r="AA9" s="17">
        <v>0.51245695642393196</v>
      </c>
      <c r="AB9" s="17">
        <v>0.57516128771267405</v>
      </c>
      <c r="AC9" s="17">
        <v>0.53683318563870996</v>
      </c>
      <c r="AD9" s="17">
        <v>0.54115193355994695</v>
      </c>
      <c r="AE9" s="17"/>
      <c r="AF9" s="17">
        <v>0.54125038581830198</v>
      </c>
      <c r="AG9" s="17">
        <v>0.572714241891915</v>
      </c>
      <c r="AH9" s="17">
        <v>0.50297622384715202</v>
      </c>
      <c r="AI9" s="17">
        <v>0.41733923056493399</v>
      </c>
      <c r="AJ9" s="17">
        <v>0</v>
      </c>
    </row>
    <row r="10" spans="2:36" x14ac:dyDescent="0.35">
      <c r="B10" s="18" t="s">
        <v>164</v>
      </c>
      <c r="C10" s="17">
        <v>0.24875923575068501</v>
      </c>
      <c r="D10" s="17">
        <v>0.26260081802928997</v>
      </c>
      <c r="E10" s="17">
        <v>0.235719787517115</v>
      </c>
      <c r="F10" s="17"/>
      <c r="G10" s="17">
        <v>0.33578689675666701</v>
      </c>
      <c r="H10" s="17">
        <v>0.37311174074615799</v>
      </c>
      <c r="I10" s="17">
        <v>0.26779886313975398</v>
      </c>
      <c r="J10" s="17">
        <v>0.23083398524752899</v>
      </c>
      <c r="K10" s="17">
        <v>0.139612133101506</v>
      </c>
      <c r="L10" s="17">
        <v>0.17328226305882799</v>
      </c>
      <c r="M10" s="17"/>
      <c r="N10" s="17">
        <v>0.30232633414682297</v>
      </c>
      <c r="O10" s="17">
        <v>0.17958227955977499</v>
      </c>
      <c r="P10" s="17">
        <v>0.26870624846658397</v>
      </c>
      <c r="Q10" s="17">
        <v>0.32310668807496401</v>
      </c>
      <c r="R10" s="17">
        <v>0.162153318512263</v>
      </c>
      <c r="S10" s="17">
        <v>0.248629425831419</v>
      </c>
      <c r="T10" s="17">
        <v>0.242653705810388</v>
      </c>
      <c r="U10" s="17">
        <v>0.221768844753092</v>
      </c>
      <c r="V10" s="17">
        <v>0.17458610661690499</v>
      </c>
      <c r="W10" s="17">
        <v>0.32996880200565998</v>
      </c>
      <c r="X10" s="17">
        <v>0.33325076852864099</v>
      </c>
      <c r="Y10" s="17">
        <v>0.23254398626030101</v>
      </c>
      <c r="Z10" s="17"/>
      <c r="AA10" s="17">
        <v>0.29210529558486298</v>
      </c>
      <c r="AB10" s="17">
        <v>0.25335026595191401</v>
      </c>
      <c r="AC10" s="17">
        <v>0.199590592794404</v>
      </c>
      <c r="AD10" s="17">
        <v>0.22535470968926699</v>
      </c>
      <c r="AE10" s="17"/>
      <c r="AF10" s="17">
        <v>0.25806072132485403</v>
      </c>
      <c r="AG10" s="17">
        <v>0.18382973405643599</v>
      </c>
      <c r="AH10" s="17">
        <v>0.30670814643912497</v>
      </c>
      <c r="AI10" s="17">
        <v>0.34380468660549801</v>
      </c>
      <c r="AJ10" s="17">
        <v>0</v>
      </c>
    </row>
    <row r="11" spans="2:36" x14ac:dyDescent="0.35">
      <c r="B11" s="18" t="s">
        <v>165</v>
      </c>
      <c r="C11" s="17">
        <v>7.8077750499500498E-2</v>
      </c>
      <c r="D11" s="17">
        <v>7.0631475113331302E-2</v>
      </c>
      <c r="E11" s="17">
        <v>8.5092506506184204E-2</v>
      </c>
      <c r="F11" s="17"/>
      <c r="G11" s="17">
        <v>0.12273071444423</v>
      </c>
      <c r="H11" s="17">
        <v>8.0918870700661102E-2</v>
      </c>
      <c r="I11" s="17">
        <v>0.105275466052422</v>
      </c>
      <c r="J11" s="17">
        <v>9.3244145043346494E-2</v>
      </c>
      <c r="K11" s="17">
        <v>6.6959577066904294E-2</v>
      </c>
      <c r="L11" s="17">
        <v>1.32837390841869E-2</v>
      </c>
      <c r="M11" s="17"/>
      <c r="N11" s="17">
        <v>7.5532277317946206E-2</v>
      </c>
      <c r="O11" s="17">
        <v>5.0185978388041001E-2</v>
      </c>
      <c r="P11" s="17">
        <v>9.6008088899877705E-2</v>
      </c>
      <c r="Q11" s="17">
        <v>2.9802434682201201E-2</v>
      </c>
      <c r="R11" s="17">
        <v>0.12221430942762999</v>
      </c>
      <c r="S11" s="17">
        <v>0.125163825310175</v>
      </c>
      <c r="T11" s="17">
        <v>0.103302247430388</v>
      </c>
      <c r="U11" s="17">
        <v>9.6442362572758705E-2</v>
      </c>
      <c r="V11" s="17">
        <v>9.1843641260033498E-2</v>
      </c>
      <c r="W11" s="17">
        <v>7.0622600178857603E-2</v>
      </c>
      <c r="X11" s="17">
        <v>0.106665773314072</v>
      </c>
      <c r="Y11" s="17">
        <v>0</v>
      </c>
      <c r="Z11" s="17"/>
      <c r="AA11" s="17">
        <v>6.6019001386064605E-2</v>
      </c>
      <c r="AB11" s="17">
        <v>5.4890151366041098E-2</v>
      </c>
      <c r="AC11" s="17">
        <v>8.5439749678340102E-2</v>
      </c>
      <c r="AD11" s="17">
        <v>0.11917629148371101</v>
      </c>
      <c r="AE11" s="17"/>
      <c r="AF11" s="17">
        <v>0.116004650721103</v>
      </c>
      <c r="AG11" s="17">
        <v>7.5637972797609698E-2</v>
      </c>
      <c r="AH11" s="17">
        <v>7.5085986660772902E-2</v>
      </c>
      <c r="AI11" s="17">
        <v>3.4537732135877797E-2</v>
      </c>
      <c r="AJ11" s="17">
        <v>0</v>
      </c>
    </row>
    <row r="12" spans="2:36" x14ac:dyDescent="0.35">
      <c r="B12" s="18" t="s">
        <v>166</v>
      </c>
      <c r="C12" s="17">
        <v>8.6195543515964701E-2</v>
      </c>
      <c r="D12" s="17">
        <v>0.101150100664121</v>
      </c>
      <c r="E12" s="17">
        <v>7.2107618460550596E-2</v>
      </c>
      <c r="F12" s="17"/>
      <c r="G12" s="17">
        <v>0.100391288940561</v>
      </c>
      <c r="H12" s="17">
        <v>0.136321228267891</v>
      </c>
      <c r="I12" s="17">
        <v>6.6383428028959995E-2</v>
      </c>
      <c r="J12" s="17">
        <v>0.13589534338754899</v>
      </c>
      <c r="K12" s="17">
        <v>5.0782409664973299E-2</v>
      </c>
      <c r="L12" s="17">
        <v>3.5703157922694302E-2</v>
      </c>
      <c r="M12" s="17"/>
      <c r="N12" s="17">
        <v>0.162697904111025</v>
      </c>
      <c r="O12" s="17">
        <v>7.6587208803352305E-2</v>
      </c>
      <c r="P12" s="17">
        <v>3.5457189582542903E-2</v>
      </c>
      <c r="Q12" s="17">
        <v>5.8018230997397301E-2</v>
      </c>
      <c r="R12" s="17">
        <v>4.07296694744042E-2</v>
      </c>
      <c r="S12" s="17">
        <v>0.18198253787822899</v>
      </c>
      <c r="T12" s="17">
        <v>9.9216161572524997E-2</v>
      </c>
      <c r="U12" s="17">
        <v>0.10457877254577801</v>
      </c>
      <c r="V12" s="17">
        <v>0.100805872555081</v>
      </c>
      <c r="W12" s="17">
        <v>0</v>
      </c>
      <c r="X12" s="17">
        <v>0.124038476601254</v>
      </c>
      <c r="Y12" s="17">
        <v>0</v>
      </c>
      <c r="Z12" s="17"/>
      <c r="AA12" s="17">
        <v>0.11739756126548399</v>
      </c>
      <c r="AB12" s="17">
        <v>6.7868501494639605E-2</v>
      </c>
      <c r="AC12" s="17">
        <v>8.2089652470580296E-2</v>
      </c>
      <c r="AD12" s="17">
        <v>6.7072580284908506E-2</v>
      </c>
      <c r="AE12" s="17"/>
      <c r="AF12" s="17">
        <v>7.0826275488160798E-2</v>
      </c>
      <c r="AG12" s="17">
        <v>0.130360963457018</v>
      </c>
      <c r="AH12" s="17">
        <v>6.7381046474862302E-2</v>
      </c>
      <c r="AI12" s="17">
        <v>0.13577930218780501</v>
      </c>
      <c r="AJ12" s="17">
        <v>0.46855667279139201</v>
      </c>
    </row>
    <row r="13" spans="2:36" x14ac:dyDescent="0.35">
      <c r="B13" s="18" t="s">
        <v>167</v>
      </c>
      <c r="C13" s="17">
        <v>2.6665871299043398E-2</v>
      </c>
      <c r="D13" s="17">
        <v>4.7895380528229697E-2</v>
      </c>
      <c r="E13" s="17">
        <v>6.6666341420360898E-3</v>
      </c>
      <c r="F13" s="17"/>
      <c r="G13" s="17">
        <v>4.7980019747416697E-2</v>
      </c>
      <c r="H13" s="17">
        <v>2.36060555367009E-2</v>
      </c>
      <c r="I13" s="17">
        <v>6.8712182864112403E-2</v>
      </c>
      <c r="J13" s="17">
        <v>1.7812060336497699E-2</v>
      </c>
      <c r="K13" s="17">
        <v>0</v>
      </c>
      <c r="L13" s="17">
        <v>0</v>
      </c>
      <c r="M13" s="17"/>
      <c r="N13" s="17">
        <v>6.8341454422252104E-2</v>
      </c>
      <c r="O13" s="17">
        <v>0</v>
      </c>
      <c r="P13" s="17">
        <v>0</v>
      </c>
      <c r="Q13" s="17">
        <v>3.0719853398030201E-2</v>
      </c>
      <c r="R13" s="17">
        <v>4.5111609602618903E-2</v>
      </c>
      <c r="S13" s="17">
        <v>0</v>
      </c>
      <c r="T13" s="17">
        <v>0</v>
      </c>
      <c r="U13" s="17">
        <v>0</v>
      </c>
      <c r="V13" s="17">
        <v>2.8677770528960402E-2</v>
      </c>
      <c r="W13" s="17">
        <v>0</v>
      </c>
      <c r="X13" s="17">
        <v>0</v>
      </c>
      <c r="Y13" s="17">
        <v>0.234566127936047</v>
      </c>
      <c r="Z13" s="17"/>
      <c r="AA13" s="17">
        <v>1.2021185339656199E-2</v>
      </c>
      <c r="AB13" s="17">
        <v>2.53016500848663E-2</v>
      </c>
      <c r="AC13" s="17">
        <v>4.64717470845043E-2</v>
      </c>
      <c r="AD13" s="17">
        <v>3.12301611070732E-2</v>
      </c>
      <c r="AE13" s="17"/>
      <c r="AF13" s="17">
        <v>0</v>
      </c>
      <c r="AG13" s="17">
        <v>2.5812994090801102E-2</v>
      </c>
      <c r="AH13" s="17">
        <v>3.5850190994172901E-2</v>
      </c>
      <c r="AI13" s="17">
        <v>3.56009191607509E-2</v>
      </c>
      <c r="AJ13" s="17">
        <v>0.53144332720860799</v>
      </c>
    </row>
    <row r="14" spans="2:36" x14ac:dyDescent="0.35">
      <c r="B14" s="18" t="s">
        <v>104</v>
      </c>
      <c r="C14" s="21">
        <v>1.9812561541427E-2</v>
      </c>
      <c r="D14" s="21">
        <v>1.3739090908265901E-2</v>
      </c>
      <c r="E14" s="21">
        <v>2.5534068253966501E-2</v>
      </c>
      <c r="F14" s="21"/>
      <c r="G14" s="21">
        <v>0</v>
      </c>
      <c r="H14" s="21">
        <v>0</v>
      </c>
      <c r="I14" s="21">
        <v>5.1532615087488201E-2</v>
      </c>
      <c r="J14" s="21">
        <v>3.2356864155558898E-2</v>
      </c>
      <c r="K14" s="21">
        <v>0</v>
      </c>
      <c r="L14" s="21">
        <v>1.6767150921052201E-2</v>
      </c>
      <c r="M14" s="21"/>
      <c r="N14" s="21">
        <v>4.7038376243383598E-2</v>
      </c>
      <c r="O14" s="21">
        <v>2.3433747099894899E-2</v>
      </c>
      <c r="P14" s="21">
        <v>0</v>
      </c>
      <c r="Q14" s="21">
        <v>0</v>
      </c>
      <c r="R14" s="21">
        <v>4.2120210451619101E-2</v>
      </c>
      <c r="S14" s="21">
        <v>0</v>
      </c>
      <c r="T14" s="21">
        <v>0</v>
      </c>
      <c r="U14" s="21">
        <v>5.4016931427554697E-2</v>
      </c>
      <c r="V14" s="21">
        <v>3.229675075045E-2</v>
      </c>
      <c r="W14" s="21">
        <v>0</v>
      </c>
      <c r="X14" s="21">
        <v>0</v>
      </c>
      <c r="Y14" s="21">
        <v>0</v>
      </c>
      <c r="Z14" s="21"/>
      <c r="AA14" s="21">
        <v>0</v>
      </c>
      <c r="AB14" s="21">
        <v>2.3428143389864799E-2</v>
      </c>
      <c r="AC14" s="21">
        <v>4.9575072333461902E-2</v>
      </c>
      <c r="AD14" s="21">
        <v>1.6014323875093502E-2</v>
      </c>
      <c r="AE14" s="21"/>
      <c r="AF14" s="21">
        <v>1.3857966647579999E-2</v>
      </c>
      <c r="AG14" s="21">
        <v>1.1644093706220601E-2</v>
      </c>
      <c r="AH14" s="21">
        <v>1.19984055839142E-2</v>
      </c>
      <c r="AI14" s="21">
        <v>3.2938129345134202E-2</v>
      </c>
      <c r="AJ14" s="21">
        <v>0</v>
      </c>
    </row>
    <row r="15" spans="2:36" ht="29" x14ac:dyDescent="0.35">
      <c r="B15" s="18" t="s">
        <v>168</v>
      </c>
      <c r="C15" s="21">
        <v>0.78924827314406398</v>
      </c>
      <c r="D15" s="21">
        <v>0.76658395278605196</v>
      </c>
      <c r="E15" s="21">
        <v>0.810599172637263</v>
      </c>
      <c r="F15" s="21"/>
      <c r="G15" s="21">
        <v>0.72889797686779301</v>
      </c>
      <c r="H15" s="21">
        <v>0.75915384549474696</v>
      </c>
      <c r="I15" s="21">
        <v>0.70809630796701695</v>
      </c>
      <c r="J15" s="21">
        <v>0.72069158707704795</v>
      </c>
      <c r="K15" s="21">
        <v>0.88225801326812203</v>
      </c>
      <c r="L15" s="21">
        <v>0.93424595207206695</v>
      </c>
      <c r="M15" s="21"/>
      <c r="N15" s="21">
        <v>0.64638998790539304</v>
      </c>
      <c r="O15" s="21">
        <v>0.84979306570871205</v>
      </c>
      <c r="P15" s="21">
        <v>0.86853472151757904</v>
      </c>
      <c r="Q15" s="21">
        <v>0.88145948092237103</v>
      </c>
      <c r="R15" s="21">
        <v>0.74982420104372804</v>
      </c>
      <c r="S15" s="21">
        <v>0.69285363681159595</v>
      </c>
      <c r="T15" s="21">
        <v>0.79748159099708704</v>
      </c>
      <c r="U15" s="21">
        <v>0.74496193345390804</v>
      </c>
      <c r="V15" s="21">
        <v>0.74637596490547498</v>
      </c>
      <c r="W15" s="21">
        <v>0.92937739982114298</v>
      </c>
      <c r="X15" s="21">
        <v>0.76929575008467299</v>
      </c>
      <c r="Y15" s="21">
        <v>0.76543387206395297</v>
      </c>
      <c r="Z15" s="21"/>
      <c r="AA15" s="21">
        <v>0.80456225200879505</v>
      </c>
      <c r="AB15" s="21">
        <v>0.82851155366458795</v>
      </c>
      <c r="AC15" s="21">
        <v>0.73642377843311402</v>
      </c>
      <c r="AD15" s="21">
        <v>0.76650664324921403</v>
      </c>
      <c r="AE15" s="21"/>
      <c r="AF15" s="21">
        <v>0.79931110714315701</v>
      </c>
      <c r="AG15" s="21">
        <v>0.75654397594835099</v>
      </c>
      <c r="AH15" s="21">
        <v>0.80968437028627804</v>
      </c>
      <c r="AI15" s="21">
        <v>0.76114391717043195</v>
      </c>
      <c r="AJ15" s="21">
        <v>0</v>
      </c>
    </row>
    <row r="16" spans="2:36" ht="29" x14ac:dyDescent="0.35">
      <c r="B16" s="18" t="s">
        <v>169</v>
      </c>
      <c r="C16" s="22">
        <v>0.112861414815008</v>
      </c>
      <c r="D16" s="22">
        <v>0.149045481192351</v>
      </c>
      <c r="E16" s="22">
        <v>7.8774252602586706E-2</v>
      </c>
      <c r="F16" s="22"/>
      <c r="G16" s="22">
        <v>0.14837130868797699</v>
      </c>
      <c r="H16" s="22">
        <v>0.15992728380459201</v>
      </c>
      <c r="I16" s="22">
        <v>0.13509561089307201</v>
      </c>
      <c r="J16" s="22">
        <v>0.15370740372404601</v>
      </c>
      <c r="K16" s="22">
        <v>5.0782409664973299E-2</v>
      </c>
      <c r="L16" s="22">
        <v>3.5703157922694302E-2</v>
      </c>
      <c r="M16" s="22"/>
      <c r="N16" s="22">
        <v>0.23103935853327701</v>
      </c>
      <c r="O16" s="22">
        <v>7.6587208803352305E-2</v>
      </c>
      <c r="P16" s="22">
        <v>3.5457189582542903E-2</v>
      </c>
      <c r="Q16" s="22">
        <v>8.8738084395427505E-2</v>
      </c>
      <c r="R16" s="22">
        <v>8.5841279077023103E-2</v>
      </c>
      <c r="S16" s="22">
        <v>0.18198253787822899</v>
      </c>
      <c r="T16" s="22">
        <v>9.9216161572524997E-2</v>
      </c>
      <c r="U16" s="22">
        <v>0.10457877254577801</v>
      </c>
      <c r="V16" s="22">
        <v>0.12948364308404101</v>
      </c>
      <c r="W16" s="22">
        <v>0</v>
      </c>
      <c r="X16" s="22">
        <v>0.124038476601254</v>
      </c>
      <c r="Y16" s="22">
        <v>0.234566127936047</v>
      </c>
      <c r="Z16" s="22"/>
      <c r="AA16" s="22">
        <v>0.12941874660513999</v>
      </c>
      <c r="AB16" s="22">
        <v>9.3170151579505894E-2</v>
      </c>
      <c r="AC16" s="22">
        <v>0.128561399555085</v>
      </c>
      <c r="AD16" s="22">
        <v>9.8302741391981696E-2</v>
      </c>
      <c r="AE16" s="22"/>
      <c r="AF16" s="22">
        <v>7.0826275488160798E-2</v>
      </c>
      <c r="AG16" s="22">
        <v>0.15617395754781899</v>
      </c>
      <c r="AH16" s="22">
        <v>0.10323123746903499</v>
      </c>
      <c r="AI16" s="22">
        <v>0.17138022134855599</v>
      </c>
      <c r="AJ16" s="22">
        <v>1</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283</v>
      </c>
      <c r="D7" s="10">
        <v>151</v>
      </c>
      <c r="E7" s="10">
        <v>131</v>
      </c>
      <c r="F7" s="10"/>
      <c r="G7" s="10">
        <v>51</v>
      </c>
      <c r="H7" s="10">
        <v>49</v>
      </c>
      <c r="I7" s="10">
        <v>42</v>
      </c>
      <c r="J7" s="10">
        <v>44</v>
      </c>
      <c r="K7" s="10">
        <v>40</v>
      </c>
      <c r="L7" s="10">
        <v>57</v>
      </c>
      <c r="M7" s="10"/>
      <c r="N7" s="10">
        <v>43</v>
      </c>
      <c r="O7" s="10">
        <v>37</v>
      </c>
      <c r="P7" s="10">
        <v>27</v>
      </c>
      <c r="Q7" s="10">
        <v>22</v>
      </c>
      <c r="R7" s="10">
        <v>14</v>
      </c>
      <c r="S7" s="10">
        <v>18</v>
      </c>
      <c r="T7" s="10">
        <v>23</v>
      </c>
      <c r="U7" s="10">
        <v>14</v>
      </c>
      <c r="V7" s="10">
        <v>35</v>
      </c>
      <c r="W7" s="10">
        <v>23</v>
      </c>
      <c r="X7" s="10">
        <v>13</v>
      </c>
      <c r="Y7" s="10">
        <v>14</v>
      </c>
      <c r="Z7" s="10"/>
      <c r="AA7" s="10">
        <v>77</v>
      </c>
      <c r="AB7" s="10">
        <v>69</v>
      </c>
      <c r="AC7" s="10">
        <v>65</v>
      </c>
      <c r="AD7" s="10">
        <v>72</v>
      </c>
      <c r="AE7" s="10"/>
      <c r="AF7" s="10">
        <v>54</v>
      </c>
      <c r="AG7" s="10">
        <v>75</v>
      </c>
      <c r="AH7" s="10">
        <v>80</v>
      </c>
      <c r="AI7" s="10">
        <v>20</v>
      </c>
      <c r="AJ7" s="10">
        <v>9</v>
      </c>
    </row>
    <row r="8" spans="2:36" ht="30" customHeight="1" x14ac:dyDescent="0.35">
      <c r="B8" s="11" t="s">
        <v>54</v>
      </c>
      <c r="C8" s="11">
        <v>282</v>
      </c>
      <c r="D8" s="11">
        <v>152</v>
      </c>
      <c r="E8" s="11">
        <v>129</v>
      </c>
      <c r="F8" s="11"/>
      <c r="G8" s="11">
        <v>47</v>
      </c>
      <c r="H8" s="11">
        <v>54</v>
      </c>
      <c r="I8" s="11">
        <v>42</v>
      </c>
      <c r="J8" s="11">
        <v>46</v>
      </c>
      <c r="K8" s="11">
        <v>37</v>
      </c>
      <c r="L8" s="11">
        <v>56</v>
      </c>
      <c r="M8" s="11"/>
      <c r="N8" s="11">
        <v>43</v>
      </c>
      <c r="O8" s="11">
        <v>37</v>
      </c>
      <c r="P8" s="11">
        <v>26</v>
      </c>
      <c r="Q8" s="11">
        <v>24</v>
      </c>
      <c r="R8" s="11">
        <v>13</v>
      </c>
      <c r="S8" s="11">
        <v>18</v>
      </c>
      <c r="T8" s="11">
        <v>26</v>
      </c>
      <c r="U8" s="11">
        <v>12</v>
      </c>
      <c r="V8" s="11">
        <v>34</v>
      </c>
      <c r="W8" s="11">
        <v>26</v>
      </c>
      <c r="X8" s="11">
        <v>12</v>
      </c>
      <c r="Y8" s="11">
        <v>12</v>
      </c>
      <c r="Z8" s="11"/>
      <c r="AA8" s="11">
        <v>78</v>
      </c>
      <c r="AB8" s="11">
        <v>72</v>
      </c>
      <c r="AC8" s="11">
        <v>64</v>
      </c>
      <c r="AD8" s="11">
        <v>68</v>
      </c>
      <c r="AE8" s="11"/>
      <c r="AF8" s="11">
        <v>53</v>
      </c>
      <c r="AG8" s="11">
        <v>73</v>
      </c>
      <c r="AH8" s="11">
        <v>82</v>
      </c>
      <c r="AI8" s="11">
        <v>21</v>
      </c>
      <c r="AJ8" s="11">
        <v>9</v>
      </c>
    </row>
    <row r="9" spans="2:36" x14ac:dyDescent="0.35">
      <c r="B9" s="18" t="s">
        <v>163</v>
      </c>
      <c r="C9" s="17">
        <v>0.51883381556810704</v>
      </c>
      <c r="D9" s="17">
        <v>0.52496476939358605</v>
      </c>
      <c r="E9" s="17">
        <v>0.51585826070213903</v>
      </c>
      <c r="F9" s="17"/>
      <c r="G9" s="17">
        <v>0.346622185700795</v>
      </c>
      <c r="H9" s="17">
        <v>0.40861983308863198</v>
      </c>
      <c r="I9" s="17">
        <v>0.46363786174865901</v>
      </c>
      <c r="J9" s="17">
        <v>0.54496463825986097</v>
      </c>
      <c r="K9" s="17">
        <v>0.71272746827322697</v>
      </c>
      <c r="L9" s="17">
        <v>0.66286210229889897</v>
      </c>
      <c r="M9" s="17"/>
      <c r="N9" s="17">
        <v>0.40222985550395501</v>
      </c>
      <c r="O9" s="17">
        <v>0.50845997149844802</v>
      </c>
      <c r="P9" s="17">
        <v>0.66432703995534403</v>
      </c>
      <c r="Q9" s="17">
        <v>0.54545333180334798</v>
      </c>
      <c r="R9" s="17">
        <v>0.71862466040298301</v>
      </c>
      <c r="S9" s="17">
        <v>0.396632181673294</v>
      </c>
      <c r="T9" s="17">
        <v>0.57650964887343903</v>
      </c>
      <c r="U9" s="17">
        <v>0.42008675858297601</v>
      </c>
      <c r="V9" s="17">
        <v>0.41302822881686202</v>
      </c>
      <c r="W9" s="17">
        <v>0.60730738700653997</v>
      </c>
      <c r="X9" s="17">
        <v>0.60987999015085304</v>
      </c>
      <c r="Y9" s="17">
        <v>0.56485978916502699</v>
      </c>
      <c r="Z9" s="17"/>
      <c r="AA9" s="17">
        <v>0.486930764566539</v>
      </c>
      <c r="AB9" s="17">
        <v>0.57660277686253103</v>
      </c>
      <c r="AC9" s="17">
        <v>0.48697295245355698</v>
      </c>
      <c r="AD9" s="17">
        <v>0.524200159054654</v>
      </c>
      <c r="AE9" s="17"/>
      <c r="AF9" s="17">
        <v>0.429108437209893</v>
      </c>
      <c r="AG9" s="17">
        <v>0.55443973561776205</v>
      </c>
      <c r="AH9" s="17">
        <v>0.54025315633081095</v>
      </c>
      <c r="AI9" s="17">
        <v>0.45325733858176398</v>
      </c>
      <c r="AJ9" s="17">
        <v>0</v>
      </c>
    </row>
    <row r="10" spans="2:36" x14ac:dyDescent="0.35">
      <c r="B10" s="18" t="s">
        <v>164</v>
      </c>
      <c r="C10" s="17">
        <v>0.22028262636847701</v>
      </c>
      <c r="D10" s="17">
        <v>0.231661519260978</v>
      </c>
      <c r="E10" s="17">
        <v>0.20863465794397601</v>
      </c>
      <c r="F10" s="17"/>
      <c r="G10" s="17">
        <v>0.196431027837174</v>
      </c>
      <c r="H10" s="17">
        <v>0.23956946985331701</v>
      </c>
      <c r="I10" s="17">
        <v>0.31071648577106398</v>
      </c>
      <c r="J10" s="17">
        <v>0.23406900914965101</v>
      </c>
      <c r="K10" s="17">
        <v>0.19733300220687799</v>
      </c>
      <c r="L10" s="17">
        <v>0.15828939926567201</v>
      </c>
      <c r="M10" s="17"/>
      <c r="N10" s="17">
        <v>0.24919729029381699</v>
      </c>
      <c r="O10" s="17">
        <v>0.28234651019922302</v>
      </c>
      <c r="P10" s="17">
        <v>0.26295760083988501</v>
      </c>
      <c r="Q10" s="17">
        <v>0.240190723619915</v>
      </c>
      <c r="R10" s="17">
        <v>6.7344586911034496E-2</v>
      </c>
      <c r="S10" s="17">
        <v>0.21366242723255299</v>
      </c>
      <c r="T10" s="17">
        <v>0.30436081351155397</v>
      </c>
      <c r="U10" s="17">
        <v>0.29877567162582203</v>
      </c>
      <c r="V10" s="17">
        <v>0.163416192560289</v>
      </c>
      <c r="W10" s="17">
        <v>8.8612241271607495E-2</v>
      </c>
      <c r="X10" s="17">
        <v>0.240895875616807</v>
      </c>
      <c r="Y10" s="17">
        <v>0.13925830090557401</v>
      </c>
      <c r="Z10" s="17"/>
      <c r="AA10" s="17">
        <v>0.25989124278725401</v>
      </c>
      <c r="AB10" s="17">
        <v>0.26284161629156999</v>
      </c>
      <c r="AC10" s="17">
        <v>0.229101671044145</v>
      </c>
      <c r="AD10" s="17">
        <v>0.12259451648425999</v>
      </c>
      <c r="AE10" s="17"/>
      <c r="AF10" s="17">
        <v>0.28977279076984203</v>
      </c>
      <c r="AG10" s="17">
        <v>0.13474731139451299</v>
      </c>
      <c r="AH10" s="17">
        <v>0.28193275060577999</v>
      </c>
      <c r="AI10" s="17">
        <v>0.25246498104565301</v>
      </c>
      <c r="AJ10" s="17">
        <v>0.58245060299346696</v>
      </c>
    </row>
    <row r="11" spans="2:36" x14ac:dyDescent="0.35">
      <c r="B11" s="18" t="s">
        <v>165</v>
      </c>
      <c r="C11" s="17">
        <v>0.11908351173966999</v>
      </c>
      <c r="D11" s="17">
        <v>0.102073522604179</v>
      </c>
      <c r="E11" s="17">
        <v>0.140193929870226</v>
      </c>
      <c r="F11" s="17"/>
      <c r="G11" s="17">
        <v>0.19998428307000901</v>
      </c>
      <c r="H11" s="17">
        <v>0.146142808293104</v>
      </c>
      <c r="I11" s="17">
        <v>0.12940367637027</v>
      </c>
      <c r="J11" s="17">
        <v>8.9933802768750098E-2</v>
      </c>
      <c r="K11" s="17">
        <v>5.0533105523631397E-2</v>
      </c>
      <c r="L11" s="17">
        <v>8.5815158937233599E-2</v>
      </c>
      <c r="M11" s="17"/>
      <c r="N11" s="17">
        <v>0.225428000815864</v>
      </c>
      <c r="O11" s="17">
        <v>4.9180270895493303E-2</v>
      </c>
      <c r="P11" s="17">
        <v>3.5821877261540097E-2</v>
      </c>
      <c r="Q11" s="17">
        <v>4.4179725612723E-2</v>
      </c>
      <c r="R11" s="17">
        <v>0.146686165774948</v>
      </c>
      <c r="S11" s="17">
        <v>0.160711395432654</v>
      </c>
      <c r="T11" s="17">
        <v>0</v>
      </c>
      <c r="U11" s="17">
        <v>0.22118208365158801</v>
      </c>
      <c r="V11" s="17">
        <v>0.197476010932844</v>
      </c>
      <c r="W11" s="17">
        <v>0.123445948243549</v>
      </c>
      <c r="X11" s="17">
        <v>0.14922413423233999</v>
      </c>
      <c r="Y11" s="17">
        <v>7.3549414508405894E-2</v>
      </c>
      <c r="Z11" s="17"/>
      <c r="AA11" s="17">
        <v>9.2810521922829195E-2</v>
      </c>
      <c r="AB11" s="17">
        <v>8.6299420700123197E-2</v>
      </c>
      <c r="AC11" s="17">
        <v>0.124099010407186</v>
      </c>
      <c r="AD11" s="17">
        <v>0.178505347424398</v>
      </c>
      <c r="AE11" s="17"/>
      <c r="AF11" s="17">
        <v>0.16931852365979499</v>
      </c>
      <c r="AG11" s="17">
        <v>0.112335389360886</v>
      </c>
      <c r="AH11" s="17">
        <v>8.4283172475806495E-2</v>
      </c>
      <c r="AI11" s="17">
        <v>6.0622982430218499E-2</v>
      </c>
      <c r="AJ11" s="17">
        <v>0.100437329909999</v>
      </c>
    </row>
    <row r="12" spans="2:36" x14ac:dyDescent="0.35">
      <c r="B12" s="18" t="s">
        <v>166</v>
      </c>
      <c r="C12" s="17">
        <v>9.0582899387752797E-2</v>
      </c>
      <c r="D12" s="17">
        <v>8.5178882960779995E-2</v>
      </c>
      <c r="E12" s="17">
        <v>8.9476747143130794E-2</v>
      </c>
      <c r="F12" s="17"/>
      <c r="G12" s="17">
        <v>0.17703620646406201</v>
      </c>
      <c r="H12" s="17">
        <v>0.170405777745713</v>
      </c>
      <c r="I12" s="17">
        <v>2.88296860865749E-2</v>
      </c>
      <c r="J12" s="17">
        <v>0.11004635300467799</v>
      </c>
      <c r="K12" s="17">
        <v>2.0482865489833399E-2</v>
      </c>
      <c r="L12" s="17">
        <v>1.7053271903850101E-2</v>
      </c>
      <c r="M12" s="17"/>
      <c r="N12" s="17">
        <v>8.2533275657080796E-2</v>
      </c>
      <c r="O12" s="17">
        <v>0.13123386988000199</v>
      </c>
      <c r="P12" s="17">
        <v>3.6893481943230701E-2</v>
      </c>
      <c r="Q12" s="17">
        <v>8.7117569470335193E-2</v>
      </c>
      <c r="R12" s="17">
        <v>0</v>
      </c>
      <c r="S12" s="17">
        <v>0.12207800169951299</v>
      </c>
      <c r="T12" s="17">
        <v>4.0166148465292699E-2</v>
      </c>
      <c r="U12" s="17">
        <v>0</v>
      </c>
      <c r="V12" s="17">
        <v>0.13923193534300099</v>
      </c>
      <c r="W12" s="17">
        <v>0.134893352443894</v>
      </c>
      <c r="X12" s="17">
        <v>0</v>
      </c>
      <c r="Y12" s="17">
        <v>0.22233249542099301</v>
      </c>
      <c r="Z12" s="17"/>
      <c r="AA12" s="17">
        <v>0.10899663915286401</v>
      </c>
      <c r="AB12" s="17">
        <v>3.1588337493860398E-2</v>
      </c>
      <c r="AC12" s="17">
        <v>0.100380007391156</v>
      </c>
      <c r="AD12" s="17">
        <v>0.122385329600672</v>
      </c>
      <c r="AE12" s="17"/>
      <c r="AF12" s="17">
        <v>5.5325816292825902E-2</v>
      </c>
      <c r="AG12" s="17">
        <v>0.14228198730396699</v>
      </c>
      <c r="AH12" s="17">
        <v>7.29607096960352E-2</v>
      </c>
      <c r="AI12" s="17">
        <v>0.14004969893661701</v>
      </c>
      <c r="AJ12" s="17">
        <v>0.108843389862906</v>
      </c>
    </row>
    <row r="13" spans="2:36" x14ac:dyDescent="0.35">
      <c r="B13" s="18" t="s">
        <v>167</v>
      </c>
      <c r="C13" s="17">
        <v>2.68021088702316E-2</v>
      </c>
      <c r="D13" s="17">
        <v>4.3603208366062102E-2</v>
      </c>
      <c r="E13" s="17">
        <v>7.1421300255877203E-3</v>
      </c>
      <c r="F13" s="17"/>
      <c r="G13" s="17">
        <v>1.8225923087185299E-2</v>
      </c>
      <c r="H13" s="17">
        <v>1.7006613639853299E-2</v>
      </c>
      <c r="I13" s="17">
        <v>6.7412290023432395E-2</v>
      </c>
      <c r="J13" s="17">
        <v>0</v>
      </c>
      <c r="K13" s="17">
        <v>1.89235585064302E-2</v>
      </c>
      <c r="L13" s="17">
        <v>4.0149032098499599E-2</v>
      </c>
      <c r="M13" s="17"/>
      <c r="N13" s="17">
        <v>1.9659530141074799E-2</v>
      </c>
      <c r="O13" s="17">
        <v>2.8779377526833402E-2</v>
      </c>
      <c r="P13" s="17">
        <v>0</v>
      </c>
      <c r="Q13" s="17">
        <v>3.8878923880955797E-2</v>
      </c>
      <c r="R13" s="17">
        <v>6.7344586911034496E-2</v>
      </c>
      <c r="S13" s="17">
        <v>0</v>
      </c>
      <c r="T13" s="17">
        <v>0</v>
      </c>
      <c r="U13" s="17">
        <v>5.9955486139613198E-2</v>
      </c>
      <c r="V13" s="17">
        <v>5.8321664744357099E-2</v>
      </c>
      <c r="W13" s="17">
        <v>4.5741071034409803E-2</v>
      </c>
      <c r="X13" s="17">
        <v>0</v>
      </c>
      <c r="Y13" s="17">
        <v>0</v>
      </c>
      <c r="Z13" s="17"/>
      <c r="AA13" s="17">
        <v>5.1370831570513802E-2</v>
      </c>
      <c r="AB13" s="17">
        <v>1.4731046465058399E-2</v>
      </c>
      <c r="AC13" s="17">
        <v>2.8416665077405801E-2</v>
      </c>
      <c r="AD13" s="17">
        <v>1.0113316056557201E-2</v>
      </c>
      <c r="AE13" s="17"/>
      <c r="AF13" s="17">
        <v>0</v>
      </c>
      <c r="AG13" s="17">
        <v>1.6407804108402601E-2</v>
      </c>
      <c r="AH13" s="17">
        <v>8.45245390945072E-3</v>
      </c>
      <c r="AI13" s="17">
        <v>9.3604999005746495E-2</v>
      </c>
      <c r="AJ13" s="17">
        <v>0.20826867723362799</v>
      </c>
    </row>
    <row r="14" spans="2:36" x14ac:dyDescent="0.35">
      <c r="B14" s="18" t="s">
        <v>104</v>
      </c>
      <c r="C14" s="21">
        <v>2.4415038065761199E-2</v>
      </c>
      <c r="D14" s="21">
        <v>1.2518097414415201E-2</v>
      </c>
      <c r="E14" s="21">
        <v>3.8694274314940803E-2</v>
      </c>
      <c r="F14" s="21"/>
      <c r="G14" s="21">
        <v>6.1700373840773898E-2</v>
      </c>
      <c r="H14" s="21">
        <v>1.8255497379381199E-2</v>
      </c>
      <c r="I14" s="21">
        <v>0</v>
      </c>
      <c r="J14" s="21">
        <v>2.09861968170608E-2</v>
      </c>
      <c r="K14" s="21">
        <v>0</v>
      </c>
      <c r="L14" s="21">
        <v>3.5831035495845799E-2</v>
      </c>
      <c r="M14" s="21"/>
      <c r="N14" s="21">
        <v>2.0952047588208299E-2</v>
      </c>
      <c r="O14" s="21">
        <v>0</v>
      </c>
      <c r="P14" s="21">
        <v>0</v>
      </c>
      <c r="Q14" s="21">
        <v>4.4179725612723E-2</v>
      </c>
      <c r="R14" s="21">
        <v>0</v>
      </c>
      <c r="S14" s="21">
        <v>0.106915993961987</v>
      </c>
      <c r="T14" s="21">
        <v>7.8963389149714402E-2</v>
      </c>
      <c r="U14" s="21">
        <v>0</v>
      </c>
      <c r="V14" s="21">
        <v>2.8525967602646599E-2</v>
      </c>
      <c r="W14" s="21">
        <v>0</v>
      </c>
      <c r="X14" s="21">
        <v>0</v>
      </c>
      <c r="Y14" s="21">
        <v>0</v>
      </c>
      <c r="Z14" s="21"/>
      <c r="AA14" s="21">
        <v>0</v>
      </c>
      <c r="AB14" s="21">
        <v>2.79368021868566E-2</v>
      </c>
      <c r="AC14" s="21">
        <v>3.1029693626550999E-2</v>
      </c>
      <c r="AD14" s="21">
        <v>4.22013313794595E-2</v>
      </c>
      <c r="AE14" s="21"/>
      <c r="AF14" s="21">
        <v>5.6474432067644402E-2</v>
      </c>
      <c r="AG14" s="21">
        <v>3.9787772214469601E-2</v>
      </c>
      <c r="AH14" s="21">
        <v>1.2117756982117299E-2</v>
      </c>
      <c r="AI14" s="21">
        <v>0</v>
      </c>
      <c r="AJ14" s="21">
        <v>0</v>
      </c>
    </row>
    <row r="15" spans="2:36" ht="29" x14ac:dyDescent="0.35">
      <c r="B15" s="18" t="s">
        <v>168</v>
      </c>
      <c r="C15" s="21">
        <v>0.73911644193658399</v>
      </c>
      <c r="D15" s="21">
        <v>0.75662628865456305</v>
      </c>
      <c r="E15" s="21">
        <v>0.72449291864611498</v>
      </c>
      <c r="F15" s="21"/>
      <c r="G15" s="21">
        <v>0.54305321353796998</v>
      </c>
      <c r="H15" s="21">
        <v>0.64818930294194899</v>
      </c>
      <c r="I15" s="21">
        <v>0.77435434751972299</v>
      </c>
      <c r="J15" s="21">
        <v>0.77903364740951098</v>
      </c>
      <c r="K15" s="21">
        <v>0.91006047048010497</v>
      </c>
      <c r="L15" s="21">
        <v>0.82115150156457095</v>
      </c>
      <c r="M15" s="21"/>
      <c r="N15" s="21">
        <v>0.65142714579777194</v>
      </c>
      <c r="O15" s="21">
        <v>0.79080648169767098</v>
      </c>
      <c r="P15" s="21">
        <v>0.92728464079522899</v>
      </c>
      <c r="Q15" s="21">
        <v>0.78564405542326299</v>
      </c>
      <c r="R15" s="21">
        <v>0.78596924731401696</v>
      </c>
      <c r="S15" s="21">
        <v>0.61029460890584697</v>
      </c>
      <c r="T15" s="21">
        <v>0.880870462384993</v>
      </c>
      <c r="U15" s="21">
        <v>0.71886243020879803</v>
      </c>
      <c r="V15" s="21">
        <v>0.57644442137715102</v>
      </c>
      <c r="W15" s="21">
        <v>0.69591962827814802</v>
      </c>
      <c r="X15" s="21">
        <v>0.85077586576765996</v>
      </c>
      <c r="Y15" s="21">
        <v>0.704118090070601</v>
      </c>
      <c r="Z15" s="21"/>
      <c r="AA15" s="21">
        <v>0.746822007353793</v>
      </c>
      <c r="AB15" s="21">
        <v>0.83944439315410102</v>
      </c>
      <c r="AC15" s="21">
        <v>0.71607462349770101</v>
      </c>
      <c r="AD15" s="21">
        <v>0.64679467553891401</v>
      </c>
      <c r="AE15" s="21"/>
      <c r="AF15" s="21">
        <v>0.71888122797973497</v>
      </c>
      <c r="AG15" s="21">
        <v>0.68918704701227596</v>
      </c>
      <c r="AH15" s="21">
        <v>0.82218590693658999</v>
      </c>
      <c r="AI15" s="21">
        <v>0.70572231962741805</v>
      </c>
      <c r="AJ15" s="21">
        <v>0.58245060299346696</v>
      </c>
    </row>
    <row r="16" spans="2:36" ht="29" x14ac:dyDescent="0.35">
      <c r="B16" s="18" t="s">
        <v>169</v>
      </c>
      <c r="C16" s="22">
        <v>0.11738500825798399</v>
      </c>
      <c r="D16" s="22">
        <v>0.12878209132684201</v>
      </c>
      <c r="E16" s="22">
        <v>9.6618877168718503E-2</v>
      </c>
      <c r="F16" s="22"/>
      <c r="G16" s="22">
        <v>0.195262129551248</v>
      </c>
      <c r="H16" s="22">
        <v>0.18741239138556601</v>
      </c>
      <c r="I16" s="22">
        <v>9.6241976110007302E-2</v>
      </c>
      <c r="J16" s="22">
        <v>0.11004635300467799</v>
      </c>
      <c r="K16" s="22">
        <v>3.9406423996263699E-2</v>
      </c>
      <c r="L16" s="22">
        <v>5.7202304002349699E-2</v>
      </c>
      <c r="M16" s="22"/>
      <c r="N16" s="22">
        <v>0.102192805798156</v>
      </c>
      <c r="O16" s="22">
        <v>0.16001324740683601</v>
      </c>
      <c r="P16" s="22">
        <v>3.6893481943230701E-2</v>
      </c>
      <c r="Q16" s="22">
        <v>0.12599649335129101</v>
      </c>
      <c r="R16" s="22">
        <v>6.7344586911034496E-2</v>
      </c>
      <c r="S16" s="22">
        <v>0.12207800169951299</v>
      </c>
      <c r="T16" s="22">
        <v>4.0166148465292699E-2</v>
      </c>
      <c r="U16" s="22">
        <v>5.9955486139613198E-2</v>
      </c>
      <c r="V16" s="22">
        <v>0.19755360008735801</v>
      </c>
      <c r="W16" s="22">
        <v>0.180634423478304</v>
      </c>
      <c r="X16" s="22">
        <v>0</v>
      </c>
      <c r="Y16" s="22">
        <v>0.22233249542099301</v>
      </c>
      <c r="Z16" s="22"/>
      <c r="AA16" s="22">
        <v>0.16036747072337801</v>
      </c>
      <c r="AB16" s="22">
        <v>4.6319383958918797E-2</v>
      </c>
      <c r="AC16" s="22">
        <v>0.128796672468562</v>
      </c>
      <c r="AD16" s="22">
        <v>0.13249864565722899</v>
      </c>
      <c r="AE16" s="22"/>
      <c r="AF16" s="22">
        <v>5.5325816292825902E-2</v>
      </c>
      <c r="AG16" s="22">
        <v>0.158689791412369</v>
      </c>
      <c r="AH16" s="22">
        <v>8.1413163605486005E-2</v>
      </c>
      <c r="AI16" s="22">
        <v>0.23365469794236399</v>
      </c>
      <c r="AJ16" s="22">
        <v>0.317112067096535</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266</v>
      </c>
      <c r="D7" s="10">
        <v>134</v>
      </c>
      <c r="E7" s="10">
        <v>131</v>
      </c>
      <c r="F7" s="10"/>
      <c r="G7" s="10">
        <v>39</v>
      </c>
      <c r="H7" s="10">
        <v>34</v>
      </c>
      <c r="I7" s="10">
        <v>45</v>
      </c>
      <c r="J7" s="10">
        <v>52</v>
      </c>
      <c r="K7" s="10">
        <v>33</v>
      </c>
      <c r="L7" s="10">
        <v>63</v>
      </c>
      <c r="M7" s="10"/>
      <c r="N7" s="10">
        <v>29</v>
      </c>
      <c r="O7" s="10">
        <v>37</v>
      </c>
      <c r="P7" s="10">
        <v>24</v>
      </c>
      <c r="Q7" s="10">
        <v>22</v>
      </c>
      <c r="R7" s="10">
        <v>19</v>
      </c>
      <c r="S7" s="10">
        <v>21</v>
      </c>
      <c r="T7" s="10">
        <v>25</v>
      </c>
      <c r="U7" s="10">
        <v>17</v>
      </c>
      <c r="V7" s="10">
        <v>33</v>
      </c>
      <c r="W7" s="10">
        <v>19</v>
      </c>
      <c r="X7" s="10">
        <v>15</v>
      </c>
      <c r="Y7" s="10">
        <v>5</v>
      </c>
      <c r="Z7" s="10"/>
      <c r="AA7" s="10">
        <v>74</v>
      </c>
      <c r="AB7" s="10">
        <v>71</v>
      </c>
      <c r="AC7" s="10">
        <v>48</v>
      </c>
      <c r="AD7" s="10">
        <v>73</v>
      </c>
      <c r="AE7" s="10"/>
      <c r="AF7" s="10">
        <v>70</v>
      </c>
      <c r="AG7" s="10">
        <v>65</v>
      </c>
      <c r="AH7" s="10">
        <v>64</v>
      </c>
      <c r="AI7" s="10">
        <v>24</v>
      </c>
      <c r="AJ7" s="10">
        <v>7</v>
      </c>
    </row>
    <row r="8" spans="2:36" ht="30" customHeight="1" x14ac:dyDescent="0.35">
      <c r="B8" s="11" t="s">
        <v>54</v>
      </c>
      <c r="C8" s="11">
        <v>266</v>
      </c>
      <c r="D8" s="11">
        <v>135</v>
      </c>
      <c r="E8" s="11">
        <v>129</v>
      </c>
      <c r="F8" s="11"/>
      <c r="G8" s="11">
        <v>37</v>
      </c>
      <c r="H8" s="11">
        <v>38</v>
      </c>
      <c r="I8" s="11">
        <v>46</v>
      </c>
      <c r="J8" s="11">
        <v>54</v>
      </c>
      <c r="K8" s="11">
        <v>30</v>
      </c>
      <c r="L8" s="11">
        <v>62</v>
      </c>
      <c r="M8" s="11"/>
      <c r="N8" s="11">
        <v>29</v>
      </c>
      <c r="O8" s="11">
        <v>37</v>
      </c>
      <c r="P8" s="11">
        <v>23</v>
      </c>
      <c r="Q8" s="11">
        <v>23</v>
      </c>
      <c r="R8" s="11">
        <v>17</v>
      </c>
      <c r="S8" s="11">
        <v>21</v>
      </c>
      <c r="T8" s="11">
        <v>27</v>
      </c>
      <c r="U8" s="11">
        <v>14</v>
      </c>
      <c r="V8" s="11">
        <v>32</v>
      </c>
      <c r="W8" s="11">
        <v>22</v>
      </c>
      <c r="X8" s="11">
        <v>15</v>
      </c>
      <c r="Y8" s="11">
        <v>5</v>
      </c>
      <c r="Z8" s="11"/>
      <c r="AA8" s="11">
        <v>75</v>
      </c>
      <c r="AB8" s="11">
        <v>72</v>
      </c>
      <c r="AC8" s="11">
        <v>48</v>
      </c>
      <c r="AD8" s="11">
        <v>71</v>
      </c>
      <c r="AE8" s="11"/>
      <c r="AF8" s="11">
        <v>69</v>
      </c>
      <c r="AG8" s="11">
        <v>64</v>
      </c>
      <c r="AH8" s="11">
        <v>65</v>
      </c>
      <c r="AI8" s="11">
        <v>25</v>
      </c>
      <c r="AJ8" s="11">
        <v>6</v>
      </c>
    </row>
    <row r="9" spans="2:36" x14ac:dyDescent="0.35">
      <c r="B9" s="18" t="s">
        <v>163</v>
      </c>
      <c r="C9" s="17">
        <v>0.44293521953433701</v>
      </c>
      <c r="D9" s="17">
        <v>0.43823705859039702</v>
      </c>
      <c r="E9" s="17">
        <v>0.451572881835622</v>
      </c>
      <c r="F9" s="17"/>
      <c r="G9" s="17">
        <v>0.16515279805467301</v>
      </c>
      <c r="H9" s="17">
        <v>0.379361221330551</v>
      </c>
      <c r="I9" s="17">
        <v>0.42627830710772602</v>
      </c>
      <c r="J9" s="17">
        <v>0.44231319911287098</v>
      </c>
      <c r="K9" s="17">
        <v>0.61350912945862102</v>
      </c>
      <c r="L9" s="17">
        <v>0.57888072599405904</v>
      </c>
      <c r="M9" s="17"/>
      <c r="N9" s="17">
        <v>0.38731540492981298</v>
      </c>
      <c r="O9" s="17">
        <v>0.48269202021540603</v>
      </c>
      <c r="P9" s="17">
        <v>0.28140494151030399</v>
      </c>
      <c r="Q9" s="17">
        <v>0.483772403340538</v>
      </c>
      <c r="R9" s="17">
        <v>0.54471400398882397</v>
      </c>
      <c r="S9" s="17">
        <v>0.42760084744501498</v>
      </c>
      <c r="T9" s="17">
        <v>0.31789789976216898</v>
      </c>
      <c r="U9" s="17">
        <v>0.58023169836661403</v>
      </c>
      <c r="V9" s="17">
        <v>0.40034369046554402</v>
      </c>
      <c r="W9" s="17">
        <v>0.53619329156070294</v>
      </c>
      <c r="X9" s="17">
        <v>0.47480390864074001</v>
      </c>
      <c r="Y9" s="17">
        <v>0.82099065717011499</v>
      </c>
      <c r="Z9" s="17"/>
      <c r="AA9" s="17">
        <v>0.45522541052545201</v>
      </c>
      <c r="AB9" s="17">
        <v>0.42082411964309502</v>
      </c>
      <c r="AC9" s="17">
        <v>0.33853824957359002</v>
      </c>
      <c r="AD9" s="17">
        <v>0.52292539386584302</v>
      </c>
      <c r="AE9" s="17"/>
      <c r="AF9" s="17">
        <v>0.398313138954421</v>
      </c>
      <c r="AG9" s="17">
        <v>0.41506225437641903</v>
      </c>
      <c r="AH9" s="17">
        <v>0.464160540965668</v>
      </c>
      <c r="AI9" s="17">
        <v>0.41371657493449099</v>
      </c>
      <c r="AJ9" s="17">
        <v>0.11777854872775299</v>
      </c>
    </row>
    <row r="10" spans="2:36" x14ac:dyDescent="0.35">
      <c r="B10" s="18" t="s">
        <v>164</v>
      </c>
      <c r="C10" s="17">
        <v>0.34129616438994398</v>
      </c>
      <c r="D10" s="17">
        <v>0.32565964707990303</v>
      </c>
      <c r="E10" s="17">
        <v>0.35210773183421101</v>
      </c>
      <c r="F10" s="17"/>
      <c r="G10" s="17">
        <v>0.40790372296338701</v>
      </c>
      <c r="H10" s="17">
        <v>0.26519543516051203</v>
      </c>
      <c r="I10" s="17">
        <v>0.31593672711681797</v>
      </c>
      <c r="J10" s="17">
        <v>0.404642608442839</v>
      </c>
      <c r="K10" s="17">
        <v>0.276598856768563</v>
      </c>
      <c r="L10" s="17">
        <v>0.34314612748523099</v>
      </c>
      <c r="M10" s="17"/>
      <c r="N10" s="17">
        <v>0.26642916632909303</v>
      </c>
      <c r="O10" s="17">
        <v>0.34936448370918</v>
      </c>
      <c r="P10" s="17">
        <v>0.43197675620007497</v>
      </c>
      <c r="Q10" s="17">
        <v>0.458972783123547</v>
      </c>
      <c r="R10" s="17">
        <v>0.247600136568255</v>
      </c>
      <c r="S10" s="17">
        <v>0.18635123890831301</v>
      </c>
      <c r="T10" s="17">
        <v>0.56998144959137298</v>
      </c>
      <c r="U10" s="17">
        <v>0.17605882703321801</v>
      </c>
      <c r="V10" s="17">
        <v>0.26679877472427099</v>
      </c>
      <c r="W10" s="17">
        <v>0.36343429457339699</v>
      </c>
      <c r="X10" s="17">
        <v>0.45575185162874898</v>
      </c>
      <c r="Y10" s="17">
        <v>0</v>
      </c>
      <c r="Z10" s="17"/>
      <c r="AA10" s="17">
        <v>0.32197068980417598</v>
      </c>
      <c r="AB10" s="17">
        <v>0.39659604777007801</v>
      </c>
      <c r="AC10" s="17">
        <v>0.320365585910455</v>
      </c>
      <c r="AD10" s="17">
        <v>0.31948247051564599</v>
      </c>
      <c r="AE10" s="17"/>
      <c r="AF10" s="17">
        <v>0.39422522902556101</v>
      </c>
      <c r="AG10" s="17">
        <v>0.34016960629777998</v>
      </c>
      <c r="AH10" s="17">
        <v>0.32677598873074898</v>
      </c>
      <c r="AI10" s="17">
        <v>0.27982112617446597</v>
      </c>
      <c r="AJ10" s="17">
        <v>0.61141407294126104</v>
      </c>
    </row>
    <row r="11" spans="2:36" x14ac:dyDescent="0.35">
      <c r="B11" s="18" t="s">
        <v>165</v>
      </c>
      <c r="C11" s="17">
        <v>8.9942077196937503E-2</v>
      </c>
      <c r="D11" s="17">
        <v>8.6748033578654501E-2</v>
      </c>
      <c r="E11" s="17">
        <v>9.4038415857713595E-2</v>
      </c>
      <c r="F11" s="17"/>
      <c r="G11" s="17">
        <v>0.12813769441228501</v>
      </c>
      <c r="H11" s="17">
        <v>0.17576971150296999</v>
      </c>
      <c r="I11" s="17">
        <v>0.11086058379156601</v>
      </c>
      <c r="J11" s="17">
        <v>5.5627764827521402E-2</v>
      </c>
      <c r="K11" s="17">
        <v>5.32798163567995E-2</v>
      </c>
      <c r="L11" s="17">
        <v>4.62852782549781E-2</v>
      </c>
      <c r="M11" s="17"/>
      <c r="N11" s="17">
        <v>0.13981620586849799</v>
      </c>
      <c r="O11" s="17">
        <v>0</v>
      </c>
      <c r="P11" s="17">
        <v>0.20742730328551301</v>
      </c>
      <c r="Q11" s="17">
        <v>0</v>
      </c>
      <c r="R11" s="17">
        <v>0.105960737740492</v>
      </c>
      <c r="S11" s="17">
        <v>0.24858063553136001</v>
      </c>
      <c r="T11" s="17">
        <v>3.7489376577637901E-2</v>
      </c>
      <c r="U11" s="17">
        <v>0.18525260036699601</v>
      </c>
      <c r="V11" s="17">
        <v>9.6883186009451006E-2</v>
      </c>
      <c r="W11" s="17">
        <v>5.1779016088580203E-2</v>
      </c>
      <c r="X11" s="17">
        <v>0</v>
      </c>
      <c r="Y11" s="17">
        <v>0</v>
      </c>
      <c r="Z11" s="17"/>
      <c r="AA11" s="17">
        <v>7.1623309165188595E-2</v>
      </c>
      <c r="AB11" s="17">
        <v>0.125904085166403</v>
      </c>
      <c r="AC11" s="17">
        <v>0.101381326600164</v>
      </c>
      <c r="AD11" s="17">
        <v>6.4922307223357803E-2</v>
      </c>
      <c r="AE11" s="17"/>
      <c r="AF11" s="17">
        <v>8.3909737366730103E-2</v>
      </c>
      <c r="AG11" s="17">
        <v>0.13641274980209001</v>
      </c>
      <c r="AH11" s="17">
        <v>5.09008799658748E-2</v>
      </c>
      <c r="AI11" s="17">
        <v>0.13517513257917799</v>
      </c>
      <c r="AJ11" s="17">
        <v>0.142610500385009</v>
      </c>
    </row>
    <row r="12" spans="2:36" x14ac:dyDescent="0.35">
      <c r="B12" s="18" t="s">
        <v>166</v>
      </c>
      <c r="C12" s="17">
        <v>8.4969542760436098E-2</v>
      </c>
      <c r="D12" s="17">
        <v>0.104044963564876</v>
      </c>
      <c r="E12" s="17">
        <v>6.5737152265072304E-2</v>
      </c>
      <c r="F12" s="17"/>
      <c r="G12" s="17">
        <v>0.19835281226885501</v>
      </c>
      <c r="H12" s="17">
        <v>0.14467727624343901</v>
      </c>
      <c r="I12" s="17">
        <v>6.1882807553488899E-2</v>
      </c>
      <c r="J12" s="17">
        <v>9.7416427616768594E-2</v>
      </c>
      <c r="K12" s="17">
        <v>5.6612197416016703E-2</v>
      </c>
      <c r="L12" s="17">
        <v>0</v>
      </c>
      <c r="M12" s="17"/>
      <c r="N12" s="17">
        <v>0.144202033027194</v>
      </c>
      <c r="O12" s="17">
        <v>0.16794349607541301</v>
      </c>
      <c r="P12" s="17">
        <v>3.7894757696830102E-2</v>
      </c>
      <c r="Q12" s="17">
        <v>0</v>
      </c>
      <c r="R12" s="17">
        <v>0.10172512170243</v>
      </c>
      <c r="S12" s="17">
        <v>9.0547883593555104E-2</v>
      </c>
      <c r="T12" s="17">
        <v>7.46312740688201E-2</v>
      </c>
      <c r="U12" s="17">
        <v>5.8456874233171599E-2</v>
      </c>
      <c r="V12" s="17">
        <v>0.12242892008818899</v>
      </c>
      <c r="W12" s="17">
        <v>0</v>
      </c>
      <c r="X12" s="17">
        <v>0</v>
      </c>
      <c r="Y12" s="17">
        <v>0.17900934282988501</v>
      </c>
      <c r="Z12" s="17"/>
      <c r="AA12" s="17">
        <v>0.122382943019009</v>
      </c>
      <c r="AB12" s="17">
        <v>2.89644868323892E-2</v>
      </c>
      <c r="AC12" s="17">
        <v>0.13877818529612701</v>
      </c>
      <c r="AD12" s="17">
        <v>6.6237119557007507E-2</v>
      </c>
      <c r="AE12" s="17"/>
      <c r="AF12" s="17">
        <v>8.1539636927350695E-2</v>
      </c>
      <c r="AG12" s="17">
        <v>7.6173130279780996E-2</v>
      </c>
      <c r="AH12" s="17">
        <v>0.14449188353716699</v>
      </c>
      <c r="AI12" s="17">
        <v>7.64922344205414E-2</v>
      </c>
      <c r="AJ12" s="17">
        <v>0.12819687794597601</v>
      </c>
    </row>
    <row r="13" spans="2:36" x14ac:dyDescent="0.35">
      <c r="B13" s="18" t="s">
        <v>167</v>
      </c>
      <c r="C13" s="17">
        <v>3.6792964851243899E-2</v>
      </c>
      <c r="D13" s="17">
        <v>4.5310297186169302E-2</v>
      </c>
      <c r="E13" s="17">
        <v>2.8195901661543801E-2</v>
      </c>
      <c r="F13" s="17"/>
      <c r="G13" s="17">
        <v>7.1174301605564802E-2</v>
      </c>
      <c r="H13" s="17">
        <v>3.4996355762528103E-2</v>
      </c>
      <c r="I13" s="17">
        <v>8.5041574430401098E-2</v>
      </c>
      <c r="J13" s="17">
        <v>0</v>
      </c>
      <c r="K13" s="17">
        <v>0</v>
      </c>
      <c r="L13" s="17">
        <v>3.1687868265732201E-2</v>
      </c>
      <c r="M13" s="17"/>
      <c r="N13" s="17">
        <v>6.2237189845401698E-2</v>
      </c>
      <c r="O13" s="17">
        <v>0</v>
      </c>
      <c r="P13" s="17">
        <v>4.1296241307277701E-2</v>
      </c>
      <c r="Q13" s="17">
        <v>5.7254813535915799E-2</v>
      </c>
      <c r="R13" s="17">
        <v>0</v>
      </c>
      <c r="S13" s="17">
        <v>4.6919394521756599E-2</v>
      </c>
      <c r="T13" s="17">
        <v>0</v>
      </c>
      <c r="U13" s="17">
        <v>0</v>
      </c>
      <c r="V13" s="17">
        <v>0.113545428712544</v>
      </c>
      <c r="W13" s="17">
        <v>0</v>
      </c>
      <c r="X13" s="17">
        <v>6.9444239730510393E-2</v>
      </c>
      <c r="Y13" s="17">
        <v>0</v>
      </c>
      <c r="Z13" s="17"/>
      <c r="AA13" s="17">
        <v>2.8797647486174301E-2</v>
      </c>
      <c r="AB13" s="17">
        <v>2.7711260588035001E-2</v>
      </c>
      <c r="AC13" s="17">
        <v>7.8359571032477093E-2</v>
      </c>
      <c r="AD13" s="17">
        <v>2.6432708838146302E-2</v>
      </c>
      <c r="AE13" s="17"/>
      <c r="AF13" s="17">
        <v>4.20122577259366E-2</v>
      </c>
      <c r="AG13" s="17">
        <v>1.5379593767022101E-2</v>
      </c>
      <c r="AH13" s="17">
        <v>1.3670706800541299E-2</v>
      </c>
      <c r="AI13" s="17">
        <v>9.4794931891322806E-2</v>
      </c>
      <c r="AJ13" s="17">
        <v>0</v>
      </c>
    </row>
    <row r="14" spans="2:36" x14ac:dyDescent="0.35">
      <c r="B14" s="18" t="s">
        <v>104</v>
      </c>
      <c r="C14" s="21">
        <v>4.0640312671007201E-3</v>
      </c>
      <c r="D14" s="21">
        <v>0</v>
      </c>
      <c r="E14" s="21">
        <v>8.3479165458372299E-3</v>
      </c>
      <c r="F14" s="21"/>
      <c r="G14" s="21">
        <v>2.9278670695234699E-2</v>
      </c>
      <c r="H14" s="21">
        <v>0</v>
      </c>
      <c r="I14" s="21">
        <v>0</v>
      </c>
      <c r="J14" s="21">
        <v>0</v>
      </c>
      <c r="K14" s="21">
        <v>0</v>
      </c>
      <c r="L14" s="21">
        <v>0</v>
      </c>
      <c r="M14" s="21"/>
      <c r="N14" s="21">
        <v>0</v>
      </c>
      <c r="O14" s="21">
        <v>0</v>
      </c>
      <c r="P14" s="21">
        <v>0</v>
      </c>
      <c r="Q14" s="21">
        <v>0</v>
      </c>
      <c r="R14" s="21">
        <v>0</v>
      </c>
      <c r="S14" s="21">
        <v>0</v>
      </c>
      <c r="T14" s="21">
        <v>0</v>
      </c>
      <c r="U14" s="21">
        <v>0</v>
      </c>
      <c r="V14" s="21">
        <v>0</v>
      </c>
      <c r="W14" s="21">
        <v>4.8593397777319997E-2</v>
      </c>
      <c r="X14" s="21">
        <v>0</v>
      </c>
      <c r="Y14" s="21">
        <v>0</v>
      </c>
      <c r="Z14" s="21"/>
      <c r="AA14" s="21">
        <v>0</v>
      </c>
      <c r="AB14" s="21">
        <v>0</v>
      </c>
      <c r="AC14" s="21">
        <v>2.25770815871871E-2</v>
      </c>
      <c r="AD14" s="21">
        <v>0</v>
      </c>
      <c r="AE14" s="21"/>
      <c r="AF14" s="21">
        <v>0</v>
      </c>
      <c r="AG14" s="21">
        <v>1.6802665476907098E-2</v>
      </c>
      <c r="AH14" s="21">
        <v>0</v>
      </c>
      <c r="AI14" s="21">
        <v>0</v>
      </c>
      <c r="AJ14" s="21">
        <v>0</v>
      </c>
    </row>
    <row r="15" spans="2:36" ht="29" x14ac:dyDescent="0.35">
      <c r="B15" s="18" t="s">
        <v>168</v>
      </c>
      <c r="C15" s="21">
        <v>0.78423138392428204</v>
      </c>
      <c r="D15" s="21">
        <v>0.76389670567030099</v>
      </c>
      <c r="E15" s="21">
        <v>0.80368061366983301</v>
      </c>
      <c r="F15" s="21"/>
      <c r="G15" s="21">
        <v>0.57305652101806004</v>
      </c>
      <c r="H15" s="21">
        <v>0.64455665649106297</v>
      </c>
      <c r="I15" s="21">
        <v>0.74221503422454405</v>
      </c>
      <c r="J15" s="21">
        <v>0.84695580755570998</v>
      </c>
      <c r="K15" s="21">
        <v>0.89010798622718401</v>
      </c>
      <c r="L15" s="21">
        <v>0.92202685347929003</v>
      </c>
      <c r="M15" s="21"/>
      <c r="N15" s="21">
        <v>0.65374457125890695</v>
      </c>
      <c r="O15" s="21">
        <v>0.83205650392458697</v>
      </c>
      <c r="P15" s="21">
        <v>0.71338169771037896</v>
      </c>
      <c r="Q15" s="21">
        <v>0.94274518646408401</v>
      </c>
      <c r="R15" s="21">
        <v>0.79231414055707805</v>
      </c>
      <c r="S15" s="21">
        <v>0.61395208635332799</v>
      </c>
      <c r="T15" s="21">
        <v>0.88787934935354196</v>
      </c>
      <c r="U15" s="21">
        <v>0.75629052539983199</v>
      </c>
      <c r="V15" s="21">
        <v>0.66714246518981601</v>
      </c>
      <c r="W15" s="21">
        <v>0.89962758613409999</v>
      </c>
      <c r="X15" s="21">
        <v>0.93055576026949005</v>
      </c>
      <c r="Y15" s="21">
        <v>0.82099065717011499</v>
      </c>
      <c r="Z15" s="21"/>
      <c r="AA15" s="21">
        <v>0.77719610032962805</v>
      </c>
      <c r="AB15" s="21">
        <v>0.81742016741317303</v>
      </c>
      <c r="AC15" s="21">
        <v>0.65890383548404496</v>
      </c>
      <c r="AD15" s="21">
        <v>0.84240786438148796</v>
      </c>
      <c r="AE15" s="21"/>
      <c r="AF15" s="21">
        <v>0.79253836797998201</v>
      </c>
      <c r="AG15" s="21">
        <v>0.75523186067419901</v>
      </c>
      <c r="AH15" s="21">
        <v>0.79093652969641703</v>
      </c>
      <c r="AI15" s="21">
        <v>0.69353770110895796</v>
      </c>
      <c r="AJ15" s="21">
        <v>0.729192621669015</v>
      </c>
    </row>
    <row r="16" spans="2:36" ht="29" x14ac:dyDescent="0.35">
      <c r="B16" s="18" t="s">
        <v>169</v>
      </c>
      <c r="C16" s="22">
        <v>0.12176250761168</v>
      </c>
      <c r="D16" s="22">
        <v>0.14935526075104499</v>
      </c>
      <c r="E16" s="22">
        <v>9.3933053926616106E-2</v>
      </c>
      <c r="F16" s="22"/>
      <c r="G16" s="22">
        <v>0.26952711387442002</v>
      </c>
      <c r="H16" s="22">
        <v>0.179673632005967</v>
      </c>
      <c r="I16" s="22">
        <v>0.14692438198388999</v>
      </c>
      <c r="J16" s="22">
        <v>9.7416427616768594E-2</v>
      </c>
      <c r="K16" s="22">
        <v>5.6612197416016703E-2</v>
      </c>
      <c r="L16" s="22">
        <v>3.1687868265732201E-2</v>
      </c>
      <c r="M16" s="22"/>
      <c r="N16" s="22">
        <v>0.206439222872596</v>
      </c>
      <c r="O16" s="22">
        <v>0.16794349607541301</v>
      </c>
      <c r="P16" s="22">
        <v>7.9190999004107795E-2</v>
      </c>
      <c r="Q16" s="22">
        <v>5.7254813535915799E-2</v>
      </c>
      <c r="R16" s="22">
        <v>0.10172512170243</v>
      </c>
      <c r="S16" s="22">
        <v>0.13746727811531201</v>
      </c>
      <c r="T16" s="22">
        <v>7.46312740688201E-2</v>
      </c>
      <c r="U16" s="22">
        <v>5.8456874233171599E-2</v>
      </c>
      <c r="V16" s="22">
        <v>0.23597434880073301</v>
      </c>
      <c r="W16" s="22">
        <v>0</v>
      </c>
      <c r="X16" s="22">
        <v>6.9444239730510393E-2</v>
      </c>
      <c r="Y16" s="22">
        <v>0.17900934282988501</v>
      </c>
      <c r="Z16" s="22"/>
      <c r="AA16" s="22">
        <v>0.15118059050518301</v>
      </c>
      <c r="AB16" s="22">
        <v>5.6675747420424201E-2</v>
      </c>
      <c r="AC16" s="22">
        <v>0.21713775632860499</v>
      </c>
      <c r="AD16" s="22">
        <v>9.2669828395153697E-2</v>
      </c>
      <c r="AE16" s="22"/>
      <c r="AF16" s="22">
        <v>0.123551894653287</v>
      </c>
      <c r="AG16" s="22">
        <v>9.1552724046803105E-2</v>
      </c>
      <c r="AH16" s="22">
        <v>0.15816259033770799</v>
      </c>
      <c r="AI16" s="22">
        <v>0.171287166311864</v>
      </c>
      <c r="AJ16" s="22">
        <v>0.12819687794597601</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266</v>
      </c>
      <c r="D7" s="10">
        <v>139</v>
      </c>
      <c r="E7" s="10">
        <v>126</v>
      </c>
      <c r="F7" s="10"/>
      <c r="G7" s="10">
        <v>34</v>
      </c>
      <c r="H7" s="10">
        <v>41</v>
      </c>
      <c r="I7" s="10">
        <v>50</v>
      </c>
      <c r="J7" s="10">
        <v>37</v>
      </c>
      <c r="K7" s="10">
        <v>45</v>
      </c>
      <c r="L7" s="10">
        <v>59</v>
      </c>
      <c r="M7" s="10"/>
      <c r="N7" s="10">
        <v>40</v>
      </c>
      <c r="O7" s="10">
        <v>31</v>
      </c>
      <c r="P7" s="10">
        <v>23</v>
      </c>
      <c r="Q7" s="10">
        <v>19</v>
      </c>
      <c r="R7" s="10">
        <v>13</v>
      </c>
      <c r="S7" s="10">
        <v>28</v>
      </c>
      <c r="T7" s="10">
        <v>25</v>
      </c>
      <c r="U7" s="10">
        <v>11</v>
      </c>
      <c r="V7" s="10">
        <v>31</v>
      </c>
      <c r="W7" s="10">
        <v>24</v>
      </c>
      <c r="X7" s="10">
        <v>9</v>
      </c>
      <c r="Y7" s="10">
        <v>12</v>
      </c>
      <c r="Z7" s="10"/>
      <c r="AA7" s="10">
        <v>63</v>
      </c>
      <c r="AB7" s="10">
        <v>65</v>
      </c>
      <c r="AC7" s="10">
        <v>66</v>
      </c>
      <c r="AD7" s="10">
        <v>71</v>
      </c>
      <c r="AE7" s="10"/>
      <c r="AF7" s="10">
        <v>56</v>
      </c>
      <c r="AG7" s="10">
        <v>74</v>
      </c>
      <c r="AH7" s="10">
        <v>68</v>
      </c>
      <c r="AI7" s="10">
        <v>24</v>
      </c>
      <c r="AJ7" s="10">
        <v>3</v>
      </c>
    </row>
    <row r="8" spans="2:36" ht="30" customHeight="1" x14ac:dyDescent="0.35">
      <c r="B8" s="11" t="s">
        <v>54</v>
      </c>
      <c r="C8" s="11">
        <v>267</v>
      </c>
      <c r="D8" s="11">
        <v>143</v>
      </c>
      <c r="E8" s="11">
        <v>123</v>
      </c>
      <c r="F8" s="11"/>
      <c r="G8" s="11">
        <v>33</v>
      </c>
      <c r="H8" s="11">
        <v>45</v>
      </c>
      <c r="I8" s="11">
        <v>50</v>
      </c>
      <c r="J8" s="11">
        <v>39</v>
      </c>
      <c r="K8" s="11">
        <v>42</v>
      </c>
      <c r="L8" s="11">
        <v>59</v>
      </c>
      <c r="M8" s="11"/>
      <c r="N8" s="11">
        <v>42</v>
      </c>
      <c r="O8" s="11">
        <v>31</v>
      </c>
      <c r="P8" s="11">
        <v>22</v>
      </c>
      <c r="Q8" s="11">
        <v>20</v>
      </c>
      <c r="R8" s="11">
        <v>12</v>
      </c>
      <c r="S8" s="11">
        <v>27</v>
      </c>
      <c r="T8" s="11">
        <v>27</v>
      </c>
      <c r="U8" s="11">
        <v>9</v>
      </c>
      <c r="V8" s="11">
        <v>31</v>
      </c>
      <c r="W8" s="11">
        <v>27</v>
      </c>
      <c r="X8" s="11">
        <v>9</v>
      </c>
      <c r="Y8" s="11">
        <v>10</v>
      </c>
      <c r="Z8" s="11"/>
      <c r="AA8" s="11">
        <v>65</v>
      </c>
      <c r="AB8" s="11">
        <v>67</v>
      </c>
      <c r="AC8" s="11">
        <v>66</v>
      </c>
      <c r="AD8" s="11">
        <v>68</v>
      </c>
      <c r="AE8" s="11"/>
      <c r="AF8" s="11">
        <v>55</v>
      </c>
      <c r="AG8" s="11">
        <v>73</v>
      </c>
      <c r="AH8" s="11">
        <v>70</v>
      </c>
      <c r="AI8" s="11">
        <v>26</v>
      </c>
      <c r="AJ8" s="11">
        <v>3</v>
      </c>
    </row>
    <row r="9" spans="2:36" x14ac:dyDescent="0.35">
      <c r="B9" s="18" t="s">
        <v>163</v>
      </c>
      <c r="C9" s="17">
        <v>0.59264741227815299</v>
      </c>
      <c r="D9" s="17">
        <v>0.57907631604357701</v>
      </c>
      <c r="E9" s="17">
        <v>0.61313659175961699</v>
      </c>
      <c r="F9" s="17"/>
      <c r="G9" s="17">
        <v>0.36235569236931597</v>
      </c>
      <c r="H9" s="17">
        <v>0.44049969420139701</v>
      </c>
      <c r="I9" s="17">
        <v>0.54953998066482801</v>
      </c>
      <c r="J9" s="17">
        <v>0.60869327143001595</v>
      </c>
      <c r="K9" s="17">
        <v>0.72780935722640006</v>
      </c>
      <c r="L9" s="17">
        <v>0.76723688423921499</v>
      </c>
      <c r="M9" s="17"/>
      <c r="N9" s="17">
        <v>0.48164003415686801</v>
      </c>
      <c r="O9" s="17">
        <v>0.67366468850959005</v>
      </c>
      <c r="P9" s="17">
        <v>0.70550083217958703</v>
      </c>
      <c r="Q9" s="17">
        <v>0.74494199732981703</v>
      </c>
      <c r="R9" s="17">
        <v>0.54591552940131305</v>
      </c>
      <c r="S9" s="17">
        <v>0.42198143015503797</v>
      </c>
      <c r="T9" s="17">
        <v>0.70598761008406397</v>
      </c>
      <c r="U9" s="17">
        <v>0.727528284798442</v>
      </c>
      <c r="V9" s="17">
        <v>0.49009487082061298</v>
      </c>
      <c r="W9" s="17">
        <v>0.63973705291031102</v>
      </c>
      <c r="X9" s="17">
        <v>0.56288692027323195</v>
      </c>
      <c r="Y9" s="17">
        <v>0.56078224371602103</v>
      </c>
      <c r="Z9" s="17"/>
      <c r="AA9" s="17">
        <v>0.62773562119509196</v>
      </c>
      <c r="AB9" s="17">
        <v>0.66581091107059998</v>
      </c>
      <c r="AC9" s="17">
        <v>0.54592873600454095</v>
      </c>
      <c r="AD9" s="17">
        <v>0.54098605451603099</v>
      </c>
      <c r="AE9" s="17"/>
      <c r="AF9" s="17">
        <v>0.49680308427109399</v>
      </c>
      <c r="AG9" s="17">
        <v>0.57049304112024601</v>
      </c>
      <c r="AH9" s="17">
        <v>0.68873217613067494</v>
      </c>
      <c r="AI9" s="17">
        <v>0.62956325725047901</v>
      </c>
      <c r="AJ9" s="17">
        <v>0.35969845836872999</v>
      </c>
    </row>
    <row r="10" spans="2:36" x14ac:dyDescent="0.35">
      <c r="B10" s="18" t="s">
        <v>164</v>
      </c>
      <c r="C10" s="17">
        <v>0.20864412662999099</v>
      </c>
      <c r="D10" s="17">
        <v>0.18208910698158001</v>
      </c>
      <c r="E10" s="17">
        <v>0.23355227798432401</v>
      </c>
      <c r="F10" s="17"/>
      <c r="G10" s="17">
        <v>0.24055857762425301</v>
      </c>
      <c r="H10" s="17">
        <v>0.34509372943370298</v>
      </c>
      <c r="I10" s="17">
        <v>0.177360530498334</v>
      </c>
      <c r="J10" s="17">
        <v>0.215200398936572</v>
      </c>
      <c r="K10" s="17">
        <v>0.18552202941917201</v>
      </c>
      <c r="L10" s="17">
        <v>0.124972081273968</v>
      </c>
      <c r="M10" s="17"/>
      <c r="N10" s="17">
        <v>0.254689815574273</v>
      </c>
      <c r="O10" s="17">
        <v>0.131797993031187</v>
      </c>
      <c r="P10" s="17">
        <v>0.127101215949146</v>
      </c>
      <c r="Q10" s="17">
        <v>0.15624347773633099</v>
      </c>
      <c r="R10" s="17">
        <v>0.23918733350283899</v>
      </c>
      <c r="S10" s="17">
        <v>0.25278337355823499</v>
      </c>
      <c r="T10" s="17">
        <v>0.120057907267764</v>
      </c>
      <c r="U10" s="17">
        <v>9.6376377247542194E-2</v>
      </c>
      <c r="V10" s="17">
        <v>0.33321920063275101</v>
      </c>
      <c r="W10" s="17">
        <v>0.19970708706326801</v>
      </c>
      <c r="X10" s="17">
        <v>0.31979370090299097</v>
      </c>
      <c r="Y10" s="17">
        <v>0.26461944861856102</v>
      </c>
      <c r="Z10" s="17"/>
      <c r="AA10" s="17">
        <v>0.20454256651531399</v>
      </c>
      <c r="AB10" s="17">
        <v>0.22778017792490701</v>
      </c>
      <c r="AC10" s="17">
        <v>0.19721934153031601</v>
      </c>
      <c r="AD10" s="17">
        <v>0.207898302365254</v>
      </c>
      <c r="AE10" s="17"/>
      <c r="AF10" s="17">
        <v>0.27520900627609302</v>
      </c>
      <c r="AG10" s="17">
        <v>0.20589847020824301</v>
      </c>
      <c r="AH10" s="17">
        <v>0.16713395835110101</v>
      </c>
      <c r="AI10" s="17">
        <v>0.13257888933988499</v>
      </c>
      <c r="AJ10" s="17">
        <v>0.32015077081563498</v>
      </c>
    </row>
    <row r="11" spans="2:36" x14ac:dyDescent="0.35">
      <c r="B11" s="18" t="s">
        <v>165</v>
      </c>
      <c r="C11" s="17">
        <v>8.1575741378987904E-2</v>
      </c>
      <c r="D11" s="17">
        <v>8.5360257337813897E-2</v>
      </c>
      <c r="E11" s="17">
        <v>7.7783076638871504E-2</v>
      </c>
      <c r="F11" s="17"/>
      <c r="G11" s="17">
        <v>0.17442727615505699</v>
      </c>
      <c r="H11" s="17">
        <v>9.4844252702197901E-2</v>
      </c>
      <c r="I11" s="17">
        <v>8.00733670937048E-2</v>
      </c>
      <c r="J11" s="17">
        <v>9.4275382299382801E-2</v>
      </c>
      <c r="K11" s="17">
        <v>2.27526936243421E-2</v>
      </c>
      <c r="L11" s="17">
        <v>5.4467314487868901E-2</v>
      </c>
      <c r="M11" s="17"/>
      <c r="N11" s="17">
        <v>9.4987855100045093E-2</v>
      </c>
      <c r="O11" s="17">
        <v>6.3635754041523898E-2</v>
      </c>
      <c r="P11" s="17">
        <v>8.0240145245492903E-2</v>
      </c>
      <c r="Q11" s="17">
        <v>0</v>
      </c>
      <c r="R11" s="17">
        <v>7.2789230674991504E-2</v>
      </c>
      <c r="S11" s="17">
        <v>0.21886140982506699</v>
      </c>
      <c r="T11" s="17">
        <v>0.12705495219260299</v>
      </c>
      <c r="U11" s="17">
        <v>8.6580229726959196E-2</v>
      </c>
      <c r="V11" s="17">
        <v>2.87061670555737E-2</v>
      </c>
      <c r="W11" s="17">
        <v>4.08673919886169E-2</v>
      </c>
      <c r="X11" s="17">
        <v>0.11731937882377701</v>
      </c>
      <c r="Y11" s="17">
        <v>0</v>
      </c>
      <c r="Z11" s="17"/>
      <c r="AA11" s="17">
        <v>7.7793601959916595E-2</v>
      </c>
      <c r="AB11" s="17">
        <v>7.5466229466119805E-2</v>
      </c>
      <c r="AC11" s="17">
        <v>9.0173799792477097E-2</v>
      </c>
      <c r="AD11" s="17">
        <v>6.8600510106971102E-2</v>
      </c>
      <c r="AE11" s="17"/>
      <c r="AF11" s="17">
        <v>0.12100339746688001</v>
      </c>
      <c r="AG11" s="17">
        <v>6.5122472928065098E-2</v>
      </c>
      <c r="AH11" s="17">
        <v>7.4436502043864705E-2</v>
      </c>
      <c r="AI11" s="17">
        <v>4.0585242987450101E-2</v>
      </c>
      <c r="AJ11" s="17">
        <v>0.32015077081563498</v>
      </c>
    </row>
    <row r="12" spans="2:36" x14ac:dyDescent="0.35">
      <c r="B12" s="18" t="s">
        <v>166</v>
      </c>
      <c r="C12" s="17">
        <v>8.9132145843619504E-2</v>
      </c>
      <c r="D12" s="17">
        <v>0.126824521562167</v>
      </c>
      <c r="E12" s="17">
        <v>4.5729284954508599E-2</v>
      </c>
      <c r="F12" s="17"/>
      <c r="G12" s="17">
        <v>0.17100303610585099</v>
      </c>
      <c r="H12" s="17">
        <v>7.3940684380882304E-2</v>
      </c>
      <c r="I12" s="17">
        <v>0.15707429316875601</v>
      </c>
      <c r="J12" s="17">
        <v>5.21342712380529E-2</v>
      </c>
      <c r="K12" s="17">
        <v>4.51555698015359E-2</v>
      </c>
      <c r="L12" s="17">
        <v>5.3323719998947701E-2</v>
      </c>
      <c r="M12" s="17"/>
      <c r="N12" s="17">
        <v>9.7938475129046507E-2</v>
      </c>
      <c r="O12" s="17">
        <v>9.3930070512991098E-2</v>
      </c>
      <c r="P12" s="17">
        <v>8.7157806625774506E-2</v>
      </c>
      <c r="Q12" s="17">
        <v>9.8814524933851594E-2</v>
      </c>
      <c r="R12" s="17">
        <v>7.2789230674991504E-2</v>
      </c>
      <c r="S12" s="17">
        <v>7.0144919536623496E-2</v>
      </c>
      <c r="T12" s="17">
        <v>4.6899530455569799E-2</v>
      </c>
      <c r="U12" s="17">
        <v>0</v>
      </c>
      <c r="V12" s="17">
        <v>0.123171025177144</v>
      </c>
      <c r="W12" s="17">
        <v>0.119688468037804</v>
      </c>
      <c r="X12" s="17">
        <v>0</v>
      </c>
      <c r="Y12" s="17">
        <v>0.17459830766541801</v>
      </c>
      <c r="Z12" s="17"/>
      <c r="AA12" s="17">
        <v>4.8985197291933402E-2</v>
      </c>
      <c r="AB12" s="17">
        <v>1.36778620346872E-2</v>
      </c>
      <c r="AC12" s="17">
        <v>0.16667812267266599</v>
      </c>
      <c r="AD12" s="17">
        <v>0.12857238330802601</v>
      </c>
      <c r="AE12" s="17"/>
      <c r="AF12" s="17">
        <v>5.3233884932748401E-2</v>
      </c>
      <c r="AG12" s="17">
        <v>0.108713258017964</v>
      </c>
      <c r="AH12" s="17">
        <v>5.6595761144859702E-2</v>
      </c>
      <c r="AI12" s="17">
        <v>0.197272610422185</v>
      </c>
      <c r="AJ12" s="17">
        <v>0</v>
      </c>
    </row>
    <row r="13" spans="2:36" x14ac:dyDescent="0.35">
      <c r="B13" s="18" t="s">
        <v>167</v>
      </c>
      <c r="C13" s="17">
        <v>2.1240049133795999E-2</v>
      </c>
      <c r="D13" s="17">
        <v>2.66497980748619E-2</v>
      </c>
      <c r="E13" s="17">
        <v>1.5076452687979899E-2</v>
      </c>
      <c r="F13" s="17"/>
      <c r="G13" s="17">
        <v>5.1655417745522597E-2</v>
      </c>
      <c r="H13" s="17">
        <v>2.3731544503843099E-2</v>
      </c>
      <c r="I13" s="17">
        <v>1.9579425798113299E-2</v>
      </c>
      <c r="J13" s="17">
        <v>2.9696676095976701E-2</v>
      </c>
      <c r="K13" s="17">
        <v>1.87603499285506E-2</v>
      </c>
      <c r="L13" s="17">
        <v>0</v>
      </c>
      <c r="M13" s="17"/>
      <c r="N13" s="17">
        <v>7.0743820039767202E-2</v>
      </c>
      <c r="O13" s="17">
        <v>3.6971493904708302E-2</v>
      </c>
      <c r="P13" s="17">
        <v>0</v>
      </c>
      <c r="Q13" s="17">
        <v>0</v>
      </c>
      <c r="R13" s="17">
        <v>0</v>
      </c>
      <c r="S13" s="17">
        <v>0</v>
      </c>
      <c r="T13" s="17">
        <v>0</v>
      </c>
      <c r="U13" s="17">
        <v>8.9515108227056703E-2</v>
      </c>
      <c r="V13" s="17">
        <v>2.4808736313919399E-2</v>
      </c>
      <c r="W13" s="17">
        <v>0</v>
      </c>
      <c r="X13" s="17">
        <v>0</v>
      </c>
      <c r="Y13" s="17">
        <v>0</v>
      </c>
      <c r="Z13" s="17"/>
      <c r="AA13" s="17">
        <v>2.83012225497986E-2</v>
      </c>
      <c r="AB13" s="17">
        <v>1.7264819503685899E-2</v>
      </c>
      <c r="AC13" s="17">
        <v>0</v>
      </c>
      <c r="AD13" s="17">
        <v>3.9411406529439703E-2</v>
      </c>
      <c r="AE13" s="17"/>
      <c r="AF13" s="17">
        <v>3.5673083957250197E-2</v>
      </c>
      <c r="AG13" s="17">
        <v>3.8548984800314198E-2</v>
      </c>
      <c r="AH13" s="17">
        <v>1.3101602329500001E-2</v>
      </c>
      <c r="AI13" s="17">
        <v>0</v>
      </c>
      <c r="AJ13" s="17">
        <v>0</v>
      </c>
    </row>
    <row r="14" spans="2:36" x14ac:dyDescent="0.35">
      <c r="B14" s="18" t="s">
        <v>104</v>
      </c>
      <c r="C14" s="21">
        <v>6.7605247354529498E-3</v>
      </c>
      <c r="D14" s="21">
        <v>0</v>
      </c>
      <c r="E14" s="21">
        <v>1.4722315974699E-2</v>
      </c>
      <c r="F14" s="21"/>
      <c r="G14" s="21">
        <v>0</v>
      </c>
      <c r="H14" s="21">
        <v>2.1890094777977001E-2</v>
      </c>
      <c r="I14" s="21">
        <v>1.6372402776263999E-2</v>
      </c>
      <c r="J14" s="21">
        <v>0</v>
      </c>
      <c r="K14" s="21">
        <v>0</v>
      </c>
      <c r="L14" s="21">
        <v>0</v>
      </c>
      <c r="M14" s="21"/>
      <c r="N14" s="21">
        <v>0</v>
      </c>
      <c r="O14" s="21">
        <v>0</v>
      </c>
      <c r="P14" s="21">
        <v>0</v>
      </c>
      <c r="Q14" s="21">
        <v>0</v>
      </c>
      <c r="R14" s="21">
        <v>6.9318675745864297E-2</v>
      </c>
      <c r="S14" s="21">
        <v>3.6228866925035803E-2</v>
      </c>
      <c r="T14" s="21">
        <v>0</v>
      </c>
      <c r="U14" s="21">
        <v>0</v>
      </c>
      <c r="V14" s="21">
        <v>0</v>
      </c>
      <c r="W14" s="21">
        <v>0</v>
      </c>
      <c r="X14" s="21">
        <v>0</v>
      </c>
      <c r="Y14" s="21">
        <v>0</v>
      </c>
      <c r="Z14" s="21"/>
      <c r="AA14" s="21">
        <v>1.26417904879455E-2</v>
      </c>
      <c r="AB14" s="21">
        <v>0</v>
      </c>
      <c r="AC14" s="21">
        <v>0</v>
      </c>
      <c r="AD14" s="21">
        <v>1.4531343174278E-2</v>
      </c>
      <c r="AE14" s="21"/>
      <c r="AF14" s="21">
        <v>1.8077543095935001E-2</v>
      </c>
      <c r="AG14" s="21">
        <v>1.1223772925167901E-2</v>
      </c>
      <c r="AH14" s="21">
        <v>0</v>
      </c>
      <c r="AI14" s="21">
        <v>0</v>
      </c>
      <c r="AJ14" s="21">
        <v>0</v>
      </c>
    </row>
    <row r="15" spans="2:36" ht="29" x14ac:dyDescent="0.35">
      <c r="B15" s="18" t="s">
        <v>168</v>
      </c>
      <c r="C15" s="21">
        <v>0.80129153890814397</v>
      </c>
      <c r="D15" s="21">
        <v>0.761165423025157</v>
      </c>
      <c r="E15" s="21">
        <v>0.84668886974394097</v>
      </c>
      <c r="F15" s="21"/>
      <c r="G15" s="21">
        <v>0.60291426999356901</v>
      </c>
      <c r="H15" s="21">
        <v>0.78559342363509999</v>
      </c>
      <c r="I15" s="21">
        <v>0.72690051116316201</v>
      </c>
      <c r="J15" s="21">
        <v>0.823893670366588</v>
      </c>
      <c r="K15" s="21">
        <v>0.91333138664557101</v>
      </c>
      <c r="L15" s="21">
        <v>0.89220896551318396</v>
      </c>
      <c r="M15" s="21"/>
      <c r="N15" s="21">
        <v>0.73632984973114102</v>
      </c>
      <c r="O15" s="21">
        <v>0.80546268154077705</v>
      </c>
      <c r="P15" s="21">
        <v>0.83260204812873295</v>
      </c>
      <c r="Q15" s="21">
        <v>0.90118547506614799</v>
      </c>
      <c r="R15" s="21">
        <v>0.78510286290415299</v>
      </c>
      <c r="S15" s="21">
        <v>0.67476480371327396</v>
      </c>
      <c r="T15" s="21">
        <v>0.82604551735182796</v>
      </c>
      <c r="U15" s="21">
        <v>0.823904662045984</v>
      </c>
      <c r="V15" s="21">
        <v>0.82331407145336299</v>
      </c>
      <c r="W15" s="21">
        <v>0.83944413997357903</v>
      </c>
      <c r="X15" s="21">
        <v>0.88268062117622303</v>
      </c>
      <c r="Y15" s="21">
        <v>0.82540169233458305</v>
      </c>
      <c r="Z15" s="21"/>
      <c r="AA15" s="21">
        <v>0.83227818771040596</v>
      </c>
      <c r="AB15" s="21">
        <v>0.89359108899550699</v>
      </c>
      <c r="AC15" s="21">
        <v>0.74314807753485701</v>
      </c>
      <c r="AD15" s="21">
        <v>0.74888435688128496</v>
      </c>
      <c r="AE15" s="21"/>
      <c r="AF15" s="21">
        <v>0.772012090547187</v>
      </c>
      <c r="AG15" s="21">
        <v>0.77639151132848905</v>
      </c>
      <c r="AH15" s="21">
        <v>0.85586613448177595</v>
      </c>
      <c r="AI15" s="21">
        <v>0.76214214659036505</v>
      </c>
      <c r="AJ15" s="21">
        <v>0.67984922918436497</v>
      </c>
    </row>
    <row r="16" spans="2:36" ht="29" x14ac:dyDescent="0.35">
      <c r="B16" s="18" t="s">
        <v>169</v>
      </c>
      <c r="C16" s="22">
        <v>0.110372194977415</v>
      </c>
      <c r="D16" s="22">
        <v>0.15347431963702901</v>
      </c>
      <c r="E16" s="22">
        <v>6.0805737642488498E-2</v>
      </c>
      <c r="F16" s="22"/>
      <c r="G16" s="22">
        <v>0.22265845385137401</v>
      </c>
      <c r="H16" s="22">
        <v>9.7672228884725404E-2</v>
      </c>
      <c r="I16" s="22">
        <v>0.17665371896686899</v>
      </c>
      <c r="J16" s="22">
        <v>8.1830947334029597E-2</v>
      </c>
      <c r="K16" s="22">
        <v>6.3915919730086396E-2</v>
      </c>
      <c r="L16" s="22">
        <v>5.3323719998947701E-2</v>
      </c>
      <c r="M16" s="22"/>
      <c r="N16" s="22">
        <v>0.168682295168814</v>
      </c>
      <c r="O16" s="22">
        <v>0.13090156441769901</v>
      </c>
      <c r="P16" s="22">
        <v>8.7157806625774506E-2</v>
      </c>
      <c r="Q16" s="22">
        <v>9.8814524933851594E-2</v>
      </c>
      <c r="R16" s="22">
        <v>7.2789230674991504E-2</v>
      </c>
      <c r="S16" s="22">
        <v>7.0144919536623496E-2</v>
      </c>
      <c r="T16" s="22">
        <v>4.6899530455569799E-2</v>
      </c>
      <c r="U16" s="22">
        <v>8.9515108227056703E-2</v>
      </c>
      <c r="V16" s="22">
        <v>0.14797976149106301</v>
      </c>
      <c r="W16" s="22">
        <v>0.119688468037804</v>
      </c>
      <c r="X16" s="22">
        <v>0</v>
      </c>
      <c r="Y16" s="22">
        <v>0.17459830766541801</v>
      </c>
      <c r="Z16" s="22"/>
      <c r="AA16" s="22">
        <v>7.7286419841732096E-2</v>
      </c>
      <c r="AB16" s="22">
        <v>3.0942681538373099E-2</v>
      </c>
      <c r="AC16" s="22">
        <v>0.16667812267266599</v>
      </c>
      <c r="AD16" s="22">
        <v>0.16798378983746601</v>
      </c>
      <c r="AE16" s="22"/>
      <c r="AF16" s="22">
        <v>8.8906968889998605E-2</v>
      </c>
      <c r="AG16" s="22">
        <v>0.14726224281827799</v>
      </c>
      <c r="AH16" s="22">
        <v>6.9697363474359605E-2</v>
      </c>
      <c r="AI16" s="22">
        <v>0.197272610422185</v>
      </c>
      <c r="AJ16" s="22">
        <v>0</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302</v>
      </c>
      <c r="D7" s="10">
        <v>134</v>
      </c>
      <c r="E7" s="10">
        <v>168</v>
      </c>
      <c r="F7" s="10"/>
      <c r="G7" s="10">
        <v>36</v>
      </c>
      <c r="H7" s="10">
        <v>50</v>
      </c>
      <c r="I7" s="10">
        <v>56</v>
      </c>
      <c r="J7" s="10">
        <v>53</v>
      </c>
      <c r="K7" s="10">
        <v>46</v>
      </c>
      <c r="L7" s="10">
        <v>61</v>
      </c>
      <c r="M7" s="10"/>
      <c r="N7" s="10">
        <v>39</v>
      </c>
      <c r="O7" s="10">
        <v>39</v>
      </c>
      <c r="P7" s="10">
        <v>27</v>
      </c>
      <c r="Q7" s="10">
        <v>26</v>
      </c>
      <c r="R7" s="10">
        <v>30</v>
      </c>
      <c r="S7" s="10">
        <v>22</v>
      </c>
      <c r="T7" s="10">
        <v>19</v>
      </c>
      <c r="U7" s="10">
        <v>13</v>
      </c>
      <c r="V7" s="10">
        <v>33</v>
      </c>
      <c r="W7" s="10">
        <v>33</v>
      </c>
      <c r="X7" s="10">
        <v>10</v>
      </c>
      <c r="Y7" s="10">
        <v>11</v>
      </c>
      <c r="Z7" s="10"/>
      <c r="AA7" s="10">
        <v>88</v>
      </c>
      <c r="AB7" s="10">
        <v>72</v>
      </c>
      <c r="AC7" s="10">
        <v>67</v>
      </c>
      <c r="AD7" s="10">
        <v>73</v>
      </c>
      <c r="AE7" s="10"/>
      <c r="AF7" s="10">
        <v>67</v>
      </c>
      <c r="AG7" s="10">
        <v>65</v>
      </c>
      <c r="AH7" s="10">
        <v>85</v>
      </c>
      <c r="AI7" s="10">
        <v>33</v>
      </c>
      <c r="AJ7" s="10">
        <v>6</v>
      </c>
    </row>
    <row r="8" spans="2:36" ht="30" customHeight="1" x14ac:dyDescent="0.35">
      <c r="B8" s="11" t="s">
        <v>54</v>
      </c>
      <c r="C8" s="11">
        <v>303</v>
      </c>
      <c r="D8" s="11">
        <v>137</v>
      </c>
      <c r="E8" s="11">
        <v>166</v>
      </c>
      <c r="F8" s="11"/>
      <c r="G8" s="11">
        <v>34</v>
      </c>
      <c r="H8" s="11">
        <v>55</v>
      </c>
      <c r="I8" s="11">
        <v>57</v>
      </c>
      <c r="J8" s="11">
        <v>55</v>
      </c>
      <c r="K8" s="11">
        <v>43</v>
      </c>
      <c r="L8" s="11">
        <v>59</v>
      </c>
      <c r="M8" s="11"/>
      <c r="N8" s="11">
        <v>39</v>
      </c>
      <c r="O8" s="11">
        <v>40</v>
      </c>
      <c r="P8" s="11">
        <v>26</v>
      </c>
      <c r="Q8" s="11">
        <v>28</v>
      </c>
      <c r="R8" s="11">
        <v>29</v>
      </c>
      <c r="S8" s="11">
        <v>22</v>
      </c>
      <c r="T8" s="11">
        <v>20</v>
      </c>
      <c r="U8" s="11">
        <v>11</v>
      </c>
      <c r="V8" s="11">
        <v>32</v>
      </c>
      <c r="W8" s="11">
        <v>37</v>
      </c>
      <c r="X8" s="11">
        <v>10</v>
      </c>
      <c r="Y8" s="11">
        <v>10</v>
      </c>
      <c r="Z8" s="11"/>
      <c r="AA8" s="11">
        <v>90</v>
      </c>
      <c r="AB8" s="11">
        <v>74</v>
      </c>
      <c r="AC8" s="11">
        <v>67</v>
      </c>
      <c r="AD8" s="11">
        <v>70</v>
      </c>
      <c r="AE8" s="11"/>
      <c r="AF8" s="11">
        <v>65</v>
      </c>
      <c r="AG8" s="11">
        <v>65</v>
      </c>
      <c r="AH8" s="11">
        <v>88</v>
      </c>
      <c r="AI8" s="11">
        <v>33</v>
      </c>
      <c r="AJ8" s="11">
        <v>6</v>
      </c>
    </row>
    <row r="9" spans="2:36" x14ac:dyDescent="0.35">
      <c r="B9" s="18" t="s">
        <v>163</v>
      </c>
      <c r="C9" s="17">
        <v>0.70140841732786396</v>
      </c>
      <c r="D9" s="17">
        <v>0.71146169945876803</v>
      </c>
      <c r="E9" s="17">
        <v>0.69310861831375603</v>
      </c>
      <c r="F9" s="17"/>
      <c r="G9" s="17">
        <v>0.53749085029310595</v>
      </c>
      <c r="H9" s="17">
        <v>0.60423820262970596</v>
      </c>
      <c r="I9" s="17">
        <v>0.66650983001765096</v>
      </c>
      <c r="J9" s="17">
        <v>0.65112423003450204</v>
      </c>
      <c r="K9" s="17">
        <v>0.85296699178255198</v>
      </c>
      <c r="L9" s="17">
        <v>0.85558118442807995</v>
      </c>
      <c r="M9" s="17"/>
      <c r="N9" s="17">
        <v>0.548772065731845</v>
      </c>
      <c r="O9" s="17">
        <v>0.76843804437864704</v>
      </c>
      <c r="P9" s="17">
        <v>0.74128455544374405</v>
      </c>
      <c r="Q9" s="17">
        <v>0.68249773107635103</v>
      </c>
      <c r="R9" s="17">
        <v>0.66389476735646202</v>
      </c>
      <c r="S9" s="17">
        <v>0.54775401750516195</v>
      </c>
      <c r="T9" s="17">
        <v>0.89555767467804703</v>
      </c>
      <c r="U9" s="17">
        <v>0.68541477907252202</v>
      </c>
      <c r="V9" s="17">
        <v>0.67127090449474203</v>
      </c>
      <c r="W9" s="17">
        <v>0.78908344437523403</v>
      </c>
      <c r="X9" s="17">
        <v>0.78385855355039302</v>
      </c>
      <c r="Y9" s="17">
        <v>0.73785166002167202</v>
      </c>
      <c r="Z9" s="17"/>
      <c r="AA9" s="17">
        <v>0.76146739901812899</v>
      </c>
      <c r="AB9" s="17">
        <v>0.738718355387327</v>
      </c>
      <c r="AC9" s="17">
        <v>0.66099771550195696</v>
      </c>
      <c r="AD9" s="17">
        <v>0.61529063082885604</v>
      </c>
      <c r="AE9" s="17"/>
      <c r="AF9" s="17">
        <v>0.63849341072269505</v>
      </c>
      <c r="AG9" s="17">
        <v>0.73843240579703096</v>
      </c>
      <c r="AH9" s="17">
        <v>0.67957641318179896</v>
      </c>
      <c r="AI9" s="17">
        <v>0.70631548513270603</v>
      </c>
      <c r="AJ9" s="17">
        <v>0.69637061470843298</v>
      </c>
    </row>
    <row r="10" spans="2:36" x14ac:dyDescent="0.35">
      <c r="B10" s="18" t="s">
        <v>164</v>
      </c>
      <c r="C10" s="17">
        <v>0.145052738655195</v>
      </c>
      <c r="D10" s="17">
        <v>0.12686503429635801</v>
      </c>
      <c r="E10" s="17">
        <v>0.16006816234874899</v>
      </c>
      <c r="F10" s="17"/>
      <c r="G10" s="17">
        <v>0.18769812532198801</v>
      </c>
      <c r="H10" s="17">
        <v>0.17833997104129601</v>
      </c>
      <c r="I10" s="17">
        <v>0.141274896965564</v>
      </c>
      <c r="J10" s="17">
        <v>0.186442749575436</v>
      </c>
      <c r="K10" s="17">
        <v>8.5029728711636499E-2</v>
      </c>
      <c r="L10" s="17">
        <v>9.8375932144114095E-2</v>
      </c>
      <c r="M10" s="17"/>
      <c r="N10" s="17">
        <v>0.176710384658362</v>
      </c>
      <c r="O10" s="17">
        <v>0.15566280156582399</v>
      </c>
      <c r="P10" s="17">
        <v>0.14908868031050401</v>
      </c>
      <c r="Q10" s="17">
        <v>0.18726636088399701</v>
      </c>
      <c r="R10" s="17">
        <v>0.168259369336767</v>
      </c>
      <c r="S10" s="17">
        <v>0.13104780689732601</v>
      </c>
      <c r="T10" s="17">
        <v>5.4743219297212098E-2</v>
      </c>
      <c r="U10" s="17">
        <v>0.15199563599681401</v>
      </c>
      <c r="V10" s="17">
        <v>0.14209269540821101</v>
      </c>
      <c r="W10" s="17">
        <v>0.15297074884913101</v>
      </c>
      <c r="X10" s="17">
        <v>0.109766161244544</v>
      </c>
      <c r="Y10" s="17">
        <v>0</v>
      </c>
      <c r="Z10" s="17"/>
      <c r="AA10" s="17">
        <v>0.10710600996418</v>
      </c>
      <c r="AB10" s="17">
        <v>8.3148629981185607E-2</v>
      </c>
      <c r="AC10" s="17">
        <v>0.18883803981046701</v>
      </c>
      <c r="AD10" s="17">
        <v>0.22101235676905101</v>
      </c>
      <c r="AE10" s="17"/>
      <c r="AF10" s="17">
        <v>0.24170475230887301</v>
      </c>
      <c r="AG10" s="17">
        <v>0.13487970834204799</v>
      </c>
      <c r="AH10" s="17">
        <v>0.134558692086964</v>
      </c>
      <c r="AI10" s="17">
        <v>5.8216787733296103E-2</v>
      </c>
      <c r="AJ10" s="17">
        <v>0</v>
      </c>
    </row>
    <row r="11" spans="2:36" x14ac:dyDescent="0.35">
      <c r="B11" s="18" t="s">
        <v>165</v>
      </c>
      <c r="C11" s="17">
        <v>8.0239805394157704E-2</v>
      </c>
      <c r="D11" s="17">
        <v>5.7752853725110999E-2</v>
      </c>
      <c r="E11" s="17">
        <v>9.8804606109272095E-2</v>
      </c>
      <c r="F11" s="17"/>
      <c r="G11" s="17">
        <v>0.16880898171537501</v>
      </c>
      <c r="H11" s="17">
        <v>9.2620668953422497E-2</v>
      </c>
      <c r="I11" s="17">
        <v>0.10464315143019801</v>
      </c>
      <c r="J11" s="17">
        <v>7.1300833791907298E-2</v>
      </c>
      <c r="K11" s="17">
        <v>4.0869275951003398E-2</v>
      </c>
      <c r="L11" s="17">
        <v>3.1394908047422197E-2</v>
      </c>
      <c r="M11" s="17"/>
      <c r="N11" s="17">
        <v>0.171778039953387</v>
      </c>
      <c r="O11" s="17">
        <v>5.3759062189099399E-2</v>
      </c>
      <c r="P11" s="17">
        <v>7.0527544156949201E-2</v>
      </c>
      <c r="Q11" s="17">
        <v>0</v>
      </c>
      <c r="R11" s="17">
        <v>0.104937096641427</v>
      </c>
      <c r="S11" s="17">
        <v>0.17996483633285301</v>
      </c>
      <c r="T11" s="17">
        <v>0</v>
      </c>
      <c r="U11" s="17">
        <v>0</v>
      </c>
      <c r="V11" s="17">
        <v>5.65087005784412E-2</v>
      </c>
      <c r="W11" s="17">
        <v>5.7945806775635197E-2</v>
      </c>
      <c r="X11" s="17">
        <v>0.10637528520506299</v>
      </c>
      <c r="Y11" s="17">
        <v>0.176006968172988</v>
      </c>
      <c r="Z11" s="17"/>
      <c r="AA11" s="17">
        <v>6.5105727493840498E-2</v>
      </c>
      <c r="AB11" s="17">
        <v>6.8909804423501697E-2</v>
      </c>
      <c r="AC11" s="17">
        <v>7.3452783101258801E-2</v>
      </c>
      <c r="AD11" s="17">
        <v>0.12037920332327801</v>
      </c>
      <c r="AE11" s="17"/>
      <c r="AF11" s="17">
        <v>7.4989761461868906E-2</v>
      </c>
      <c r="AG11" s="17">
        <v>6.2653841084398407E-2</v>
      </c>
      <c r="AH11" s="17">
        <v>8.9789991705741798E-2</v>
      </c>
      <c r="AI11" s="17">
        <v>6.0989382237283001E-2</v>
      </c>
      <c r="AJ11" s="17">
        <v>0.30362938529156702</v>
      </c>
    </row>
    <row r="12" spans="2:36" x14ac:dyDescent="0.35">
      <c r="B12" s="18" t="s">
        <v>166</v>
      </c>
      <c r="C12" s="17">
        <v>4.0353990874391003E-2</v>
      </c>
      <c r="D12" s="17">
        <v>5.41337583055468E-2</v>
      </c>
      <c r="E12" s="17">
        <v>2.8977676288712201E-2</v>
      </c>
      <c r="F12" s="17"/>
      <c r="G12" s="17">
        <v>2.52086438960747E-2</v>
      </c>
      <c r="H12" s="17">
        <v>6.3027430956783106E-2</v>
      </c>
      <c r="I12" s="17">
        <v>3.5564675873634197E-2</v>
      </c>
      <c r="J12" s="17">
        <v>9.1132186598155099E-2</v>
      </c>
      <c r="K12" s="17">
        <v>0</v>
      </c>
      <c r="L12" s="17">
        <v>1.46479753803839E-2</v>
      </c>
      <c r="M12" s="17"/>
      <c r="N12" s="17">
        <v>2.5891902844626599E-2</v>
      </c>
      <c r="O12" s="17">
        <v>2.21400918664303E-2</v>
      </c>
      <c r="P12" s="17">
        <v>3.9099220088803198E-2</v>
      </c>
      <c r="Q12" s="17">
        <v>4.7465128286223103E-2</v>
      </c>
      <c r="R12" s="17">
        <v>6.2908766665343493E-2</v>
      </c>
      <c r="S12" s="17">
        <v>9.3453848779332799E-2</v>
      </c>
      <c r="T12" s="17">
        <v>0</v>
      </c>
      <c r="U12" s="17">
        <v>8.1803252963585399E-2</v>
      </c>
      <c r="V12" s="17">
        <v>0.10188434043496999</v>
      </c>
      <c r="W12" s="17">
        <v>0</v>
      </c>
      <c r="X12" s="17">
        <v>0</v>
      </c>
      <c r="Y12" s="17">
        <v>0</v>
      </c>
      <c r="Z12" s="17"/>
      <c r="AA12" s="17">
        <v>5.6745460667140903E-2</v>
      </c>
      <c r="AB12" s="17">
        <v>2.94843916890104E-2</v>
      </c>
      <c r="AC12" s="17">
        <v>4.2129111013170899E-2</v>
      </c>
      <c r="AD12" s="17">
        <v>3.0341327689924601E-2</v>
      </c>
      <c r="AE12" s="17"/>
      <c r="AF12" s="17">
        <v>4.4812075506563298E-2</v>
      </c>
      <c r="AG12" s="17">
        <v>2.8743950366205799E-2</v>
      </c>
      <c r="AH12" s="17">
        <v>4.9940272581192401E-2</v>
      </c>
      <c r="AI12" s="17">
        <v>9.2126322358184798E-2</v>
      </c>
      <c r="AJ12" s="17">
        <v>0</v>
      </c>
    </row>
    <row r="13" spans="2:36" x14ac:dyDescent="0.35">
      <c r="B13" s="18" t="s">
        <v>167</v>
      </c>
      <c r="C13" s="17">
        <v>2.9939707850945799E-2</v>
      </c>
      <c r="D13" s="17">
        <v>4.3141041843070597E-2</v>
      </c>
      <c r="E13" s="17">
        <v>1.9040936939510301E-2</v>
      </c>
      <c r="F13" s="17"/>
      <c r="G13" s="17">
        <v>5.4117354082554102E-2</v>
      </c>
      <c r="H13" s="17">
        <v>6.1773726418792599E-2</v>
      </c>
      <c r="I13" s="17">
        <v>5.2007445712954098E-2</v>
      </c>
      <c r="J13" s="17">
        <v>0</v>
      </c>
      <c r="K13" s="17">
        <v>2.1134003554808298E-2</v>
      </c>
      <c r="L13" s="17">
        <v>0</v>
      </c>
      <c r="M13" s="17"/>
      <c r="N13" s="17">
        <v>5.3556412694265997E-2</v>
      </c>
      <c r="O13" s="17">
        <v>0</v>
      </c>
      <c r="P13" s="17">
        <v>0</v>
      </c>
      <c r="Q13" s="17">
        <v>8.27707797534286E-2</v>
      </c>
      <c r="R13" s="17">
        <v>0</v>
      </c>
      <c r="S13" s="17">
        <v>4.7779490485327002E-2</v>
      </c>
      <c r="T13" s="17">
        <v>4.9699106024741001E-2</v>
      </c>
      <c r="U13" s="17">
        <v>8.0786331967078601E-2</v>
      </c>
      <c r="V13" s="17">
        <v>2.8243359083636E-2</v>
      </c>
      <c r="W13" s="17">
        <v>0</v>
      </c>
      <c r="X13" s="17">
        <v>0</v>
      </c>
      <c r="Y13" s="17">
        <v>8.6141371805339401E-2</v>
      </c>
      <c r="Z13" s="17"/>
      <c r="AA13" s="17">
        <v>9.5754028567091795E-3</v>
      </c>
      <c r="AB13" s="17">
        <v>7.9738818518974894E-2</v>
      </c>
      <c r="AC13" s="17">
        <v>3.4582350573146799E-2</v>
      </c>
      <c r="AD13" s="17">
        <v>0</v>
      </c>
      <c r="AE13" s="17"/>
      <c r="AF13" s="17">
        <v>0</v>
      </c>
      <c r="AG13" s="17">
        <v>3.52900944103164E-2</v>
      </c>
      <c r="AH13" s="17">
        <v>3.5751818081962199E-2</v>
      </c>
      <c r="AI13" s="17">
        <v>8.2352022538529704E-2</v>
      </c>
      <c r="AJ13" s="17">
        <v>0</v>
      </c>
    </row>
    <row r="14" spans="2:36" x14ac:dyDescent="0.35">
      <c r="B14" s="18" t="s">
        <v>104</v>
      </c>
      <c r="C14" s="21">
        <v>3.00533989744669E-3</v>
      </c>
      <c r="D14" s="21">
        <v>6.6456123711458896E-3</v>
      </c>
      <c r="E14" s="21">
        <v>0</v>
      </c>
      <c r="F14" s="21"/>
      <c r="G14" s="21">
        <v>2.6676044690902199E-2</v>
      </c>
      <c r="H14" s="21">
        <v>0</v>
      </c>
      <c r="I14" s="21">
        <v>0</v>
      </c>
      <c r="J14" s="21">
        <v>0</v>
      </c>
      <c r="K14" s="21">
        <v>0</v>
      </c>
      <c r="L14" s="21">
        <v>0</v>
      </c>
      <c r="M14" s="21"/>
      <c r="N14" s="21">
        <v>2.3291194117513798E-2</v>
      </c>
      <c r="O14" s="21">
        <v>0</v>
      </c>
      <c r="P14" s="21">
        <v>0</v>
      </c>
      <c r="Q14" s="21">
        <v>0</v>
      </c>
      <c r="R14" s="21">
        <v>0</v>
      </c>
      <c r="S14" s="21">
        <v>0</v>
      </c>
      <c r="T14" s="21">
        <v>0</v>
      </c>
      <c r="U14" s="21">
        <v>0</v>
      </c>
      <c r="V14" s="21">
        <v>0</v>
      </c>
      <c r="W14" s="21">
        <v>0</v>
      </c>
      <c r="X14" s="21">
        <v>0</v>
      </c>
      <c r="Y14" s="21">
        <v>0</v>
      </c>
      <c r="Z14" s="21"/>
      <c r="AA14" s="21">
        <v>0</v>
      </c>
      <c r="AB14" s="21">
        <v>0</v>
      </c>
      <c r="AC14" s="21">
        <v>0</v>
      </c>
      <c r="AD14" s="21">
        <v>1.2976481388889301E-2</v>
      </c>
      <c r="AE14" s="21"/>
      <c r="AF14" s="21">
        <v>0</v>
      </c>
      <c r="AG14" s="21">
        <v>0</v>
      </c>
      <c r="AH14" s="21">
        <v>1.0382812362340199E-2</v>
      </c>
      <c r="AI14" s="21">
        <v>0</v>
      </c>
      <c r="AJ14" s="21">
        <v>0</v>
      </c>
    </row>
    <row r="15" spans="2:36" ht="29" x14ac:dyDescent="0.35">
      <c r="B15" s="18" t="s">
        <v>168</v>
      </c>
      <c r="C15" s="21">
        <v>0.84646115598305904</v>
      </c>
      <c r="D15" s="21">
        <v>0.83832673375512601</v>
      </c>
      <c r="E15" s="21">
        <v>0.85317678066250502</v>
      </c>
      <c r="F15" s="21"/>
      <c r="G15" s="21">
        <v>0.72518897561509399</v>
      </c>
      <c r="H15" s="21">
        <v>0.78257817367100202</v>
      </c>
      <c r="I15" s="21">
        <v>0.80778472698321402</v>
      </c>
      <c r="J15" s="21">
        <v>0.83756697960993798</v>
      </c>
      <c r="K15" s="21">
        <v>0.93799672049418803</v>
      </c>
      <c r="L15" s="21">
        <v>0.95395711657219395</v>
      </c>
      <c r="M15" s="21"/>
      <c r="N15" s="21">
        <v>0.72548245039020698</v>
      </c>
      <c r="O15" s="21">
        <v>0.92410084594446995</v>
      </c>
      <c r="P15" s="21">
        <v>0.89037323575424798</v>
      </c>
      <c r="Q15" s="21">
        <v>0.86976409196034798</v>
      </c>
      <c r="R15" s="21">
        <v>0.83215413669322902</v>
      </c>
      <c r="S15" s="21">
        <v>0.67880182440248804</v>
      </c>
      <c r="T15" s="21">
        <v>0.95030089397525896</v>
      </c>
      <c r="U15" s="21">
        <v>0.837410415069336</v>
      </c>
      <c r="V15" s="21">
        <v>0.81336359990295304</v>
      </c>
      <c r="W15" s="21">
        <v>0.94205419322436501</v>
      </c>
      <c r="X15" s="21">
        <v>0.89362471479493699</v>
      </c>
      <c r="Y15" s="21">
        <v>0.73785166002167202</v>
      </c>
      <c r="Z15" s="21"/>
      <c r="AA15" s="21">
        <v>0.86857340898230895</v>
      </c>
      <c r="AB15" s="21">
        <v>0.82186698536851299</v>
      </c>
      <c r="AC15" s="21">
        <v>0.84983575531242395</v>
      </c>
      <c r="AD15" s="21">
        <v>0.836302987597908</v>
      </c>
      <c r="AE15" s="21"/>
      <c r="AF15" s="21">
        <v>0.88019816303156795</v>
      </c>
      <c r="AG15" s="21">
        <v>0.87331211413907905</v>
      </c>
      <c r="AH15" s="21">
        <v>0.81413510526876298</v>
      </c>
      <c r="AI15" s="21">
        <v>0.764532272866003</v>
      </c>
      <c r="AJ15" s="21">
        <v>0.69637061470843298</v>
      </c>
    </row>
    <row r="16" spans="2:36" ht="29" x14ac:dyDescent="0.35">
      <c r="B16" s="18" t="s">
        <v>169</v>
      </c>
      <c r="C16" s="22">
        <v>7.0293698725336806E-2</v>
      </c>
      <c r="D16" s="22">
        <v>9.7274800148617405E-2</v>
      </c>
      <c r="E16" s="22">
        <v>4.8018613228222602E-2</v>
      </c>
      <c r="F16" s="22"/>
      <c r="G16" s="22">
        <v>7.9325997978628798E-2</v>
      </c>
      <c r="H16" s="22">
        <v>0.124801157375576</v>
      </c>
      <c r="I16" s="22">
        <v>8.7572121586588295E-2</v>
      </c>
      <c r="J16" s="22">
        <v>9.1132186598155099E-2</v>
      </c>
      <c r="K16" s="22">
        <v>2.1134003554808298E-2</v>
      </c>
      <c r="L16" s="22">
        <v>1.46479753803839E-2</v>
      </c>
      <c r="M16" s="22"/>
      <c r="N16" s="22">
        <v>7.9448315538892603E-2</v>
      </c>
      <c r="O16" s="22">
        <v>2.21400918664303E-2</v>
      </c>
      <c r="P16" s="22">
        <v>3.9099220088803198E-2</v>
      </c>
      <c r="Q16" s="22">
        <v>0.13023590803965199</v>
      </c>
      <c r="R16" s="22">
        <v>6.2908766665343493E-2</v>
      </c>
      <c r="S16" s="22">
        <v>0.14123333926466</v>
      </c>
      <c r="T16" s="22">
        <v>4.9699106024741001E-2</v>
      </c>
      <c r="U16" s="22">
        <v>0.162589584930664</v>
      </c>
      <c r="V16" s="22">
        <v>0.130127699518606</v>
      </c>
      <c r="W16" s="22">
        <v>0</v>
      </c>
      <c r="X16" s="22">
        <v>0</v>
      </c>
      <c r="Y16" s="22">
        <v>8.6141371805339401E-2</v>
      </c>
      <c r="Z16" s="22"/>
      <c r="AA16" s="22">
        <v>6.6320863523850096E-2</v>
      </c>
      <c r="AB16" s="22">
        <v>0.10922321020798501</v>
      </c>
      <c r="AC16" s="22">
        <v>7.6711461586317697E-2</v>
      </c>
      <c r="AD16" s="22">
        <v>3.0341327689924601E-2</v>
      </c>
      <c r="AE16" s="22"/>
      <c r="AF16" s="22">
        <v>4.4812075506563298E-2</v>
      </c>
      <c r="AG16" s="22">
        <v>6.4034044776522206E-2</v>
      </c>
      <c r="AH16" s="22">
        <v>8.5692090663154599E-2</v>
      </c>
      <c r="AI16" s="22">
        <v>0.17447834489671499</v>
      </c>
      <c r="AJ16" s="22">
        <v>0</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281</v>
      </c>
      <c r="D7" s="10">
        <v>138</v>
      </c>
      <c r="E7" s="10">
        <v>142</v>
      </c>
      <c r="F7" s="10"/>
      <c r="G7" s="10">
        <v>36</v>
      </c>
      <c r="H7" s="10">
        <v>45</v>
      </c>
      <c r="I7" s="10">
        <v>51</v>
      </c>
      <c r="J7" s="10">
        <v>49</v>
      </c>
      <c r="K7" s="10">
        <v>43</v>
      </c>
      <c r="L7" s="10">
        <v>57</v>
      </c>
      <c r="M7" s="10"/>
      <c r="N7" s="10">
        <v>44</v>
      </c>
      <c r="O7" s="10">
        <v>31</v>
      </c>
      <c r="P7" s="10">
        <v>28</v>
      </c>
      <c r="Q7" s="10">
        <v>25</v>
      </c>
      <c r="R7" s="10">
        <v>19</v>
      </c>
      <c r="S7" s="10">
        <v>18</v>
      </c>
      <c r="T7" s="10">
        <v>20</v>
      </c>
      <c r="U7" s="10">
        <v>15</v>
      </c>
      <c r="V7" s="10">
        <v>38</v>
      </c>
      <c r="W7" s="10">
        <v>23</v>
      </c>
      <c r="X7" s="10">
        <v>15</v>
      </c>
      <c r="Y7" s="10">
        <v>5</v>
      </c>
      <c r="Z7" s="10"/>
      <c r="AA7" s="10">
        <v>67</v>
      </c>
      <c r="AB7" s="10">
        <v>65</v>
      </c>
      <c r="AC7" s="10">
        <v>57</v>
      </c>
      <c r="AD7" s="10">
        <v>92</v>
      </c>
      <c r="AE7" s="10"/>
      <c r="AF7" s="10">
        <v>73</v>
      </c>
      <c r="AG7" s="10">
        <v>75</v>
      </c>
      <c r="AH7" s="10">
        <v>58</v>
      </c>
      <c r="AI7" s="10">
        <v>29</v>
      </c>
      <c r="AJ7" s="10">
        <v>10</v>
      </c>
    </row>
    <row r="8" spans="2:36" ht="30" customHeight="1" x14ac:dyDescent="0.35">
      <c r="B8" s="11" t="s">
        <v>54</v>
      </c>
      <c r="C8" s="11">
        <v>281</v>
      </c>
      <c r="D8" s="11">
        <v>141</v>
      </c>
      <c r="E8" s="11">
        <v>139</v>
      </c>
      <c r="F8" s="11"/>
      <c r="G8" s="11">
        <v>34</v>
      </c>
      <c r="H8" s="11">
        <v>50</v>
      </c>
      <c r="I8" s="11">
        <v>52</v>
      </c>
      <c r="J8" s="11">
        <v>51</v>
      </c>
      <c r="K8" s="11">
        <v>39</v>
      </c>
      <c r="L8" s="11">
        <v>56</v>
      </c>
      <c r="M8" s="11"/>
      <c r="N8" s="11">
        <v>47</v>
      </c>
      <c r="O8" s="11">
        <v>31</v>
      </c>
      <c r="P8" s="11">
        <v>27</v>
      </c>
      <c r="Q8" s="11">
        <v>26</v>
      </c>
      <c r="R8" s="11">
        <v>17</v>
      </c>
      <c r="S8" s="11">
        <v>18</v>
      </c>
      <c r="T8" s="11">
        <v>21</v>
      </c>
      <c r="U8" s="11">
        <v>12</v>
      </c>
      <c r="V8" s="11">
        <v>37</v>
      </c>
      <c r="W8" s="11">
        <v>26</v>
      </c>
      <c r="X8" s="11">
        <v>15</v>
      </c>
      <c r="Y8" s="11">
        <v>4</v>
      </c>
      <c r="Z8" s="11"/>
      <c r="AA8" s="11">
        <v>70</v>
      </c>
      <c r="AB8" s="11">
        <v>66</v>
      </c>
      <c r="AC8" s="11">
        <v>57</v>
      </c>
      <c r="AD8" s="11">
        <v>88</v>
      </c>
      <c r="AE8" s="11"/>
      <c r="AF8" s="11">
        <v>72</v>
      </c>
      <c r="AG8" s="11">
        <v>74</v>
      </c>
      <c r="AH8" s="11">
        <v>58</v>
      </c>
      <c r="AI8" s="11">
        <v>31</v>
      </c>
      <c r="AJ8" s="11">
        <v>10</v>
      </c>
    </row>
    <row r="9" spans="2:36" x14ac:dyDescent="0.35">
      <c r="B9" s="18" t="s">
        <v>163</v>
      </c>
      <c r="C9" s="17">
        <v>0.67959280603554295</v>
      </c>
      <c r="D9" s="17">
        <v>0.69846849649849396</v>
      </c>
      <c r="E9" s="17">
        <v>0.665202539057131</v>
      </c>
      <c r="F9" s="17"/>
      <c r="G9" s="17">
        <v>0.49810013952655302</v>
      </c>
      <c r="H9" s="17">
        <v>0.62042118644647204</v>
      </c>
      <c r="I9" s="17">
        <v>0.58839137339983905</v>
      </c>
      <c r="J9" s="17">
        <v>0.67159867238676196</v>
      </c>
      <c r="K9" s="17">
        <v>0.81120570512324697</v>
      </c>
      <c r="L9" s="17">
        <v>0.84344632033115596</v>
      </c>
      <c r="M9" s="17"/>
      <c r="N9" s="17">
        <v>0.51421241330251299</v>
      </c>
      <c r="O9" s="17">
        <v>0.70273008374385704</v>
      </c>
      <c r="P9" s="17">
        <v>0.78699397953794104</v>
      </c>
      <c r="Q9" s="17">
        <v>0.64036177723035204</v>
      </c>
      <c r="R9" s="17">
        <v>0.56232663035264896</v>
      </c>
      <c r="S9" s="17">
        <v>0.87867428399226899</v>
      </c>
      <c r="T9" s="17">
        <v>0.805438503576139</v>
      </c>
      <c r="U9" s="17">
        <v>0.72526762873988704</v>
      </c>
      <c r="V9" s="17">
        <v>0.60758752741687205</v>
      </c>
      <c r="W9" s="17">
        <v>0.83299775907773199</v>
      </c>
      <c r="X9" s="17">
        <v>0.52464116074219302</v>
      </c>
      <c r="Y9" s="17">
        <v>1</v>
      </c>
      <c r="Z9" s="17"/>
      <c r="AA9" s="17">
        <v>0.66871210059793296</v>
      </c>
      <c r="AB9" s="17">
        <v>0.76163484803841397</v>
      </c>
      <c r="AC9" s="17">
        <v>0.56274513196973597</v>
      </c>
      <c r="AD9" s="17">
        <v>0.70246033876224601</v>
      </c>
      <c r="AE9" s="17"/>
      <c r="AF9" s="17">
        <v>0.71195983681592401</v>
      </c>
      <c r="AG9" s="17">
        <v>0.64425798819481594</v>
      </c>
      <c r="AH9" s="17">
        <v>0.74809762115483003</v>
      </c>
      <c r="AI9" s="17">
        <v>0.43742272824655498</v>
      </c>
      <c r="AJ9" s="17">
        <v>0.61062980932879396</v>
      </c>
    </row>
    <row r="10" spans="2:36" x14ac:dyDescent="0.35">
      <c r="B10" s="18" t="s">
        <v>164</v>
      </c>
      <c r="C10" s="17">
        <v>0.15958633247283899</v>
      </c>
      <c r="D10" s="17">
        <v>0.165284337841583</v>
      </c>
      <c r="E10" s="17">
        <v>0.154923625581393</v>
      </c>
      <c r="F10" s="17"/>
      <c r="G10" s="17">
        <v>0.173306750089118</v>
      </c>
      <c r="H10" s="17">
        <v>0.222558418912018</v>
      </c>
      <c r="I10" s="17">
        <v>0.11776616080692601</v>
      </c>
      <c r="J10" s="17">
        <v>0.15015871892817501</v>
      </c>
      <c r="K10" s="17">
        <v>0.16333210211924501</v>
      </c>
      <c r="L10" s="17">
        <v>0.13979103282037</v>
      </c>
      <c r="M10" s="17"/>
      <c r="N10" s="17">
        <v>0.14799356264622399</v>
      </c>
      <c r="O10" s="17">
        <v>0.20100328877989901</v>
      </c>
      <c r="P10" s="17">
        <v>7.2148248806641502E-2</v>
      </c>
      <c r="Q10" s="17">
        <v>4.0205445056247201E-2</v>
      </c>
      <c r="R10" s="17">
        <v>0.22836480457383401</v>
      </c>
      <c r="S10" s="17">
        <v>0.121325716007731</v>
      </c>
      <c r="T10" s="17">
        <v>9.9513184761395299E-2</v>
      </c>
      <c r="U10" s="17">
        <v>0.27473237126011302</v>
      </c>
      <c r="V10" s="17">
        <v>0.211828862869092</v>
      </c>
      <c r="W10" s="17">
        <v>0.16700224092226801</v>
      </c>
      <c r="X10" s="17">
        <v>0.33337962931887</v>
      </c>
      <c r="Y10" s="17">
        <v>0</v>
      </c>
      <c r="Z10" s="17"/>
      <c r="AA10" s="17">
        <v>0.121641947307649</v>
      </c>
      <c r="AB10" s="17">
        <v>0.175171704287231</v>
      </c>
      <c r="AC10" s="17">
        <v>0.22721384157247801</v>
      </c>
      <c r="AD10" s="17">
        <v>0.13470784693204399</v>
      </c>
      <c r="AE10" s="17"/>
      <c r="AF10" s="17">
        <v>0.22188918655176201</v>
      </c>
      <c r="AG10" s="17">
        <v>0.17576001356825399</v>
      </c>
      <c r="AH10" s="17">
        <v>8.9477453345510799E-2</v>
      </c>
      <c r="AI10" s="17">
        <v>0.21386048520554299</v>
      </c>
      <c r="AJ10" s="17">
        <v>0</v>
      </c>
    </row>
    <row r="11" spans="2:36" x14ac:dyDescent="0.35">
      <c r="B11" s="18" t="s">
        <v>165</v>
      </c>
      <c r="C11" s="17">
        <v>6.5772261433229701E-2</v>
      </c>
      <c r="D11" s="17">
        <v>6.3147742263955794E-2</v>
      </c>
      <c r="E11" s="17">
        <v>6.1899025051159497E-2</v>
      </c>
      <c r="F11" s="17"/>
      <c r="G11" s="17">
        <v>0.111544425160074</v>
      </c>
      <c r="H11" s="17">
        <v>7.3393004927511801E-2</v>
      </c>
      <c r="I11" s="17">
        <v>3.8743793282329797E-2</v>
      </c>
      <c r="J11" s="17">
        <v>0.140073542778891</v>
      </c>
      <c r="K11" s="17">
        <v>2.5462192757507201E-2</v>
      </c>
      <c r="L11" s="17">
        <v>1.6762646848473801E-2</v>
      </c>
      <c r="M11" s="17"/>
      <c r="N11" s="17">
        <v>0.103895017018707</v>
      </c>
      <c r="O11" s="17">
        <v>9.6266627476244399E-2</v>
      </c>
      <c r="P11" s="17">
        <v>7.0710714759866497E-2</v>
      </c>
      <c r="Q11" s="17">
        <v>3.7974752487873999E-2</v>
      </c>
      <c r="R11" s="17">
        <v>0.112243178780964</v>
      </c>
      <c r="S11" s="17">
        <v>0</v>
      </c>
      <c r="T11" s="17">
        <v>4.1492674151794501E-2</v>
      </c>
      <c r="U11" s="17">
        <v>0</v>
      </c>
      <c r="V11" s="17">
        <v>0.10327928432380599</v>
      </c>
      <c r="W11" s="17">
        <v>0</v>
      </c>
      <c r="X11" s="17">
        <v>7.6229559759446397E-2</v>
      </c>
      <c r="Y11" s="17">
        <v>0</v>
      </c>
      <c r="Z11" s="17"/>
      <c r="AA11" s="17">
        <v>9.16155079242299E-2</v>
      </c>
      <c r="AB11" s="17">
        <v>2.9601411309650001E-2</v>
      </c>
      <c r="AC11" s="17">
        <v>0.12617012421974999</v>
      </c>
      <c r="AD11" s="17">
        <v>3.31938089343276E-2</v>
      </c>
      <c r="AE11" s="17"/>
      <c r="AF11" s="17">
        <v>1.3856146317863E-2</v>
      </c>
      <c r="AG11" s="17">
        <v>9.2085521762391806E-2</v>
      </c>
      <c r="AH11" s="17">
        <v>5.2478330110377197E-2</v>
      </c>
      <c r="AI11" s="17">
        <v>0.18328923875443101</v>
      </c>
      <c r="AJ11" s="17">
        <v>0</v>
      </c>
    </row>
    <row r="12" spans="2:36" x14ac:dyDescent="0.35">
      <c r="B12" s="18" t="s">
        <v>166</v>
      </c>
      <c r="C12" s="17">
        <v>5.2144622978046597E-2</v>
      </c>
      <c r="D12" s="17">
        <v>3.6256052196472099E-2</v>
      </c>
      <c r="E12" s="17">
        <v>6.8623915230961494E-2</v>
      </c>
      <c r="F12" s="17"/>
      <c r="G12" s="17">
        <v>0.189696949880829</v>
      </c>
      <c r="H12" s="17">
        <v>6.3630495828467304E-2</v>
      </c>
      <c r="I12" s="17">
        <v>8.0361886767810697E-2</v>
      </c>
      <c r="J12" s="17">
        <v>1.8010137261747501E-2</v>
      </c>
      <c r="K12" s="17">
        <v>0</v>
      </c>
      <c r="L12" s="17">
        <v>0</v>
      </c>
      <c r="M12" s="17"/>
      <c r="N12" s="17">
        <v>0.14955114690101801</v>
      </c>
      <c r="O12" s="17">
        <v>0</v>
      </c>
      <c r="P12" s="17">
        <v>0</v>
      </c>
      <c r="Q12" s="17">
        <v>7.7581643923721397E-2</v>
      </c>
      <c r="R12" s="17">
        <v>9.7065386292553499E-2</v>
      </c>
      <c r="S12" s="17">
        <v>0</v>
      </c>
      <c r="T12" s="17">
        <v>5.3555637510671203E-2</v>
      </c>
      <c r="U12" s="17">
        <v>0</v>
      </c>
      <c r="V12" s="17">
        <v>7.7304325390230605E-2</v>
      </c>
      <c r="W12" s="17">
        <v>0</v>
      </c>
      <c r="X12" s="17">
        <v>0</v>
      </c>
      <c r="Y12" s="17">
        <v>0</v>
      </c>
      <c r="Z12" s="17"/>
      <c r="AA12" s="17">
        <v>7.5220522134790704E-2</v>
      </c>
      <c r="AB12" s="17">
        <v>1.70606090041397E-2</v>
      </c>
      <c r="AC12" s="17">
        <v>3.1861693292739801E-2</v>
      </c>
      <c r="AD12" s="17">
        <v>7.2902856547307396E-2</v>
      </c>
      <c r="AE12" s="17"/>
      <c r="AF12" s="17">
        <v>2.46145150224613E-2</v>
      </c>
      <c r="AG12" s="17">
        <v>4.8909468970662902E-2</v>
      </c>
      <c r="AH12" s="17">
        <v>4.1045998862949101E-2</v>
      </c>
      <c r="AI12" s="17">
        <v>6.4438755606608403E-2</v>
      </c>
      <c r="AJ12" s="17">
        <v>0.38937019067120598</v>
      </c>
    </row>
    <row r="13" spans="2:36" x14ac:dyDescent="0.35">
      <c r="B13" s="18" t="s">
        <v>167</v>
      </c>
      <c r="C13" s="17">
        <v>2.8714550890911902E-2</v>
      </c>
      <c r="D13" s="17">
        <v>3.0136830406659699E-2</v>
      </c>
      <c r="E13" s="17">
        <v>2.7472907392962698E-2</v>
      </c>
      <c r="F13" s="17"/>
      <c r="G13" s="17">
        <v>2.7351735343426501E-2</v>
      </c>
      <c r="H13" s="17">
        <v>1.99968938855309E-2</v>
      </c>
      <c r="I13" s="17">
        <v>9.8268953542249196E-2</v>
      </c>
      <c r="J13" s="17">
        <v>2.0158928644424201E-2</v>
      </c>
      <c r="K13" s="17">
        <v>0</v>
      </c>
      <c r="L13" s="17">
        <v>0</v>
      </c>
      <c r="M13" s="17"/>
      <c r="N13" s="17">
        <v>6.2639265443213105E-2</v>
      </c>
      <c r="O13" s="17">
        <v>0</v>
      </c>
      <c r="P13" s="17">
        <v>3.45213808510339E-2</v>
      </c>
      <c r="Q13" s="17">
        <v>0.163278807906339</v>
      </c>
      <c r="R13" s="17">
        <v>0</v>
      </c>
      <c r="S13" s="17">
        <v>0</v>
      </c>
      <c r="T13" s="17">
        <v>0</v>
      </c>
      <c r="U13" s="17">
        <v>0</v>
      </c>
      <c r="V13" s="17">
        <v>0</v>
      </c>
      <c r="W13" s="17">
        <v>0</v>
      </c>
      <c r="X13" s="17">
        <v>0</v>
      </c>
      <c r="Y13" s="17">
        <v>0</v>
      </c>
      <c r="Z13" s="17"/>
      <c r="AA13" s="17">
        <v>4.28099220353979E-2</v>
      </c>
      <c r="AB13" s="17">
        <v>1.6531427360565201E-2</v>
      </c>
      <c r="AC13" s="17">
        <v>3.4191238064079699E-2</v>
      </c>
      <c r="AD13" s="17">
        <v>2.3014164744105899E-2</v>
      </c>
      <c r="AE13" s="17"/>
      <c r="AF13" s="17">
        <v>0</v>
      </c>
      <c r="AG13" s="17">
        <v>2.5832577946825599E-2</v>
      </c>
      <c r="AH13" s="17">
        <v>6.8900596526332597E-2</v>
      </c>
      <c r="AI13" s="17">
        <v>6.8529219116679002E-2</v>
      </c>
      <c r="AJ13" s="17">
        <v>0</v>
      </c>
    </row>
    <row r="14" spans="2:36" x14ac:dyDescent="0.35">
      <c r="B14" s="18" t="s">
        <v>104</v>
      </c>
      <c r="C14" s="21">
        <v>1.41894261894296E-2</v>
      </c>
      <c r="D14" s="21">
        <v>6.70654079283512E-3</v>
      </c>
      <c r="E14" s="21">
        <v>2.1877987686392299E-2</v>
      </c>
      <c r="F14" s="21"/>
      <c r="G14" s="21">
        <v>0</v>
      </c>
      <c r="H14" s="21">
        <v>0</v>
      </c>
      <c r="I14" s="21">
        <v>7.6467832200844896E-2</v>
      </c>
      <c r="J14" s="21">
        <v>0</v>
      </c>
      <c r="K14" s="21">
        <v>0</v>
      </c>
      <c r="L14" s="21">
        <v>0</v>
      </c>
      <c r="M14" s="21"/>
      <c r="N14" s="21">
        <v>2.17085946883241E-2</v>
      </c>
      <c r="O14" s="21">
        <v>0</v>
      </c>
      <c r="P14" s="21">
        <v>3.5625676044516899E-2</v>
      </c>
      <c r="Q14" s="21">
        <v>4.0597573395466498E-2</v>
      </c>
      <c r="R14" s="21">
        <v>0</v>
      </c>
      <c r="S14" s="21">
        <v>0</v>
      </c>
      <c r="T14" s="21">
        <v>0</v>
      </c>
      <c r="U14" s="21">
        <v>0</v>
      </c>
      <c r="V14" s="21">
        <v>0</v>
      </c>
      <c r="W14" s="21">
        <v>0</v>
      </c>
      <c r="X14" s="21">
        <v>6.5749650179490304E-2</v>
      </c>
      <c r="Y14" s="21">
        <v>0</v>
      </c>
      <c r="Z14" s="21"/>
      <c r="AA14" s="21">
        <v>0</v>
      </c>
      <c r="AB14" s="21">
        <v>0</v>
      </c>
      <c r="AC14" s="21">
        <v>1.78179708812168E-2</v>
      </c>
      <c r="AD14" s="21">
        <v>3.3720984079969402E-2</v>
      </c>
      <c r="AE14" s="21"/>
      <c r="AF14" s="21">
        <v>2.76803152919897E-2</v>
      </c>
      <c r="AG14" s="21">
        <v>1.3154429557048999E-2</v>
      </c>
      <c r="AH14" s="21">
        <v>0</v>
      </c>
      <c r="AI14" s="21">
        <v>3.2459573070184003E-2</v>
      </c>
      <c r="AJ14" s="21">
        <v>0</v>
      </c>
    </row>
    <row r="15" spans="2:36" ht="29" x14ac:dyDescent="0.35">
      <c r="B15" s="18" t="s">
        <v>168</v>
      </c>
      <c r="C15" s="21">
        <v>0.83917913850838199</v>
      </c>
      <c r="D15" s="21">
        <v>0.86375283434007699</v>
      </c>
      <c r="E15" s="21">
        <v>0.82012616463852395</v>
      </c>
      <c r="F15" s="21"/>
      <c r="G15" s="21">
        <v>0.67140688961567097</v>
      </c>
      <c r="H15" s="21">
        <v>0.84297960535849004</v>
      </c>
      <c r="I15" s="21">
        <v>0.70615753420676497</v>
      </c>
      <c r="J15" s="21">
        <v>0.82175739131493697</v>
      </c>
      <c r="K15" s="21">
        <v>0.97453780724249295</v>
      </c>
      <c r="L15" s="21">
        <v>0.98323735315152605</v>
      </c>
      <c r="M15" s="21"/>
      <c r="N15" s="21">
        <v>0.66220597594873698</v>
      </c>
      <c r="O15" s="21">
        <v>0.90373337252375596</v>
      </c>
      <c r="P15" s="21">
        <v>0.85914222834458298</v>
      </c>
      <c r="Q15" s="21">
        <v>0.68056722228660005</v>
      </c>
      <c r="R15" s="21">
        <v>0.79069143492648297</v>
      </c>
      <c r="S15" s="21">
        <v>1</v>
      </c>
      <c r="T15" s="21">
        <v>0.90495168833753403</v>
      </c>
      <c r="U15" s="21">
        <v>1</v>
      </c>
      <c r="V15" s="21">
        <v>0.81941639028596402</v>
      </c>
      <c r="W15" s="21">
        <v>1</v>
      </c>
      <c r="X15" s="21">
        <v>0.85802079006106302</v>
      </c>
      <c r="Y15" s="21">
        <v>1</v>
      </c>
      <c r="Z15" s="21"/>
      <c r="AA15" s="21">
        <v>0.79035404790558095</v>
      </c>
      <c r="AB15" s="21">
        <v>0.93680655232564503</v>
      </c>
      <c r="AC15" s="21">
        <v>0.78995897354221301</v>
      </c>
      <c r="AD15" s="21">
        <v>0.83716818569428997</v>
      </c>
      <c r="AE15" s="21"/>
      <c r="AF15" s="21">
        <v>0.93384902336768605</v>
      </c>
      <c r="AG15" s="21">
        <v>0.82001800176307105</v>
      </c>
      <c r="AH15" s="21">
        <v>0.83757507450034097</v>
      </c>
      <c r="AI15" s="21">
        <v>0.65128321345209805</v>
      </c>
      <c r="AJ15" s="21">
        <v>0.61062980932879396</v>
      </c>
    </row>
    <row r="16" spans="2:36" ht="29" x14ac:dyDescent="0.35">
      <c r="B16" s="18" t="s">
        <v>169</v>
      </c>
      <c r="C16" s="22">
        <v>8.0859173868958495E-2</v>
      </c>
      <c r="D16" s="22">
        <v>6.6392882603131906E-2</v>
      </c>
      <c r="E16" s="22">
        <v>9.6096822623924202E-2</v>
      </c>
      <c r="F16" s="22"/>
      <c r="G16" s="22">
        <v>0.21704868522425499</v>
      </c>
      <c r="H16" s="22">
        <v>8.3627389713998204E-2</v>
      </c>
      <c r="I16" s="22">
        <v>0.17863084031005999</v>
      </c>
      <c r="J16" s="22">
        <v>3.8169065906171702E-2</v>
      </c>
      <c r="K16" s="22">
        <v>0</v>
      </c>
      <c r="L16" s="22">
        <v>0</v>
      </c>
      <c r="M16" s="22"/>
      <c r="N16" s="22">
        <v>0.212190412344231</v>
      </c>
      <c r="O16" s="22">
        <v>0</v>
      </c>
      <c r="P16" s="22">
        <v>3.45213808510339E-2</v>
      </c>
      <c r="Q16" s="22">
        <v>0.24086045183006</v>
      </c>
      <c r="R16" s="22">
        <v>9.7065386292553499E-2</v>
      </c>
      <c r="S16" s="22">
        <v>0</v>
      </c>
      <c r="T16" s="22">
        <v>5.3555637510671203E-2</v>
      </c>
      <c r="U16" s="22">
        <v>0</v>
      </c>
      <c r="V16" s="22">
        <v>7.7304325390230605E-2</v>
      </c>
      <c r="W16" s="22">
        <v>0</v>
      </c>
      <c r="X16" s="22">
        <v>0</v>
      </c>
      <c r="Y16" s="22">
        <v>0</v>
      </c>
      <c r="Z16" s="22"/>
      <c r="AA16" s="22">
        <v>0.118030444170189</v>
      </c>
      <c r="AB16" s="22">
        <v>3.3592036364704897E-2</v>
      </c>
      <c r="AC16" s="22">
        <v>6.60529313568195E-2</v>
      </c>
      <c r="AD16" s="22">
        <v>9.5917021291413204E-2</v>
      </c>
      <c r="AE16" s="22"/>
      <c r="AF16" s="22">
        <v>2.46145150224613E-2</v>
      </c>
      <c r="AG16" s="22">
        <v>7.4742046917488494E-2</v>
      </c>
      <c r="AH16" s="22">
        <v>0.109946595389282</v>
      </c>
      <c r="AI16" s="22">
        <v>0.132967974723287</v>
      </c>
      <c r="AJ16" s="22">
        <v>0.38937019067120598</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258</v>
      </c>
      <c r="D7" s="10">
        <v>128</v>
      </c>
      <c r="E7" s="10">
        <v>129</v>
      </c>
      <c r="F7" s="10"/>
      <c r="G7" s="10">
        <v>28</v>
      </c>
      <c r="H7" s="10">
        <v>35</v>
      </c>
      <c r="I7" s="10">
        <v>43</v>
      </c>
      <c r="J7" s="10">
        <v>51</v>
      </c>
      <c r="K7" s="10">
        <v>46</v>
      </c>
      <c r="L7" s="10">
        <v>55</v>
      </c>
      <c r="M7" s="10"/>
      <c r="N7" s="10">
        <v>31</v>
      </c>
      <c r="O7" s="10">
        <v>33</v>
      </c>
      <c r="P7" s="10">
        <v>21</v>
      </c>
      <c r="Q7" s="10">
        <v>21</v>
      </c>
      <c r="R7" s="10">
        <v>21</v>
      </c>
      <c r="S7" s="10">
        <v>25</v>
      </c>
      <c r="T7" s="10">
        <v>20</v>
      </c>
      <c r="U7" s="10">
        <v>11</v>
      </c>
      <c r="V7" s="10">
        <v>36</v>
      </c>
      <c r="W7" s="10">
        <v>21</v>
      </c>
      <c r="X7" s="10">
        <v>14</v>
      </c>
      <c r="Y7" s="10">
        <v>4</v>
      </c>
      <c r="Z7" s="10"/>
      <c r="AA7" s="10">
        <v>65</v>
      </c>
      <c r="AB7" s="10">
        <v>71</v>
      </c>
      <c r="AC7" s="10">
        <v>63</v>
      </c>
      <c r="AD7" s="10">
        <v>58</v>
      </c>
      <c r="AE7" s="10"/>
      <c r="AF7" s="10">
        <v>54</v>
      </c>
      <c r="AG7" s="10">
        <v>73</v>
      </c>
      <c r="AH7" s="10">
        <v>75</v>
      </c>
      <c r="AI7" s="10">
        <v>19</v>
      </c>
      <c r="AJ7" s="10">
        <v>3</v>
      </c>
    </row>
    <row r="8" spans="2:36" ht="30" customHeight="1" x14ac:dyDescent="0.35">
      <c r="B8" s="11" t="s">
        <v>54</v>
      </c>
      <c r="C8" s="11">
        <v>260</v>
      </c>
      <c r="D8" s="11">
        <v>132</v>
      </c>
      <c r="E8" s="11">
        <v>127</v>
      </c>
      <c r="F8" s="11"/>
      <c r="G8" s="11">
        <v>27</v>
      </c>
      <c r="H8" s="11">
        <v>38</v>
      </c>
      <c r="I8" s="11">
        <v>45</v>
      </c>
      <c r="J8" s="11">
        <v>54</v>
      </c>
      <c r="K8" s="11">
        <v>43</v>
      </c>
      <c r="L8" s="11">
        <v>54</v>
      </c>
      <c r="M8" s="11"/>
      <c r="N8" s="11">
        <v>31</v>
      </c>
      <c r="O8" s="11">
        <v>33</v>
      </c>
      <c r="P8" s="11">
        <v>20</v>
      </c>
      <c r="Q8" s="11">
        <v>22</v>
      </c>
      <c r="R8" s="11">
        <v>19</v>
      </c>
      <c r="S8" s="11">
        <v>25</v>
      </c>
      <c r="T8" s="11">
        <v>22</v>
      </c>
      <c r="U8" s="11">
        <v>9</v>
      </c>
      <c r="V8" s="11">
        <v>36</v>
      </c>
      <c r="W8" s="11">
        <v>24</v>
      </c>
      <c r="X8" s="11">
        <v>14</v>
      </c>
      <c r="Y8" s="11">
        <v>4</v>
      </c>
      <c r="Z8" s="11"/>
      <c r="AA8" s="11">
        <v>68</v>
      </c>
      <c r="AB8" s="11">
        <v>73</v>
      </c>
      <c r="AC8" s="11">
        <v>63</v>
      </c>
      <c r="AD8" s="11">
        <v>55</v>
      </c>
      <c r="AE8" s="11"/>
      <c r="AF8" s="11">
        <v>52</v>
      </c>
      <c r="AG8" s="11">
        <v>72</v>
      </c>
      <c r="AH8" s="11">
        <v>79</v>
      </c>
      <c r="AI8" s="11">
        <v>20</v>
      </c>
      <c r="AJ8" s="11">
        <v>3</v>
      </c>
    </row>
    <row r="9" spans="2:36" x14ac:dyDescent="0.35">
      <c r="B9" s="18" t="s">
        <v>163</v>
      </c>
      <c r="C9" s="17">
        <v>0.71402412616049504</v>
      </c>
      <c r="D9" s="17">
        <v>0.67108916297172905</v>
      </c>
      <c r="E9" s="17">
        <v>0.76454301091788102</v>
      </c>
      <c r="F9" s="17"/>
      <c r="G9" s="17">
        <v>0.50164163636359005</v>
      </c>
      <c r="H9" s="17">
        <v>0.53755676729566504</v>
      </c>
      <c r="I9" s="17">
        <v>0.67388197636578695</v>
      </c>
      <c r="J9" s="17">
        <v>0.72503854488692798</v>
      </c>
      <c r="K9" s="17">
        <v>0.85302981179751103</v>
      </c>
      <c r="L9" s="17">
        <v>0.85399587449964498</v>
      </c>
      <c r="M9" s="17"/>
      <c r="N9" s="17">
        <v>0.70227496773752296</v>
      </c>
      <c r="O9" s="17">
        <v>0.60164674547491903</v>
      </c>
      <c r="P9" s="17">
        <v>0.79841084680905405</v>
      </c>
      <c r="Q9" s="17">
        <v>0.665315266432012</v>
      </c>
      <c r="R9" s="17">
        <v>0.77637768604414303</v>
      </c>
      <c r="S9" s="17">
        <v>0.75133623581250097</v>
      </c>
      <c r="T9" s="17">
        <v>0.76161630745244302</v>
      </c>
      <c r="U9" s="17">
        <v>0.717481073928111</v>
      </c>
      <c r="V9" s="17">
        <v>0.71752937684741203</v>
      </c>
      <c r="W9" s="17">
        <v>0.70561739074437502</v>
      </c>
      <c r="X9" s="17">
        <v>0.78747494941113605</v>
      </c>
      <c r="Y9" s="17">
        <v>0.53182482594310898</v>
      </c>
      <c r="Z9" s="17"/>
      <c r="AA9" s="17">
        <v>0.73455141157591197</v>
      </c>
      <c r="AB9" s="17">
        <v>0.77076737458340405</v>
      </c>
      <c r="AC9" s="17">
        <v>0.63230646725386896</v>
      </c>
      <c r="AD9" s="17">
        <v>0.70242762266305203</v>
      </c>
      <c r="AE9" s="17"/>
      <c r="AF9" s="17">
        <v>0.67263285134268203</v>
      </c>
      <c r="AG9" s="17">
        <v>0.70060846046543601</v>
      </c>
      <c r="AH9" s="17">
        <v>0.71609721957528405</v>
      </c>
      <c r="AI9" s="17">
        <v>0.67708619025446304</v>
      </c>
      <c r="AJ9" s="17">
        <v>0.29658976310288498</v>
      </c>
    </row>
    <row r="10" spans="2:36" x14ac:dyDescent="0.35">
      <c r="B10" s="18" t="s">
        <v>164</v>
      </c>
      <c r="C10" s="17">
        <v>0.117696954386994</v>
      </c>
      <c r="D10" s="17">
        <v>0.100493500127776</v>
      </c>
      <c r="E10" s="17">
        <v>0.136532497121546</v>
      </c>
      <c r="F10" s="17"/>
      <c r="G10" s="17">
        <v>0.180662384599209</v>
      </c>
      <c r="H10" s="17">
        <v>0.20286176027070699</v>
      </c>
      <c r="I10" s="17">
        <v>4.48945463961564E-2</v>
      </c>
      <c r="J10" s="17">
        <v>9.1065577821358698E-2</v>
      </c>
      <c r="K10" s="17">
        <v>0.123670757633721</v>
      </c>
      <c r="L10" s="17">
        <v>0.109577472972476</v>
      </c>
      <c r="M10" s="17"/>
      <c r="N10" s="17">
        <v>6.4379637565918094E-2</v>
      </c>
      <c r="O10" s="17">
        <v>0.24245931253438199</v>
      </c>
      <c r="P10" s="17">
        <v>9.4352702229612201E-2</v>
      </c>
      <c r="Q10" s="17">
        <v>5.0479745144012801E-2</v>
      </c>
      <c r="R10" s="17">
        <v>0.13809207749493499</v>
      </c>
      <c r="S10" s="17">
        <v>4.69362339981906E-2</v>
      </c>
      <c r="T10" s="17">
        <v>9.0844053320690496E-2</v>
      </c>
      <c r="U10" s="17">
        <v>0.19120293363353799</v>
      </c>
      <c r="V10" s="17">
        <v>0.11164968054550301</v>
      </c>
      <c r="W10" s="17">
        <v>9.2694110195891494E-2</v>
      </c>
      <c r="X10" s="17">
        <v>0.14233703562096101</v>
      </c>
      <c r="Y10" s="17">
        <v>0.46817517405689102</v>
      </c>
      <c r="Z10" s="17"/>
      <c r="AA10" s="17">
        <v>7.5803644894960401E-2</v>
      </c>
      <c r="AB10" s="17">
        <v>9.5153734027098993E-2</v>
      </c>
      <c r="AC10" s="17">
        <v>0.15664649787475399</v>
      </c>
      <c r="AD10" s="17">
        <v>0.15673827555983799</v>
      </c>
      <c r="AE10" s="17"/>
      <c r="AF10" s="17">
        <v>0.14170459034280899</v>
      </c>
      <c r="AG10" s="17">
        <v>0.14174551598045099</v>
      </c>
      <c r="AH10" s="17">
        <v>0.105877282726939</v>
      </c>
      <c r="AI10" s="17">
        <v>4.99508124666374E-2</v>
      </c>
      <c r="AJ10" s="17">
        <v>0</v>
      </c>
    </row>
    <row r="11" spans="2:36" x14ac:dyDescent="0.35">
      <c r="B11" s="18" t="s">
        <v>165</v>
      </c>
      <c r="C11" s="17">
        <v>8.3000498109617099E-2</v>
      </c>
      <c r="D11" s="17">
        <v>0.12744629193561399</v>
      </c>
      <c r="E11" s="17">
        <v>2.92183167964245E-2</v>
      </c>
      <c r="F11" s="17"/>
      <c r="G11" s="17">
        <v>0.17472411123064899</v>
      </c>
      <c r="H11" s="17">
        <v>8.5540806443484399E-2</v>
      </c>
      <c r="I11" s="17">
        <v>0.114767331745655</v>
      </c>
      <c r="J11" s="17">
        <v>0.103309887390875</v>
      </c>
      <c r="K11" s="17">
        <v>2.32994305687685E-2</v>
      </c>
      <c r="L11" s="17">
        <v>3.6426652527879202E-2</v>
      </c>
      <c r="M11" s="17"/>
      <c r="N11" s="17">
        <v>6.9789228356807301E-2</v>
      </c>
      <c r="O11" s="17">
        <v>5.9711060086099797E-2</v>
      </c>
      <c r="P11" s="17">
        <v>0</v>
      </c>
      <c r="Q11" s="17">
        <v>0.18590810003115099</v>
      </c>
      <c r="R11" s="17">
        <v>3.9650582354145002E-2</v>
      </c>
      <c r="S11" s="17">
        <v>0.116448463865789</v>
      </c>
      <c r="T11" s="17">
        <v>9.7077453147140405E-2</v>
      </c>
      <c r="U11" s="17">
        <v>0</v>
      </c>
      <c r="V11" s="17">
        <v>0.11447424208364899</v>
      </c>
      <c r="W11" s="17">
        <v>9.9157382666343996E-2</v>
      </c>
      <c r="X11" s="17">
        <v>7.0188014967902307E-2</v>
      </c>
      <c r="Y11" s="17">
        <v>0</v>
      </c>
      <c r="Z11" s="17"/>
      <c r="AA11" s="17">
        <v>9.4428985490819406E-2</v>
      </c>
      <c r="AB11" s="17">
        <v>5.7956537206113302E-2</v>
      </c>
      <c r="AC11" s="17">
        <v>9.4174314834138698E-2</v>
      </c>
      <c r="AD11" s="17">
        <v>9.0669356193131101E-2</v>
      </c>
      <c r="AE11" s="17"/>
      <c r="AF11" s="17">
        <v>0.14487850082744</v>
      </c>
      <c r="AG11" s="17">
        <v>4.4512465444518298E-2</v>
      </c>
      <c r="AH11" s="17">
        <v>9.9124559726669795E-2</v>
      </c>
      <c r="AI11" s="17">
        <v>9.6623691521032104E-2</v>
      </c>
      <c r="AJ11" s="17">
        <v>0</v>
      </c>
    </row>
    <row r="12" spans="2:36" x14ac:dyDescent="0.35">
      <c r="B12" s="18" t="s">
        <v>166</v>
      </c>
      <c r="C12" s="17">
        <v>4.4747290061283397E-2</v>
      </c>
      <c r="D12" s="17">
        <v>4.4084578488343899E-2</v>
      </c>
      <c r="E12" s="17">
        <v>4.5808779294135203E-2</v>
      </c>
      <c r="F12" s="17"/>
      <c r="G12" s="17">
        <v>0.10682212486805701</v>
      </c>
      <c r="H12" s="17">
        <v>0.11515804768592899</v>
      </c>
      <c r="I12" s="17">
        <v>9.9835190460791395E-2</v>
      </c>
      <c r="J12" s="17">
        <v>0</v>
      </c>
      <c r="K12" s="17">
        <v>0</v>
      </c>
      <c r="L12" s="17">
        <v>0</v>
      </c>
      <c r="M12" s="17"/>
      <c r="N12" s="17">
        <v>7.0183150162759694E-2</v>
      </c>
      <c r="O12" s="17">
        <v>6.6646586526985505E-2</v>
      </c>
      <c r="P12" s="17">
        <v>0</v>
      </c>
      <c r="Q12" s="17">
        <v>9.8296888392824702E-2</v>
      </c>
      <c r="R12" s="17">
        <v>4.5879654106777301E-2</v>
      </c>
      <c r="S12" s="17">
        <v>0</v>
      </c>
      <c r="T12" s="17">
        <v>5.0462186079725802E-2</v>
      </c>
      <c r="U12" s="17">
        <v>9.1315992438350702E-2</v>
      </c>
      <c r="V12" s="17">
        <v>2.8537892340680701E-2</v>
      </c>
      <c r="W12" s="17">
        <v>4.8677872333695103E-2</v>
      </c>
      <c r="X12" s="17">
        <v>0</v>
      </c>
      <c r="Y12" s="17">
        <v>0</v>
      </c>
      <c r="Z12" s="17"/>
      <c r="AA12" s="17">
        <v>6.5094586112014102E-2</v>
      </c>
      <c r="AB12" s="17">
        <v>3.1291028409784198E-2</v>
      </c>
      <c r="AC12" s="17">
        <v>4.9871955559349201E-2</v>
      </c>
      <c r="AD12" s="17">
        <v>3.22678936658677E-2</v>
      </c>
      <c r="AE12" s="17"/>
      <c r="AF12" s="17">
        <v>0</v>
      </c>
      <c r="AG12" s="17">
        <v>5.6274663284102501E-2</v>
      </c>
      <c r="AH12" s="17">
        <v>5.3652634497578497E-2</v>
      </c>
      <c r="AI12" s="17">
        <v>0.11088416362117499</v>
      </c>
      <c r="AJ12" s="17">
        <v>0.37219750951400599</v>
      </c>
    </row>
    <row r="13" spans="2:36" x14ac:dyDescent="0.35">
      <c r="B13" s="18" t="s">
        <v>167</v>
      </c>
      <c r="C13" s="17">
        <v>3.67544499832059E-2</v>
      </c>
      <c r="D13" s="17">
        <v>4.94399899943588E-2</v>
      </c>
      <c r="E13" s="17">
        <v>2.3897395870013601E-2</v>
      </c>
      <c r="F13" s="17"/>
      <c r="G13" s="17">
        <v>3.6149742938494898E-2</v>
      </c>
      <c r="H13" s="17">
        <v>5.8882618304213902E-2</v>
      </c>
      <c r="I13" s="17">
        <v>4.4617437450695498E-2</v>
      </c>
      <c r="J13" s="17">
        <v>8.0585989900838303E-2</v>
      </c>
      <c r="K13" s="17">
        <v>0</v>
      </c>
      <c r="L13" s="17">
        <v>0</v>
      </c>
      <c r="M13" s="17"/>
      <c r="N13" s="17">
        <v>6.2142007074862199E-2</v>
      </c>
      <c r="O13" s="17">
        <v>2.9536295377614E-2</v>
      </c>
      <c r="P13" s="17">
        <v>0.107236450961333</v>
      </c>
      <c r="Q13" s="17">
        <v>0</v>
      </c>
      <c r="R13" s="17">
        <v>0</v>
      </c>
      <c r="S13" s="17">
        <v>8.5279066323519601E-2</v>
      </c>
      <c r="T13" s="17">
        <v>0</v>
      </c>
      <c r="U13" s="17">
        <v>0</v>
      </c>
      <c r="V13" s="17">
        <v>2.78088081827546E-2</v>
      </c>
      <c r="W13" s="17">
        <v>5.38532440596938E-2</v>
      </c>
      <c r="X13" s="17">
        <v>0</v>
      </c>
      <c r="Y13" s="17">
        <v>0</v>
      </c>
      <c r="Z13" s="17"/>
      <c r="AA13" s="17">
        <v>3.0121371926294001E-2</v>
      </c>
      <c r="AB13" s="17">
        <v>4.48313257735991E-2</v>
      </c>
      <c r="AC13" s="17">
        <v>6.7000764477889399E-2</v>
      </c>
      <c r="AD13" s="17">
        <v>0</v>
      </c>
      <c r="AE13" s="17"/>
      <c r="AF13" s="17">
        <v>4.0784057487069002E-2</v>
      </c>
      <c r="AG13" s="17">
        <v>4.3244970929419202E-2</v>
      </c>
      <c r="AH13" s="17">
        <v>2.5248303473529601E-2</v>
      </c>
      <c r="AI13" s="17">
        <v>6.5455142136692096E-2</v>
      </c>
      <c r="AJ13" s="17">
        <v>0.33121272738310897</v>
      </c>
    </row>
    <row r="14" spans="2:36" x14ac:dyDescent="0.35">
      <c r="B14" s="18" t="s">
        <v>104</v>
      </c>
      <c r="C14" s="21">
        <v>3.77668129840413E-3</v>
      </c>
      <c r="D14" s="21">
        <v>7.44647648217878E-3</v>
      </c>
      <c r="E14" s="21">
        <v>0</v>
      </c>
      <c r="F14" s="21"/>
      <c r="G14" s="21">
        <v>0</v>
      </c>
      <c r="H14" s="21">
        <v>0</v>
      </c>
      <c r="I14" s="21">
        <v>2.2003517580914601E-2</v>
      </c>
      <c r="J14" s="21">
        <v>0</v>
      </c>
      <c r="K14" s="21">
        <v>0</v>
      </c>
      <c r="L14" s="21">
        <v>0</v>
      </c>
      <c r="M14" s="21"/>
      <c r="N14" s="21">
        <v>3.1231009102129701E-2</v>
      </c>
      <c r="O14" s="21">
        <v>0</v>
      </c>
      <c r="P14" s="21">
        <v>0</v>
      </c>
      <c r="Q14" s="21">
        <v>0</v>
      </c>
      <c r="R14" s="21">
        <v>0</v>
      </c>
      <c r="S14" s="21">
        <v>0</v>
      </c>
      <c r="T14" s="21">
        <v>0</v>
      </c>
      <c r="U14" s="21">
        <v>0</v>
      </c>
      <c r="V14" s="21">
        <v>0</v>
      </c>
      <c r="W14" s="21">
        <v>0</v>
      </c>
      <c r="X14" s="21">
        <v>0</v>
      </c>
      <c r="Y14" s="21">
        <v>0</v>
      </c>
      <c r="Z14" s="21"/>
      <c r="AA14" s="21">
        <v>0</v>
      </c>
      <c r="AB14" s="21">
        <v>0</v>
      </c>
      <c r="AC14" s="21">
        <v>0</v>
      </c>
      <c r="AD14" s="21">
        <v>1.7896851918111901E-2</v>
      </c>
      <c r="AE14" s="21"/>
      <c r="AF14" s="21">
        <v>0</v>
      </c>
      <c r="AG14" s="21">
        <v>1.36139238960724E-2</v>
      </c>
      <c r="AH14" s="21">
        <v>0</v>
      </c>
      <c r="AI14" s="21">
        <v>0</v>
      </c>
      <c r="AJ14" s="21">
        <v>0</v>
      </c>
    </row>
    <row r="15" spans="2:36" ht="29" x14ac:dyDescent="0.35">
      <c r="B15" s="18" t="s">
        <v>168</v>
      </c>
      <c r="C15" s="21">
        <v>0.83172108054748894</v>
      </c>
      <c r="D15" s="21">
        <v>0.77158266309950496</v>
      </c>
      <c r="E15" s="21">
        <v>0.90107550803942704</v>
      </c>
      <c r="F15" s="21"/>
      <c r="G15" s="21">
        <v>0.68230402096279996</v>
      </c>
      <c r="H15" s="21">
        <v>0.74041852756637305</v>
      </c>
      <c r="I15" s="21">
        <v>0.71877652276194304</v>
      </c>
      <c r="J15" s="21">
        <v>0.81610412270828703</v>
      </c>
      <c r="K15" s="21">
        <v>0.97670056943123196</v>
      </c>
      <c r="L15" s="21">
        <v>0.96357334747212098</v>
      </c>
      <c r="M15" s="21"/>
      <c r="N15" s="21">
        <v>0.76665460530344098</v>
      </c>
      <c r="O15" s="21">
        <v>0.84410605800930105</v>
      </c>
      <c r="P15" s="21">
        <v>0.89276354903866695</v>
      </c>
      <c r="Q15" s="21">
        <v>0.71579501157602399</v>
      </c>
      <c r="R15" s="21">
        <v>0.91446976353907805</v>
      </c>
      <c r="S15" s="21">
        <v>0.798272469810691</v>
      </c>
      <c r="T15" s="21">
        <v>0.85246036077313403</v>
      </c>
      <c r="U15" s="21">
        <v>0.90868400756164902</v>
      </c>
      <c r="V15" s="21">
        <v>0.82917905739291597</v>
      </c>
      <c r="W15" s="21">
        <v>0.79831150094026704</v>
      </c>
      <c r="X15" s="21">
        <v>0.92981198503209805</v>
      </c>
      <c r="Y15" s="21">
        <v>1</v>
      </c>
      <c r="Z15" s="21"/>
      <c r="AA15" s="21">
        <v>0.81035505647087303</v>
      </c>
      <c r="AB15" s="21">
        <v>0.86592110861050298</v>
      </c>
      <c r="AC15" s="21">
        <v>0.78895296512862301</v>
      </c>
      <c r="AD15" s="21">
        <v>0.85916589822288902</v>
      </c>
      <c r="AE15" s="21"/>
      <c r="AF15" s="21">
        <v>0.81433744168549105</v>
      </c>
      <c r="AG15" s="21">
        <v>0.84235397644588805</v>
      </c>
      <c r="AH15" s="21">
        <v>0.82197450230222202</v>
      </c>
      <c r="AI15" s="21">
        <v>0.72703700272110094</v>
      </c>
      <c r="AJ15" s="21">
        <v>0.29658976310288498</v>
      </c>
    </row>
    <row r="16" spans="2:36" ht="29" x14ac:dyDescent="0.35">
      <c r="B16" s="18" t="s">
        <v>169</v>
      </c>
      <c r="C16" s="22">
        <v>8.1501740044489401E-2</v>
      </c>
      <c r="D16" s="22">
        <v>9.35245684827027E-2</v>
      </c>
      <c r="E16" s="22">
        <v>6.9706175164148704E-2</v>
      </c>
      <c r="F16" s="22"/>
      <c r="G16" s="22">
        <v>0.14297186780655199</v>
      </c>
      <c r="H16" s="22">
        <v>0.17404066599014301</v>
      </c>
      <c r="I16" s="22">
        <v>0.144452627911487</v>
      </c>
      <c r="J16" s="22">
        <v>8.0585989900838303E-2</v>
      </c>
      <c r="K16" s="22">
        <v>0</v>
      </c>
      <c r="L16" s="22">
        <v>0</v>
      </c>
      <c r="M16" s="22"/>
      <c r="N16" s="22">
        <v>0.132325157237622</v>
      </c>
      <c r="O16" s="22">
        <v>9.6182881904599504E-2</v>
      </c>
      <c r="P16" s="22">
        <v>0.107236450961333</v>
      </c>
      <c r="Q16" s="22">
        <v>9.8296888392824702E-2</v>
      </c>
      <c r="R16" s="22">
        <v>4.5879654106777301E-2</v>
      </c>
      <c r="S16" s="22">
        <v>8.5279066323519601E-2</v>
      </c>
      <c r="T16" s="22">
        <v>5.0462186079725802E-2</v>
      </c>
      <c r="U16" s="22">
        <v>9.1315992438350702E-2</v>
      </c>
      <c r="V16" s="22">
        <v>5.6346700523435399E-2</v>
      </c>
      <c r="W16" s="22">
        <v>0.10253111639338899</v>
      </c>
      <c r="X16" s="22">
        <v>0</v>
      </c>
      <c r="Y16" s="22">
        <v>0</v>
      </c>
      <c r="Z16" s="22"/>
      <c r="AA16" s="22">
        <v>9.5215958038308096E-2</v>
      </c>
      <c r="AB16" s="22">
        <v>7.6122354183383395E-2</v>
      </c>
      <c r="AC16" s="22">
        <v>0.116872720037239</v>
      </c>
      <c r="AD16" s="22">
        <v>3.22678936658677E-2</v>
      </c>
      <c r="AE16" s="22"/>
      <c r="AF16" s="22">
        <v>4.0784057487069002E-2</v>
      </c>
      <c r="AG16" s="22">
        <v>9.9519634213521696E-2</v>
      </c>
      <c r="AH16" s="22">
        <v>7.8900937971108101E-2</v>
      </c>
      <c r="AI16" s="22">
        <v>0.17633930575786699</v>
      </c>
      <c r="AJ16" s="22">
        <v>0.70341023689711502</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337</v>
      </c>
      <c r="D7" s="10">
        <v>165</v>
      </c>
      <c r="E7" s="10">
        <v>171</v>
      </c>
      <c r="F7" s="10"/>
      <c r="G7" s="10">
        <v>62</v>
      </c>
      <c r="H7" s="10">
        <v>45</v>
      </c>
      <c r="I7" s="10">
        <v>55</v>
      </c>
      <c r="J7" s="10">
        <v>55</v>
      </c>
      <c r="K7" s="10">
        <v>52</v>
      </c>
      <c r="L7" s="10">
        <v>68</v>
      </c>
      <c r="M7" s="10"/>
      <c r="N7" s="10">
        <v>56</v>
      </c>
      <c r="O7" s="10">
        <v>41</v>
      </c>
      <c r="P7" s="10">
        <v>25</v>
      </c>
      <c r="Q7" s="10">
        <v>32</v>
      </c>
      <c r="R7" s="10">
        <v>23</v>
      </c>
      <c r="S7" s="10">
        <v>30</v>
      </c>
      <c r="T7" s="10">
        <v>20</v>
      </c>
      <c r="U7" s="10">
        <v>17</v>
      </c>
      <c r="V7" s="10">
        <v>39</v>
      </c>
      <c r="W7" s="10">
        <v>20</v>
      </c>
      <c r="X7" s="10">
        <v>24</v>
      </c>
      <c r="Y7" s="10">
        <v>10</v>
      </c>
      <c r="Z7" s="10"/>
      <c r="AA7" s="10">
        <v>81</v>
      </c>
      <c r="AB7" s="10">
        <v>99</v>
      </c>
      <c r="AC7" s="10">
        <v>80</v>
      </c>
      <c r="AD7" s="10">
        <v>77</v>
      </c>
      <c r="AE7" s="10"/>
      <c r="AF7" s="10">
        <v>98</v>
      </c>
      <c r="AG7" s="10">
        <v>79</v>
      </c>
      <c r="AH7" s="10">
        <v>83</v>
      </c>
      <c r="AI7" s="10">
        <v>33</v>
      </c>
      <c r="AJ7" s="10">
        <v>4</v>
      </c>
    </row>
    <row r="8" spans="2:36" ht="30" customHeight="1" x14ac:dyDescent="0.35">
      <c r="B8" s="11" t="s">
        <v>54</v>
      </c>
      <c r="C8" s="11">
        <v>335</v>
      </c>
      <c r="D8" s="11">
        <v>167</v>
      </c>
      <c r="E8" s="11">
        <v>168</v>
      </c>
      <c r="F8" s="11"/>
      <c r="G8" s="11">
        <v>58</v>
      </c>
      <c r="H8" s="11">
        <v>49</v>
      </c>
      <c r="I8" s="11">
        <v>55</v>
      </c>
      <c r="J8" s="11">
        <v>57</v>
      </c>
      <c r="K8" s="11">
        <v>48</v>
      </c>
      <c r="L8" s="11">
        <v>67</v>
      </c>
      <c r="M8" s="11"/>
      <c r="N8" s="11">
        <v>56</v>
      </c>
      <c r="O8" s="11">
        <v>42</v>
      </c>
      <c r="P8" s="11">
        <v>24</v>
      </c>
      <c r="Q8" s="11">
        <v>33</v>
      </c>
      <c r="R8" s="11">
        <v>22</v>
      </c>
      <c r="S8" s="11">
        <v>30</v>
      </c>
      <c r="T8" s="11">
        <v>21</v>
      </c>
      <c r="U8" s="11">
        <v>14</v>
      </c>
      <c r="V8" s="11">
        <v>37</v>
      </c>
      <c r="W8" s="11">
        <v>23</v>
      </c>
      <c r="X8" s="11">
        <v>24</v>
      </c>
      <c r="Y8" s="11">
        <v>9</v>
      </c>
      <c r="Z8" s="11"/>
      <c r="AA8" s="11">
        <v>81</v>
      </c>
      <c r="AB8" s="11">
        <v>100</v>
      </c>
      <c r="AC8" s="11">
        <v>79</v>
      </c>
      <c r="AD8" s="11">
        <v>75</v>
      </c>
      <c r="AE8" s="11"/>
      <c r="AF8" s="11">
        <v>96</v>
      </c>
      <c r="AG8" s="11">
        <v>77</v>
      </c>
      <c r="AH8" s="11">
        <v>84</v>
      </c>
      <c r="AI8" s="11">
        <v>33</v>
      </c>
      <c r="AJ8" s="11">
        <v>4</v>
      </c>
    </row>
    <row r="9" spans="2:36" x14ac:dyDescent="0.35">
      <c r="B9" s="18" t="s">
        <v>163</v>
      </c>
      <c r="C9" s="17">
        <v>0.70828812474111302</v>
      </c>
      <c r="D9" s="17">
        <v>0.73064748619647402</v>
      </c>
      <c r="E9" s="17">
        <v>0.68443405489105302</v>
      </c>
      <c r="F9" s="17"/>
      <c r="G9" s="17">
        <v>0.53923738993662895</v>
      </c>
      <c r="H9" s="17">
        <v>0.64376586550738302</v>
      </c>
      <c r="I9" s="17">
        <v>0.74483087328477604</v>
      </c>
      <c r="J9" s="17">
        <v>0.731479719949646</v>
      </c>
      <c r="K9" s="17">
        <v>0.67028517995115999</v>
      </c>
      <c r="L9" s="17">
        <v>0.87985401096712201</v>
      </c>
      <c r="M9" s="17"/>
      <c r="N9" s="17">
        <v>0.64954899056500703</v>
      </c>
      <c r="O9" s="17">
        <v>0.62699022395477999</v>
      </c>
      <c r="P9" s="17">
        <v>0.71649052052698503</v>
      </c>
      <c r="Q9" s="17">
        <v>0.68789680572414502</v>
      </c>
      <c r="R9" s="17">
        <v>0.82255032879013301</v>
      </c>
      <c r="S9" s="17">
        <v>0.73217737812674299</v>
      </c>
      <c r="T9" s="17">
        <v>0.85678182574459505</v>
      </c>
      <c r="U9" s="17">
        <v>0.87678441515207195</v>
      </c>
      <c r="V9" s="17">
        <v>0.667875568045318</v>
      </c>
      <c r="W9" s="17">
        <v>0.71278734312215997</v>
      </c>
      <c r="X9" s="17">
        <v>0.712393109580995</v>
      </c>
      <c r="Y9" s="17">
        <v>0.69076796040171995</v>
      </c>
      <c r="Z9" s="17"/>
      <c r="AA9" s="17">
        <v>0.66429152438119599</v>
      </c>
      <c r="AB9" s="17">
        <v>0.682802068370569</v>
      </c>
      <c r="AC9" s="17">
        <v>0.70295310023061197</v>
      </c>
      <c r="AD9" s="17">
        <v>0.79526094422327698</v>
      </c>
      <c r="AE9" s="17"/>
      <c r="AF9" s="17">
        <v>0.74358034836722997</v>
      </c>
      <c r="AG9" s="17">
        <v>0.63258105500631601</v>
      </c>
      <c r="AH9" s="17">
        <v>0.70682418189802299</v>
      </c>
      <c r="AI9" s="17">
        <v>0.69047333244632203</v>
      </c>
      <c r="AJ9" s="17">
        <v>0.52774203578425805</v>
      </c>
    </row>
    <row r="10" spans="2:36" x14ac:dyDescent="0.35">
      <c r="B10" s="18" t="s">
        <v>164</v>
      </c>
      <c r="C10" s="17">
        <v>0.139285349818181</v>
      </c>
      <c r="D10" s="17">
        <v>0.11748199928780299</v>
      </c>
      <c r="E10" s="17">
        <v>0.16173929065107001</v>
      </c>
      <c r="F10" s="17"/>
      <c r="G10" s="17">
        <v>0.20107955689415299</v>
      </c>
      <c r="H10" s="17">
        <v>0.155804950614125</v>
      </c>
      <c r="I10" s="17">
        <v>0.11251745102036501</v>
      </c>
      <c r="J10" s="17">
        <v>0.11312372161206</v>
      </c>
      <c r="K10" s="17">
        <v>0.196940606274771</v>
      </c>
      <c r="L10" s="17">
        <v>7.63812025332858E-2</v>
      </c>
      <c r="M10" s="17"/>
      <c r="N10" s="17">
        <v>0.140790448399565</v>
      </c>
      <c r="O10" s="17">
        <v>0.24238141927294499</v>
      </c>
      <c r="P10" s="17">
        <v>3.6653035960076699E-2</v>
      </c>
      <c r="Q10" s="17">
        <v>0.19371015208268499</v>
      </c>
      <c r="R10" s="17">
        <v>8.7924348053388696E-2</v>
      </c>
      <c r="S10" s="17">
        <v>3.1805354887812699E-2</v>
      </c>
      <c r="T10" s="17">
        <v>9.5753340776374804E-2</v>
      </c>
      <c r="U10" s="17">
        <v>0.12321558484792799</v>
      </c>
      <c r="V10" s="17">
        <v>0.184324618115836</v>
      </c>
      <c r="W10" s="17">
        <v>0.19639881880707499</v>
      </c>
      <c r="X10" s="17">
        <v>9.0197800620322899E-2</v>
      </c>
      <c r="Y10" s="17">
        <v>0.122503732221761</v>
      </c>
      <c r="Z10" s="17"/>
      <c r="AA10" s="17">
        <v>0.14156617191588</v>
      </c>
      <c r="AB10" s="17">
        <v>0.19419118819314601</v>
      </c>
      <c r="AC10" s="17">
        <v>0.122844911009833</v>
      </c>
      <c r="AD10" s="17">
        <v>8.1033788765625003E-2</v>
      </c>
      <c r="AE10" s="17"/>
      <c r="AF10" s="17">
        <v>0.15612660623375299</v>
      </c>
      <c r="AG10" s="17">
        <v>0.18192388547453001</v>
      </c>
      <c r="AH10" s="17">
        <v>0.10971494846951001</v>
      </c>
      <c r="AI10" s="17">
        <v>9.57323153705818E-2</v>
      </c>
      <c r="AJ10" s="17">
        <v>0</v>
      </c>
    </row>
    <row r="11" spans="2:36" x14ac:dyDescent="0.35">
      <c r="B11" s="18" t="s">
        <v>165</v>
      </c>
      <c r="C11" s="17">
        <v>6.5174803325785097E-2</v>
      </c>
      <c r="D11" s="17">
        <v>5.6617332754860403E-2</v>
      </c>
      <c r="E11" s="17">
        <v>7.4046026830476896E-2</v>
      </c>
      <c r="F11" s="17"/>
      <c r="G11" s="17">
        <v>5.1029208085615202E-2</v>
      </c>
      <c r="H11" s="17">
        <v>6.7633555698533604E-2</v>
      </c>
      <c r="I11" s="17">
        <v>8.9169079405817697E-2</v>
      </c>
      <c r="J11" s="17">
        <v>6.9438438200635694E-2</v>
      </c>
      <c r="K11" s="17">
        <v>9.6820239701149099E-2</v>
      </c>
      <c r="L11" s="17">
        <v>2.9475990074158801E-2</v>
      </c>
      <c r="M11" s="17"/>
      <c r="N11" s="17">
        <v>3.5419946279816303E-2</v>
      </c>
      <c r="O11" s="17">
        <v>0.10174854140148</v>
      </c>
      <c r="P11" s="17">
        <v>0.20685750702938399</v>
      </c>
      <c r="Q11" s="17">
        <v>0</v>
      </c>
      <c r="R11" s="17">
        <v>0</v>
      </c>
      <c r="S11" s="17">
        <v>6.8908795144382001E-2</v>
      </c>
      <c r="T11" s="17">
        <v>4.7464833479030598E-2</v>
      </c>
      <c r="U11" s="17">
        <v>0</v>
      </c>
      <c r="V11" s="17">
        <v>7.6199994556254702E-2</v>
      </c>
      <c r="W11" s="17">
        <v>4.79083487265516E-2</v>
      </c>
      <c r="X11" s="17">
        <v>0.11563406924</v>
      </c>
      <c r="Y11" s="17">
        <v>9.7482106984315198E-2</v>
      </c>
      <c r="Z11" s="17"/>
      <c r="AA11" s="17">
        <v>5.0919330715772898E-2</v>
      </c>
      <c r="AB11" s="17">
        <v>6.3414596786545596E-2</v>
      </c>
      <c r="AC11" s="17">
        <v>8.6263449381035001E-2</v>
      </c>
      <c r="AD11" s="17">
        <v>6.0828093871417598E-2</v>
      </c>
      <c r="AE11" s="17"/>
      <c r="AF11" s="17">
        <v>7.1343190561507799E-2</v>
      </c>
      <c r="AG11" s="17">
        <v>7.8233801213700702E-2</v>
      </c>
      <c r="AH11" s="17">
        <v>6.0710116501348999E-2</v>
      </c>
      <c r="AI11" s="17">
        <v>6.2061577314410497E-2</v>
      </c>
      <c r="AJ11" s="17">
        <v>0</v>
      </c>
    </row>
    <row r="12" spans="2:36" x14ac:dyDescent="0.35">
      <c r="B12" s="18" t="s">
        <v>166</v>
      </c>
      <c r="C12" s="17">
        <v>6.2711096017550302E-2</v>
      </c>
      <c r="D12" s="17">
        <v>7.47218963133299E-2</v>
      </c>
      <c r="E12" s="17">
        <v>5.1116985254398298E-2</v>
      </c>
      <c r="F12" s="17"/>
      <c r="G12" s="17">
        <v>0.17503785733101601</v>
      </c>
      <c r="H12" s="17">
        <v>8.8148965000752796E-2</v>
      </c>
      <c r="I12" s="17">
        <v>3.4642422361842201E-2</v>
      </c>
      <c r="J12" s="17">
        <v>3.2860943681512399E-2</v>
      </c>
      <c r="K12" s="17">
        <v>3.5953974072920301E-2</v>
      </c>
      <c r="L12" s="17">
        <v>1.42887964254337E-2</v>
      </c>
      <c r="M12" s="17"/>
      <c r="N12" s="17">
        <v>0.117918914037127</v>
      </c>
      <c r="O12" s="17">
        <v>0</v>
      </c>
      <c r="P12" s="17">
        <v>0</v>
      </c>
      <c r="Q12" s="17">
        <v>6.20996861392899E-2</v>
      </c>
      <c r="R12" s="17">
        <v>4.35240360282994E-2</v>
      </c>
      <c r="S12" s="17">
        <v>0.16710847184106201</v>
      </c>
      <c r="T12" s="17">
        <v>0</v>
      </c>
      <c r="U12" s="17">
        <v>0</v>
      </c>
      <c r="V12" s="17">
        <v>7.1599819282591598E-2</v>
      </c>
      <c r="W12" s="17">
        <v>4.2905489344213003E-2</v>
      </c>
      <c r="X12" s="17">
        <v>8.1775020558682798E-2</v>
      </c>
      <c r="Y12" s="17">
        <v>8.9246200392204003E-2</v>
      </c>
      <c r="Z12" s="17"/>
      <c r="AA12" s="17">
        <v>0.105130011181453</v>
      </c>
      <c r="AB12" s="17">
        <v>4.0080398373165897E-2</v>
      </c>
      <c r="AC12" s="17">
        <v>5.9860256618449799E-2</v>
      </c>
      <c r="AD12" s="17">
        <v>4.9986106510774501E-2</v>
      </c>
      <c r="AE12" s="17"/>
      <c r="AF12" s="17">
        <v>1.8861154937822901E-2</v>
      </c>
      <c r="AG12" s="17">
        <v>0.10726125830545299</v>
      </c>
      <c r="AH12" s="17">
        <v>7.2629582044279495E-2</v>
      </c>
      <c r="AI12" s="17">
        <v>9.0437522408699303E-2</v>
      </c>
      <c r="AJ12" s="17">
        <v>0.21728346903675</v>
      </c>
    </row>
    <row r="13" spans="2:36" x14ac:dyDescent="0.35">
      <c r="B13" s="18" t="s">
        <v>167</v>
      </c>
      <c r="C13" s="17">
        <v>2.1647767917116902E-2</v>
      </c>
      <c r="D13" s="17">
        <v>2.0531285447533201E-2</v>
      </c>
      <c r="E13" s="17">
        <v>2.2878249699854799E-2</v>
      </c>
      <c r="F13" s="17"/>
      <c r="G13" s="17">
        <v>3.3615987752587298E-2</v>
      </c>
      <c r="H13" s="17">
        <v>4.4646663179204599E-2</v>
      </c>
      <c r="I13" s="17">
        <v>1.8840173927199701E-2</v>
      </c>
      <c r="J13" s="17">
        <v>3.6049093283651301E-2</v>
      </c>
      <c r="K13" s="17">
        <v>0</v>
      </c>
      <c r="L13" s="17">
        <v>0</v>
      </c>
      <c r="M13" s="17"/>
      <c r="N13" s="17">
        <v>3.9128759775597002E-2</v>
      </c>
      <c r="O13" s="17">
        <v>2.8879815370795099E-2</v>
      </c>
      <c r="P13" s="17">
        <v>3.9998936483554098E-2</v>
      </c>
      <c r="Q13" s="17">
        <v>5.6293356053880299E-2</v>
      </c>
      <c r="R13" s="17">
        <v>4.6001287128179198E-2</v>
      </c>
      <c r="S13" s="17">
        <v>0</v>
      </c>
      <c r="T13" s="17">
        <v>0</v>
      </c>
      <c r="U13" s="17">
        <v>0</v>
      </c>
      <c r="V13" s="17">
        <v>0</v>
      </c>
      <c r="W13" s="17">
        <v>0</v>
      </c>
      <c r="X13" s="17">
        <v>0</v>
      </c>
      <c r="Y13" s="17">
        <v>0</v>
      </c>
      <c r="Z13" s="17"/>
      <c r="AA13" s="17">
        <v>3.80929618056969E-2</v>
      </c>
      <c r="AB13" s="17">
        <v>1.9511748276572899E-2</v>
      </c>
      <c r="AC13" s="17">
        <v>2.8078282760070399E-2</v>
      </c>
      <c r="AD13" s="17">
        <v>0</v>
      </c>
      <c r="AE13" s="17"/>
      <c r="AF13" s="17">
        <v>0</v>
      </c>
      <c r="AG13" s="17">
        <v>0</v>
      </c>
      <c r="AH13" s="17">
        <v>5.0121171086838702E-2</v>
      </c>
      <c r="AI13" s="17">
        <v>6.1295252459986502E-2</v>
      </c>
      <c r="AJ13" s="17">
        <v>0.25497449517899301</v>
      </c>
    </row>
    <row r="14" spans="2:36" x14ac:dyDescent="0.35">
      <c r="B14" s="18" t="s">
        <v>104</v>
      </c>
      <c r="C14" s="21">
        <v>2.8928581802533798E-3</v>
      </c>
      <c r="D14" s="21">
        <v>0</v>
      </c>
      <c r="E14" s="21">
        <v>5.7853926731471304E-3</v>
      </c>
      <c r="F14" s="21"/>
      <c r="G14" s="21">
        <v>0</v>
      </c>
      <c r="H14" s="21">
        <v>0</v>
      </c>
      <c r="I14" s="21">
        <v>0</v>
      </c>
      <c r="J14" s="21">
        <v>1.7048083272494598E-2</v>
      </c>
      <c r="K14" s="21">
        <v>0</v>
      </c>
      <c r="L14" s="21">
        <v>0</v>
      </c>
      <c r="M14" s="21"/>
      <c r="N14" s="21">
        <v>1.7192940942887199E-2</v>
      </c>
      <c r="O14" s="21">
        <v>0</v>
      </c>
      <c r="P14" s="21">
        <v>0</v>
      </c>
      <c r="Q14" s="21">
        <v>0</v>
      </c>
      <c r="R14" s="21">
        <v>0</v>
      </c>
      <c r="S14" s="21">
        <v>0</v>
      </c>
      <c r="T14" s="21">
        <v>0</v>
      </c>
      <c r="U14" s="21">
        <v>0</v>
      </c>
      <c r="V14" s="21">
        <v>0</v>
      </c>
      <c r="W14" s="21">
        <v>0</v>
      </c>
      <c r="X14" s="21">
        <v>0</v>
      </c>
      <c r="Y14" s="21">
        <v>0</v>
      </c>
      <c r="Z14" s="21"/>
      <c r="AA14" s="21">
        <v>0</v>
      </c>
      <c r="AB14" s="21">
        <v>0</v>
      </c>
      <c r="AC14" s="21">
        <v>0</v>
      </c>
      <c r="AD14" s="21">
        <v>1.28910666289061E-2</v>
      </c>
      <c r="AE14" s="21"/>
      <c r="AF14" s="21">
        <v>1.00886998996864E-2</v>
      </c>
      <c r="AG14" s="21">
        <v>0</v>
      </c>
      <c r="AH14" s="21">
        <v>0</v>
      </c>
      <c r="AI14" s="21">
        <v>0</v>
      </c>
      <c r="AJ14" s="21">
        <v>0</v>
      </c>
    </row>
    <row r="15" spans="2:36" ht="29" x14ac:dyDescent="0.35">
      <c r="B15" s="18" t="s">
        <v>168</v>
      </c>
      <c r="C15" s="21">
        <v>0.84757347455929399</v>
      </c>
      <c r="D15" s="21">
        <v>0.84812948548427602</v>
      </c>
      <c r="E15" s="21">
        <v>0.84617334554212298</v>
      </c>
      <c r="F15" s="21"/>
      <c r="G15" s="21">
        <v>0.74031694683078197</v>
      </c>
      <c r="H15" s="21">
        <v>0.79957081612150904</v>
      </c>
      <c r="I15" s="21">
        <v>0.85734832430513996</v>
      </c>
      <c r="J15" s="21">
        <v>0.84460344156170597</v>
      </c>
      <c r="K15" s="21">
        <v>0.86722578622593005</v>
      </c>
      <c r="L15" s="21">
        <v>0.95623521350040797</v>
      </c>
      <c r="M15" s="21"/>
      <c r="N15" s="21">
        <v>0.79033943896457304</v>
      </c>
      <c r="O15" s="21">
        <v>0.86937164322772498</v>
      </c>
      <c r="P15" s="21">
        <v>0.75314355648706099</v>
      </c>
      <c r="Q15" s="21">
        <v>0.88160695780682996</v>
      </c>
      <c r="R15" s="21">
        <v>0.91047467684352101</v>
      </c>
      <c r="S15" s="21">
        <v>0.76398273301455599</v>
      </c>
      <c r="T15" s="21">
        <v>0.95253516652096903</v>
      </c>
      <c r="U15" s="21">
        <v>1</v>
      </c>
      <c r="V15" s="21">
        <v>0.85220018616115401</v>
      </c>
      <c r="W15" s="21">
        <v>0.90918616192923496</v>
      </c>
      <c r="X15" s="21">
        <v>0.80259091020131801</v>
      </c>
      <c r="Y15" s="21">
        <v>0.81327169262348098</v>
      </c>
      <c r="Z15" s="21"/>
      <c r="AA15" s="21">
        <v>0.80585769629707704</v>
      </c>
      <c r="AB15" s="21">
        <v>0.87699325656371596</v>
      </c>
      <c r="AC15" s="21">
        <v>0.82579801124044505</v>
      </c>
      <c r="AD15" s="21">
        <v>0.87629473298890204</v>
      </c>
      <c r="AE15" s="21"/>
      <c r="AF15" s="21">
        <v>0.89970695460098304</v>
      </c>
      <c r="AG15" s="21">
        <v>0.81450494048084698</v>
      </c>
      <c r="AH15" s="21">
        <v>0.81653913036753301</v>
      </c>
      <c r="AI15" s="21">
        <v>0.78620564781690405</v>
      </c>
      <c r="AJ15" s="21">
        <v>0.52774203578425805</v>
      </c>
    </row>
    <row r="16" spans="2:36" ht="29" x14ac:dyDescent="0.35">
      <c r="B16" s="18" t="s">
        <v>169</v>
      </c>
      <c r="C16" s="22">
        <v>8.43588639346671E-2</v>
      </c>
      <c r="D16" s="22">
        <v>9.5253181760863101E-2</v>
      </c>
      <c r="E16" s="22">
        <v>7.39952349542531E-2</v>
      </c>
      <c r="F16" s="22"/>
      <c r="G16" s="22">
        <v>0.20865384508360299</v>
      </c>
      <c r="H16" s="22">
        <v>0.13279562817995699</v>
      </c>
      <c r="I16" s="22">
        <v>5.3482596289041999E-2</v>
      </c>
      <c r="J16" s="22">
        <v>6.8910036965163707E-2</v>
      </c>
      <c r="K16" s="22">
        <v>3.5953974072920301E-2</v>
      </c>
      <c r="L16" s="22">
        <v>1.42887964254337E-2</v>
      </c>
      <c r="M16" s="22"/>
      <c r="N16" s="22">
        <v>0.157047673812724</v>
      </c>
      <c r="O16" s="22">
        <v>2.8879815370795099E-2</v>
      </c>
      <c r="P16" s="22">
        <v>3.9998936483554098E-2</v>
      </c>
      <c r="Q16" s="22">
        <v>0.11839304219317</v>
      </c>
      <c r="R16" s="22">
        <v>8.9525323156478598E-2</v>
      </c>
      <c r="S16" s="22">
        <v>0.16710847184106201</v>
      </c>
      <c r="T16" s="22">
        <v>0</v>
      </c>
      <c r="U16" s="22">
        <v>0</v>
      </c>
      <c r="V16" s="22">
        <v>7.1599819282591598E-2</v>
      </c>
      <c r="W16" s="22">
        <v>4.2905489344213003E-2</v>
      </c>
      <c r="X16" s="22">
        <v>8.1775020558682798E-2</v>
      </c>
      <c r="Y16" s="22">
        <v>8.9246200392204003E-2</v>
      </c>
      <c r="Z16" s="22"/>
      <c r="AA16" s="22">
        <v>0.14322297298715</v>
      </c>
      <c r="AB16" s="22">
        <v>5.95921466497389E-2</v>
      </c>
      <c r="AC16" s="22">
        <v>8.7938539378520197E-2</v>
      </c>
      <c r="AD16" s="22">
        <v>4.9986106510774501E-2</v>
      </c>
      <c r="AE16" s="22"/>
      <c r="AF16" s="22">
        <v>1.8861154937822901E-2</v>
      </c>
      <c r="AG16" s="22">
        <v>0.10726125830545299</v>
      </c>
      <c r="AH16" s="22">
        <v>0.122750753131118</v>
      </c>
      <c r="AI16" s="22">
        <v>0.151732774868686</v>
      </c>
      <c r="AJ16" s="22">
        <v>0.47225796421574201</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278</v>
      </c>
      <c r="D7" s="10">
        <v>125</v>
      </c>
      <c r="E7" s="10">
        <v>153</v>
      </c>
      <c r="F7" s="10"/>
      <c r="G7" s="10">
        <v>44</v>
      </c>
      <c r="H7" s="10">
        <v>54</v>
      </c>
      <c r="I7" s="10">
        <v>49</v>
      </c>
      <c r="J7" s="10">
        <v>44</v>
      </c>
      <c r="K7" s="10">
        <v>32</v>
      </c>
      <c r="L7" s="10">
        <v>55</v>
      </c>
      <c r="M7" s="10"/>
      <c r="N7" s="10">
        <v>39</v>
      </c>
      <c r="O7" s="10">
        <v>42</v>
      </c>
      <c r="P7" s="10">
        <v>22</v>
      </c>
      <c r="Q7" s="10">
        <v>28</v>
      </c>
      <c r="R7" s="10">
        <v>23</v>
      </c>
      <c r="S7" s="10">
        <v>27</v>
      </c>
      <c r="T7" s="10">
        <v>20</v>
      </c>
      <c r="U7" s="10">
        <v>9</v>
      </c>
      <c r="V7" s="10">
        <v>23</v>
      </c>
      <c r="W7" s="10">
        <v>24</v>
      </c>
      <c r="X7" s="10">
        <v>9</v>
      </c>
      <c r="Y7" s="10">
        <v>12</v>
      </c>
      <c r="Z7" s="10"/>
      <c r="AA7" s="10">
        <v>77</v>
      </c>
      <c r="AB7" s="10">
        <v>64</v>
      </c>
      <c r="AC7" s="10">
        <v>55</v>
      </c>
      <c r="AD7" s="10">
        <v>82</v>
      </c>
      <c r="AE7" s="10"/>
      <c r="AF7" s="10">
        <v>64</v>
      </c>
      <c r="AG7" s="10">
        <v>80</v>
      </c>
      <c r="AH7" s="10">
        <v>72</v>
      </c>
      <c r="AI7" s="10">
        <v>20</v>
      </c>
      <c r="AJ7" s="10">
        <v>6</v>
      </c>
    </row>
    <row r="8" spans="2:36" ht="30" customHeight="1" x14ac:dyDescent="0.35">
      <c r="B8" s="11" t="s">
        <v>54</v>
      </c>
      <c r="C8" s="11">
        <v>280</v>
      </c>
      <c r="D8" s="11">
        <v>129</v>
      </c>
      <c r="E8" s="11">
        <v>150</v>
      </c>
      <c r="F8" s="11"/>
      <c r="G8" s="11">
        <v>40</v>
      </c>
      <c r="H8" s="11">
        <v>59</v>
      </c>
      <c r="I8" s="11">
        <v>50</v>
      </c>
      <c r="J8" s="11">
        <v>46</v>
      </c>
      <c r="K8" s="11">
        <v>30</v>
      </c>
      <c r="L8" s="11">
        <v>54</v>
      </c>
      <c r="M8" s="11"/>
      <c r="N8" s="11">
        <v>39</v>
      </c>
      <c r="O8" s="11">
        <v>42</v>
      </c>
      <c r="P8" s="11">
        <v>21</v>
      </c>
      <c r="Q8" s="11">
        <v>29</v>
      </c>
      <c r="R8" s="11">
        <v>21</v>
      </c>
      <c r="S8" s="11">
        <v>27</v>
      </c>
      <c r="T8" s="11">
        <v>21</v>
      </c>
      <c r="U8" s="11">
        <v>8</v>
      </c>
      <c r="V8" s="11">
        <v>22</v>
      </c>
      <c r="W8" s="11">
        <v>28</v>
      </c>
      <c r="X8" s="11">
        <v>9</v>
      </c>
      <c r="Y8" s="11">
        <v>10</v>
      </c>
      <c r="Z8" s="11"/>
      <c r="AA8" s="11">
        <v>78</v>
      </c>
      <c r="AB8" s="11">
        <v>67</v>
      </c>
      <c r="AC8" s="11">
        <v>55</v>
      </c>
      <c r="AD8" s="11">
        <v>80</v>
      </c>
      <c r="AE8" s="11"/>
      <c r="AF8" s="11">
        <v>63</v>
      </c>
      <c r="AG8" s="11">
        <v>81</v>
      </c>
      <c r="AH8" s="11">
        <v>73</v>
      </c>
      <c r="AI8" s="11">
        <v>20</v>
      </c>
      <c r="AJ8" s="11">
        <v>6</v>
      </c>
    </row>
    <row r="9" spans="2:36" x14ac:dyDescent="0.35">
      <c r="B9" s="18" t="s">
        <v>163</v>
      </c>
      <c r="C9" s="17">
        <v>0.727565448533952</v>
      </c>
      <c r="D9" s="17">
        <v>0.66616190929994901</v>
      </c>
      <c r="E9" s="17">
        <v>0.780266138200568</v>
      </c>
      <c r="F9" s="17"/>
      <c r="G9" s="17">
        <v>0.57529897590232304</v>
      </c>
      <c r="H9" s="17">
        <v>0.644984952164665</v>
      </c>
      <c r="I9" s="17">
        <v>0.69609307298193601</v>
      </c>
      <c r="J9" s="17">
        <v>0.76933834292481995</v>
      </c>
      <c r="K9" s="17">
        <v>0.79317546764259494</v>
      </c>
      <c r="L9" s="17">
        <v>0.89013300039791299</v>
      </c>
      <c r="M9" s="17"/>
      <c r="N9" s="17">
        <v>0.66654577900379297</v>
      </c>
      <c r="O9" s="17">
        <v>0.83454717670204304</v>
      </c>
      <c r="P9" s="17">
        <v>0.76461108874546002</v>
      </c>
      <c r="Q9" s="17">
        <v>0.735434958564263</v>
      </c>
      <c r="R9" s="17">
        <v>0.60359037945933502</v>
      </c>
      <c r="S9" s="17">
        <v>0.74385908846103899</v>
      </c>
      <c r="T9" s="17">
        <v>0.71280287938276798</v>
      </c>
      <c r="U9" s="17">
        <v>0.69655379683085705</v>
      </c>
      <c r="V9" s="17">
        <v>0.62057922112830499</v>
      </c>
      <c r="W9" s="17">
        <v>0.78538879865115196</v>
      </c>
      <c r="X9" s="17">
        <v>0.65979773731471303</v>
      </c>
      <c r="Y9" s="17">
        <v>0.82807360495409699</v>
      </c>
      <c r="Z9" s="17"/>
      <c r="AA9" s="17">
        <v>0.77540910416705899</v>
      </c>
      <c r="AB9" s="17">
        <v>0.78135675463544796</v>
      </c>
      <c r="AC9" s="17">
        <v>0.64773460211000999</v>
      </c>
      <c r="AD9" s="17">
        <v>0.69068702398631798</v>
      </c>
      <c r="AE9" s="17"/>
      <c r="AF9" s="17">
        <v>0.74531225049762895</v>
      </c>
      <c r="AG9" s="17">
        <v>0.65810977021433603</v>
      </c>
      <c r="AH9" s="17">
        <v>0.80093369758543398</v>
      </c>
      <c r="AI9" s="17">
        <v>0.69627690022692701</v>
      </c>
      <c r="AJ9" s="17">
        <v>0.52599670153449696</v>
      </c>
    </row>
    <row r="10" spans="2:36" x14ac:dyDescent="0.35">
      <c r="B10" s="18" t="s">
        <v>164</v>
      </c>
      <c r="C10" s="17">
        <v>0.121080601677307</v>
      </c>
      <c r="D10" s="17">
        <v>0.14880517298474599</v>
      </c>
      <c r="E10" s="17">
        <v>9.7285490730279103E-2</v>
      </c>
      <c r="F10" s="17"/>
      <c r="G10" s="17">
        <v>0.13184629960333299</v>
      </c>
      <c r="H10" s="17">
        <v>0.103239249033221</v>
      </c>
      <c r="I10" s="17">
        <v>0.14415775862725999</v>
      </c>
      <c r="J10" s="17">
        <v>0.16669142161289499</v>
      </c>
      <c r="K10" s="17">
        <v>0.121092255406929</v>
      </c>
      <c r="L10" s="17">
        <v>7.1818296317327196E-2</v>
      </c>
      <c r="M10" s="17"/>
      <c r="N10" s="17">
        <v>0.13006546652022</v>
      </c>
      <c r="O10" s="17">
        <v>6.7724275017039898E-2</v>
      </c>
      <c r="P10" s="17">
        <v>4.8070747482072802E-2</v>
      </c>
      <c r="Q10" s="17">
        <v>0.107277054885716</v>
      </c>
      <c r="R10" s="17">
        <v>0.14222116989591799</v>
      </c>
      <c r="S10" s="17">
        <v>0.14002913059310501</v>
      </c>
      <c r="T10" s="17">
        <v>0.18658914900972301</v>
      </c>
      <c r="U10" s="17">
        <v>0.104126869027294</v>
      </c>
      <c r="V10" s="17">
        <v>0.21403099964514999</v>
      </c>
      <c r="W10" s="17">
        <v>0.12590120129364099</v>
      </c>
      <c r="X10" s="17">
        <v>0</v>
      </c>
      <c r="Y10" s="17">
        <v>0.17192639504590301</v>
      </c>
      <c r="Z10" s="17"/>
      <c r="AA10" s="17">
        <v>0.10418438490647999</v>
      </c>
      <c r="AB10" s="17">
        <v>7.9908739066502296E-2</v>
      </c>
      <c r="AC10" s="17">
        <v>0.14117589706580899</v>
      </c>
      <c r="AD10" s="17">
        <v>0.15821702416967001</v>
      </c>
      <c r="AE10" s="17"/>
      <c r="AF10" s="17">
        <v>0.160391834636289</v>
      </c>
      <c r="AG10" s="17">
        <v>9.4436719351496307E-2</v>
      </c>
      <c r="AH10" s="17">
        <v>0.121860903255873</v>
      </c>
      <c r="AI10" s="17">
        <v>0.11308003324638601</v>
      </c>
      <c r="AJ10" s="17">
        <v>0</v>
      </c>
    </row>
    <row r="11" spans="2:36" x14ac:dyDescent="0.35">
      <c r="B11" s="18" t="s">
        <v>165</v>
      </c>
      <c r="C11" s="17">
        <v>6.8269733484755193E-2</v>
      </c>
      <c r="D11" s="17">
        <v>7.1554094113284603E-2</v>
      </c>
      <c r="E11" s="17">
        <v>6.5450872025031095E-2</v>
      </c>
      <c r="F11" s="17"/>
      <c r="G11" s="17">
        <v>0.153649092163617</v>
      </c>
      <c r="H11" s="17">
        <v>0.11751644530756999</v>
      </c>
      <c r="I11" s="17">
        <v>6.5131338336217801E-2</v>
      </c>
      <c r="J11" s="17">
        <v>2.0900776495978199E-2</v>
      </c>
      <c r="K11" s="17">
        <v>5.6362425761188002E-2</v>
      </c>
      <c r="L11" s="17">
        <v>0</v>
      </c>
      <c r="M11" s="17"/>
      <c r="N11" s="17">
        <v>0.106121755113272</v>
      </c>
      <c r="O11" s="17">
        <v>2.1951102220894601E-2</v>
      </c>
      <c r="P11" s="17">
        <v>8.5026206137807994E-2</v>
      </c>
      <c r="Q11" s="17">
        <v>7.9006042983261401E-2</v>
      </c>
      <c r="R11" s="17">
        <v>3.5888084645447897E-2</v>
      </c>
      <c r="S11" s="17">
        <v>4.5931811715660201E-2</v>
      </c>
      <c r="T11" s="17">
        <v>0</v>
      </c>
      <c r="U11" s="17">
        <v>0.100842223694305</v>
      </c>
      <c r="V11" s="17">
        <v>0.122479679408892</v>
      </c>
      <c r="W11" s="17">
        <v>4.3659148726081599E-2</v>
      </c>
      <c r="X11" s="17">
        <v>0.34020226268528703</v>
      </c>
      <c r="Y11" s="17">
        <v>0</v>
      </c>
      <c r="Z11" s="17"/>
      <c r="AA11" s="17">
        <v>6.0507421942467499E-2</v>
      </c>
      <c r="AB11" s="17">
        <v>6.3379728869646906E-2</v>
      </c>
      <c r="AC11" s="17">
        <v>9.8284027727213397E-2</v>
      </c>
      <c r="AD11" s="17">
        <v>5.9310177562187198E-2</v>
      </c>
      <c r="AE11" s="17"/>
      <c r="AF11" s="17">
        <v>4.6096294980455102E-2</v>
      </c>
      <c r="AG11" s="17">
        <v>9.2486572052969701E-2</v>
      </c>
      <c r="AH11" s="17">
        <v>1.05212356369681E-2</v>
      </c>
      <c r="AI11" s="17">
        <v>0.190643066526686</v>
      </c>
      <c r="AJ11" s="17">
        <v>0.34026966280604998</v>
      </c>
    </row>
    <row r="12" spans="2:36" x14ac:dyDescent="0.35">
      <c r="B12" s="18" t="s">
        <v>166</v>
      </c>
      <c r="C12" s="17">
        <v>3.5765583332652097E-2</v>
      </c>
      <c r="D12" s="17">
        <v>4.8133417331170297E-2</v>
      </c>
      <c r="E12" s="17">
        <v>2.5150667815808301E-2</v>
      </c>
      <c r="F12" s="17"/>
      <c r="G12" s="17">
        <v>9.0436361626776499E-2</v>
      </c>
      <c r="H12" s="17">
        <v>7.4854834981989402E-2</v>
      </c>
      <c r="I12" s="17">
        <v>1.8433410329257199E-2</v>
      </c>
      <c r="J12" s="17">
        <v>0</v>
      </c>
      <c r="K12" s="17">
        <v>0</v>
      </c>
      <c r="L12" s="17">
        <v>1.8342177389004202E-2</v>
      </c>
      <c r="M12" s="17"/>
      <c r="N12" s="17">
        <v>4.5351787397922803E-2</v>
      </c>
      <c r="O12" s="17">
        <v>2.1951102220894601E-2</v>
      </c>
      <c r="P12" s="17">
        <v>0.10229195763465899</v>
      </c>
      <c r="Q12" s="17">
        <v>4.2731644733061999E-2</v>
      </c>
      <c r="R12" s="17">
        <v>0.13299084449585299</v>
      </c>
      <c r="S12" s="17">
        <v>3.6170097324127098E-2</v>
      </c>
      <c r="T12" s="17">
        <v>0</v>
      </c>
      <c r="U12" s="17">
        <v>0</v>
      </c>
      <c r="V12" s="17">
        <v>0</v>
      </c>
      <c r="W12" s="17">
        <v>0</v>
      </c>
      <c r="X12" s="17">
        <v>0</v>
      </c>
      <c r="Y12" s="17">
        <v>0</v>
      </c>
      <c r="Z12" s="17"/>
      <c r="AA12" s="17">
        <v>4.8950690431208602E-2</v>
      </c>
      <c r="AB12" s="17">
        <v>1.3950871121429301E-2</v>
      </c>
      <c r="AC12" s="17">
        <v>5.59816061805474E-2</v>
      </c>
      <c r="AD12" s="17">
        <v>2.7208926208384301E-2</v>
      </c>
      <c r="AE12" s="17"/>
      <c r="AF12" s="17">
        <v>2.8531104852212101E-2</v>
      </c>
      <c r="AG12" s="17">
        <v>8.9090969388222294E-2</v>
      </c>
      <c r="AH12" s="17">
        <v>1.36856138871626E-2</v>
      </c>
      <c r="AI12" s="17">
        <v>0</v>
      </c>
      <c r="AJ12" s="17">
        <v>0</v>
      </c>
    </row>
    <row r="13" spans="2:36" x14ac:dyDescent="0.35">
      <c r="B13" s="18" t="s">
        <v>167</v>
      </c>
      <c r="C13" s="17">
        <v>3.0479151275237301E-2</v>
      </c>
      <c r="D13" s="17">
        <v>5.7316710760139403E-2</v>
      </c>
      <c r="E13" s="17">
        <v>7.4453341456870601E-3</v>
      </c>
      <c r="F13" s="17"/>
      <c r="G13" s="17">
        <v>0</v>
      </c>
      <c r="H13" s="17">
        <v>5.9404518512554502E-2</v>
      </c>
      <c r="I13" s="17">
        <v>3.6337710836520501E-2</v>
      </c>
      <c r="J13" s="17">
        <v>2.6803861992482001E-2</v>
      </c>
      <c r="K13" s="17">
        <v>2.9369851189288299E-2</v>
      </c>
      <c r="L13" s="17">
        <v>1.9706525895755299E-2</v>
      </c>
      <c r="M13" s="17"/>
      <c r="N13" s="17">
        <v>5.1915211964792499E-2</v>
      </c>
      <c r="O13" s="17">
        <v>5.3826343839128397E-2</v>
      </c>
      <c r="P13" s="17">
        <v>0</v>
      </c>
      <c r="Q13" s="17">
        <v>0</v>
      </c>
      <c r="R13" s="17">
        <v>4.1043620525990698E-2</v>
      </c>
      <c r="S13" s="17">
        <v>0</v>
      </c>
      <c r="T13" s="17">
        <v>5.2249889704589901E-2</v>
      </c>
      <c r="U13" s="17">
        <v>0</v>
      </c>
      <c r="V13" s="17">
        <v>4.2910099817653501E-2</v>
      </c>
      <c r="W13" s="17">
        <v>4.5050851329125403E-2</v>
      </c>
      <c r="X13" s="17">
        <v>0</v>
      </c>
      <c r="Y13" s="17">
        <v>0</v>
      </c>
      <c r="Z13" s="17"/>
      <c r="AA13" s="17">
        <v>1.0948398552785401E-2</v>
      </c>
      <c r="AB13" s="17">
        <v>4.5781115299915E-2</v>
      </c>
      <c r="AC13" s="17">
        <v>3.95430373166877E-2</v>
      </c>
      <c r="AD13" s="17">
        <v>3.0552668694079198E-2</v>
      </c>
      <c r="AE13" s="17"/>
      <c r="AF13" s="17">
        <v>1.9668515033414699E-2</v>
      </c>
      <c r="AG13" s="17">
        <v>2.8671594837077801E-2</v>
      </c>
      <c r="AH13" s="17">
        <v>2.9695538945763499E-2</v>
      </c>
      <c r="AI13" s="17">
        <v>0</v>
      </c>
      <c r="AJ13" s="17">
        <v>0.13373363565945401</v>
      </c>
    </row>
    <row r="14" spans="2:36" x14ac:dyDescent="0.35">
      <c r="B14" s="18" t="s">
        <v>104</v>
      </c>
      <c r="C14" s="21">
        <v>1.6839481696096701E-2</v>
      </c>
      <c r="D14" s="21">
        <v>8.0286955107110192E-3</v>
      </c>
      <c r="E14" s="21">
        <v>2.4401497082626698E-2</v>
      </c>
      <c r="F14" s="21"/>
      <c r="G14" s="21">
        <v>4.8769270703950401E-2</v>
      </c>
      <c r="H14" s="21">
        <v>0</v>
      </c>
      <c r="I14" s="21">
        <v>3.9846708888808702E-2</v>
      </c>
      <c r="J14" s="21">
        <v>1.62655969738245E-2</v>
      </c>
      <c r="K14" s="21">
        <v>0</v>
      </c>
      <c r="L14" s="21">
        <v>0</v>
      </c>
      <c r="M14" s="21"/>
      <c r="N14" s="21">
        <v>0</v>
      </c>
      <c r="O14" s="21">
        <v>0</v>
      </c>
      <c r="P14" s="21">
        <v>0</v>
      </c>
      <c r="Q14" s="21">
        <v>3.5550298833697397E-2</v>
      </c>
      <c r="R14" s="21">
        <v>4.4265900977455301E-2</v>
      </c>
      <c r="S14" s="21">
        <v>3.4009871906069002E-2</v>
      </c>
      <c r="T14" s="21">
        <v>4.8358081902918397E-2</v>
      </c>
      <c r="U14" s="21">
        <v>9.8477110447543995E-2</v>
      </c>
      <c r="V14" s="21">
        <v>0</v>
      </c>
      <c r="W14" s="21">
        <v>0</v>
      </c>
      <c r="X14" s="21">
        <v>0</v>
      </c>
      <c r="Y14" s="21">
        <v>0</v>
      </c>
      <c r="Z14" s="21"/>
      <c r="AA14" s="21">
        <v>0</v>
      </c>
      <c r="AB14" s="21">
        <v>1.5622791007058301E-2</v>
      </c>
      <c r="AC14" s="21">
        <v>1.7280829599732501E-2</v>
      </c>
      <c r="AD14" s="21">
        <v>3.4024179379361301E-2</v>
      </c>
      <c r="AE14" s="21"/>
      <c r="AF14" s="21">
        <v>0</v>
      </c>
      <c r="AG14" s="21">
        <v>3.7204374155898501E-2</v>
      </c>
      <c r="AH14" s="21">
        <v>2.3303010688798399E-2</v>
      </c>
      <c r="AI14" s="21">
        <v>0</v>
      </c>
      <c r="AJ14" s="21">
        <v>0</v>
      </c>
    </row>
    <row r="15" spans="2:36" ht="29" x14ac:dyDescent="0.35">
      <c r="B15" s="18" t="s">
        <v>168</v>
      </c>
      <c r="C15" s="21">
        <v>0.84864605021125905</v>
      </c>
      <c r="D15" s="21">
        <v>0.81496708228469505</v>
      </c>
      <c r="E15" s="21">
        <v>0.87755162893084704</v>
      </c>
      <c r="F15" s="21"/>
      <c r="G15" s="21">
        <v>0.70714527550565598</v>
      </c>
      <c r="H15" s="21">
        <v>0.74822420119788602</v>
      </c>
      <c r="I15" s="21">
        <v>0.840250831609196</v>
      </c>
      <c r="J15" s="21">
        <v>0.93602976453771503</v>
      </c>
      <c r="K15" s="21">
        <v>0.91426772304952397</v>
      </c>
      <c r="L15" s="21">
        <v>0.96195129671524104</v>
      </c>
      <c r="M15" s="21"/>
      <c r="N15" s="21">
        <v>0.79661124552401297</v>
      </c>
      <c r="O15" s="21">
        <v>0.90227145171908296</v>
      </c>
      <c r="P15" s="21">
        <v>0.81268183622753298</v>
      </c>
      <c r="Q15" s="21">
        <v>0.84271201344997904</v>
      </c>
      <c r="R15" s="21">
        <v>0.74581154935525296</v>
      </c>
      <c r="S15" s="21">
        <v>0.88388821905414405</v>
      </c>
      <c r="T15" s="21">
        <v>0.89939202839249199</v>
      </c>
      <c r="U15" s="21">
        <v>0.80068066585815101</v>
      </c>
      <c r="V15" s="21">
        <v>0.83461022077345504</v>
      </c>
      <c r="W15" s="21">
        <v>0.91128999994479298</v>
      </c>
      <c r="X15" s="21">
        <v>0.65979773731471303</v>
      </c>
      <c r="Y15" s="21">
        <v>1</v>
      </c>
      <c r="Z15" s="21"/>
      <c r="AA15" s="21">
        <v>0.87959348907353896</v>
      </c>
      <c r="AB15" s="21">
        <v>0.86126549370195105</v>
      </c>
      <c r="AC15" s="21">
        <v>0.78891049917581901</v>
      </c>
      <c r="AD15" s="21">
        <v>0.84890404815598797</v>
      </c>
      <c r="AE15" s="21"/>
      <c r="AF15" s="21">
        <v>0.90570408513391798</v>
      </c>
      <c r="AG15" s="21">
        <v>0.75254648956583203</v>
      </c>
      <c r="AH15" s="21">
        <v>0.92279460084130704</v>
      </c>
      <c r="AI15" s="21">
        <v>0.80935693347331406</v>
      </c>
      <c r="AJ15" s="21">
        <v>0.52599670153449696</v>
      </c>
    </row>
    <row r="16" spans="2:36" ht="29" x14ac:dyDescent="0.35">
      <c r="B16" s="18" t="s">
        <v>169</v>
      </c>
      <c r="C16" s="22">
        <v>6.6244734607889405E-2</v>
      </c>
      <c r="D16" s="22">
        <v>0.10545012809131001</v>
      </c>
      <c r="E16" s="22">
        <v>3.2596001961495397E-2</v>
      </c>
      <c r="F16" s="22"/>
      <c r="G16" s="22">
        <v>9.0436361626776499E-2</v>
      </c>
      <c r="H16" s="22">
        <v>0.13425935349454399</v>
      </c>
      <c r="I16" s="22">
        <v>5.4771121165777703E-2</v>
      </c>
      <c r="J16" s="22">
        <v>2.6803861992482001E-2</v>
      </c>
      <c r="K16" s="22">
        <v>2.9369851189288299E-2</v>
      </c>
      <c r="L16" s="22">
        <v>3.8048703284759497E-2</v>
      </c>
      <c r="M16" s="22"/>
      <c r="N16" s="22">
        <v>9.7266999362715295E-2</v>
      </c>
      <c r="O16" s="22">
        <v>7.5777446060022902E-2</v>
      </c>
      <c r="P16" s="22">
        <v>0.10229195763465899</v>
      </c>
      <c r="Q16" s="22">
        <v>4.2731644733061999E-2</v>
      </c>
      <c r="R16" s="22">
        <v>0.174034465021844</v>
      </c>
      <c r="S16" s="22">
        <v>3.6170097324127098E-2</v>
      </c>
      <c r="T16" s="22">
        <v>5.2249889704589901E-2</v>
      </c>
      <c r="U16" s="22">
        <v>0</v>
      </c>
      <c r="V16" s="22">
        <v>4.2910099817653501E-2</v>
      </c>
      <c r="W16" s="22">
        <v>4.5050851329125403E-2</v>
      </c>
      <c r="X16" s="22">
        <v>0</v>
      </c>
      <c r="Y16" s="22">
        <v>0</v>
      </c>
      <c r="Z16" s="22"/>
      <c r="AA16" s="22">
        <v>5.9899088983994001E-2</v>
      </c>
      <c r="AB16" s="22">
        <v>5.9731986421344301E-2</v>
      </c>
      <c r="AC16" s="22">
        <v>9.5524643497235107E-2</v>
      </c>
      <c r="AD16" s="22">
        <v>5.7761594902463499E-2</v>
      </c>
      <c r="AE16" s="22"/>
      <c r="AF16" s="22">
        <v>4.8199619885626703E-2</v>
      </c>
      <c r="AG16" s="22">
        <v>0.1177625642253</v>
      </c>
      <c r="AH16" s="22">
        <v>4.3381152832926102E-2</v>
      </c>
      <c r="AI16" s="22">
        <v>0</v>
      </c>
      <c r="AJ16" s="22">
        <v>0.13373363565945401</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269</v>
      </c>
      <c r="D7" s="10">
        <v>129</v>
      </c>
      <c r="E7" s="10">
        <v>140</v>
      </c>
      <c r="F7" s="10"/>
      <c r="G7" s="10">
        <v>47</v>
      </c>
      <c r="H7" s="10">
        <v>41</v>
      </c>
      <c r="I7" s="10">
        <v>53</v>
      </c>
      <c r="J7" s="10">
        <v>46</v>
      </c>
      <c r="K7" s="10">
        <v>36</v>
      </c>
      <c r="L7" s="10">
        <v>46</v>
      </c>
      <c r="M7" s="10"/>
      <c r="N7" s="10">
        <v>30</v>
      </c>
      <c r="O7" s="10">
        <v>37</v>
      </c>
      <c r="P7" s="10">
        <v>23</v>
      </c>
      <c r="Q7" s="10">
        <v>17</v>
      </c>
      <c r="R7" s="10">
        <v>20</v>
      </c>
      <c r="S7" s="10">
        <v>30</v>
      </c>
      <c r="T7" s="10">
        <v>26</v>
      </c>
      <c r="U7" s="10">
        <v>11</v>
      </c>
      <c r="V7" s="10">
        <v>30</v>
      </c>
      <c r="W7" s="10">
        <v>18</v>
      </c>
      <c r="X7" s="10">
        <v>13</v>
      </c>
      <c r="Y7" s="10">
        <v>14</v>
      </c>
      <c r="Z7" s="10"/>
      <c r="AA7" s="10">
        <v>71</v>
      </c>
      <c r="AB7" s="10">
        <v>60</v>
      </c>
      <c r="AC7" s="10">
        <v>65</v>
      </c>
      <c r="AD7" s="10">
        <v>73</v>
      </c>
      <c r="AE7" s="10"/>
      <c r="AF7" s="10">
        <v>56</v>
      </c>
      <c r="AG7" s="10">
        <v>63</v>
      </c>
      <c r="AH7" s="10">
        <v>81</v>
      </c>
      <c r="AI7" s="10">
        <v>27</v>
      </c>
      <c r="AJ7" s="10">
        <v>4</v>
      </c>
    </row>
    <row r="8" spans="2:36" ht="30" customHeight="1" x14ac:dyDescent="0.35">
      <c r="B8" s="11" t="s">
        <v>54</v>
      </c>
      <c r="C8" s="11">
        <v>268</v>
      </c>
      <c r="D8" s="11">
        <v>129</v>
      </c>
      <c r="E8" s="11">
        <v>138</v>
      </c>
      <c r="F8" s="11"/>
      <c r="G8" s="11">
        <v>43</v>
      </c>
      <c r="H8" s="11">
        <v>45</v>
      </c>
      <c r="I8" s="11">
        <v>53</v>
      </c>
      <c r="J8" s="11">
        <v>47</v>
      </c>
      <c r="K8" s="11">
        <v>34</v>
      </c>
      <c r="L8" s="11">
        <v>45</v>
      </c>
      <c r="M8" s="11"/>
      <c r="N8" s="11">
        <v>30</v>
      </c>
      <c r="O8" s="11">
        <v>37</v>
      </c>
      <c r="P8" s="11">
        <v>22</v>
      </c>
      <c r="Q8" s="11">
        <v>18</v>
      </c>
      <c r="R8" s="11">
        <v>18</v>
      </c>
      <c r="S8" s="11">
        <v>30</v>
      </c>
      <c r="T8" s="11">
        <v>28</v>
      </c>
      <c r="U8" s="11">
        <v>10</v>
      </c>
      <c r="V8" s="11">
        <v>29</v>
      </c>
      <c r="W8" s="11">
        <v>21</v>
      </c>
      <c r="X8" s="11">
        <v>12</v>
      </c>
      <c r="Y8" s="11">
        <v>13</v>
      </c>
      <c r="Z8" s="11"/>
      <c r="AA8" s="11">
        <v>73</v>
      </c>
      <c r="AB8" s="11">
        <v>62</v>
      </c>
      <c r="AC8" s="11">
        <v>63</v>
      </c>
      <c r="AD8" s="11">
        <v>70</v>
      </c>
      <c r="AE8" s="11"/>
      <c r="AF8" s="11">
        <v>55</v>
      </c>
      <c r="AG8" s="11">
        <v>61</v>
      </c>
      <c r="AH8" s="11">
        <v>82</v>
      </c>
      <c r="AI8" s="11">
        <v>28</v>
      </c>
      <c r="AJ8" s="11">
        <v>4</v>
      </c>
    </row>
    <row r="9" spans="2:36" x14ac:dyDescent="0.35">
      <c r="B9" s="18" t="s">
        <v>163</v>
      </c>
      <c r="C9" s="17">
        <v>0.74032203678048203</v>
      </c>
      <c r="D9" s="17">
        <v>0.695664607108477</v>
      </c>
      <c r="E9" s="17">
        <v>0.78212117361059297</v>
      </c>
      <c r="F9" s="17"/>
      <c r="G9" s="17">
        <v>0.63459944942225199</v>
      </c>
      <c r="H9" s="17">
        <v>0.60763957863253204</v>
      </c>
      <c r="I9" s="17">
        <v>0.757894781267196</v>
      </c>
      <c r="J9" s="17">
        <v>0.69093786835528803</v>
      </c>
      <c r="K9" s="17">
        <v>0.92033860311300997</v>
      </c>
      <c r="L9" s="17">
        <v>0.86921833230865497</v>
      </c>
      <c r="M9" s="17"/>
      <c r="N9" s="17">
        <v>0.72400808851675302</v>
      </c>
      <c r="O9" s="17">
        <v>0.78428610889959505</v>
      </c>
      <c r="P9" s="17">
        <v>0.69008617796051697</v>
      </c>
      <c r="Q9" s="17">
        <v>0.77336162354299198</v>
      </c>
      <c r="R9" s="17">
        <v>0.84249469148013301</v>
      </c>
      <c r="S9" s="17">
        <v>0.76425090155435405</v>
      </c>
      <c r="T9" s="17">
        <v>0.66199642789955704</v>
      </c>
      <c r="U9" s="17">
        <v>0.61041330297584595</v>
      </c>
      <c r="V9" s="17">
        <v>0.695876905344332</v>
      </c>
      <c r="W9" s="17">
        <v>0.80114574682245498</v>
      </c>
      <c r="X9" s="17">
        <v>0.768292160181549</v>
      </c>
      <c r="Y9" s="17">
        <v>0.72368322548041197</v>
      </c>
      <c r="Z9" s="17"/>
      <c r="AA9" s="17">
        <v>0.73583798532148303</v>
      </c>
      <c r="AB9" s="17">
        <v>0.74298967725040399</v>
      </c>
      <c r="AC9" s="17">
        <v>0.74763051800473201</v>
      </c>
      <c r="AD9" s="17">
        <v>0.73602544104304501</v>
      </c>
      <c r="AE9" s="17"/>
      <c r="AF9" s="17">
        <v>0.74889962586853898</v>
      </c>
      <c r="AG9" s="17">
        <v>0.74957821914504996</v>
      </c>
      <c r="AH9" s="17">
        <v>0.76607955102542102</v>
      </c>
      <c r="AI9" s="17">
        <v>0.58762008458300896</v>
      </c>
      <c r="AJ9" s="17">
        <v>1</v>
      </c>
    </row>
    <row r="10" spans="2:36" x14ac:dyDescent="0.35">
      <c r="B10" s="18" t="s">
        <v>164</v>
      </c>
      <c r="C10" s="17">
        <v>0.134205060873897</v>
      </c>
      <c r="D10" s="17">
        <v>0.166014102880541</v>
      </c>
      <c r="E10" s="17">
        <v>0.104431952366848</v>
      </c>
      <c r="F10" s="17"/>
      <c r="G10" s="17">
        <v>0.14731904792325301</v>
      </c>
      <c r="H10" s="17">
        <v>0.23372954176920299</v>
      </c>
      <c r="I10" s="17">
        <v>0.13285705518027699</v>
      </c>
      <c r="J10" s="17">
        <v>0.13468132036632699</v>
      </c>
      <c r="K10" s="17">
        <v>5.1838273145904397E-2</v>
      </c>
      <c r="L10" s="17">
        <v>8.5560272062946904E-2</v>
      </c>
      <c r="M10" s="17"/>
      <c r="N10" s="17">
        <v>0.13900862563939401</v>
      </c>
      <c r="O10" s="17">
        <v>0.159818771450948</v>
      </c>
      <c r="P10" s="17">
        <v>0.12898870268579701</v>
      </c>
      <c r="Q10" s="17">
        <v>6.3397298176889397E-2</v>
      </c>
      <c r="R10" s="17">
        <v>0.103841817232006</v>
      </c>
      <c r="S10" s="17">
        <v>0.131398558017148</v>
      </c>
      <c r="T10" s="17">
        <v>0.14803523068447699</v>
      </c>
      <c r="U10" s="17">
        <v>0.194316590253234</v>
      </c>
      <c r="V10" s="17">
        <v>0.17564867557713701</v>
      </c>
      <c r="W10" s="17">
        <v>6.76473008297446E-2</v>
      </c>
      <c r="X10" s="17">
        <v>7.8303755377197401E-2</v>
      </c>
      <c r="Y10" s="17">
        <v>0.20980016465544599</v>
      </c>
      <c r="Z10" s="17"/>
      <c r="AA10" s="17">
        <v>0.14573258221691099</v>
      </c>
      <c r="AB10" s="17">
        <v>9.2604841131195298E-2</v>
      </c>
      <c r="AC10" s="17">
        <v>0.20594266214672399</v>
      </c>
      <c r="AD10" s="17">
        <v>9.3871729888587899E-2</v>
      </c>
      <c r="AE10" s="17"/>
      <c r="AF10" s="17">
        <v>0.147349195056413</v>
      </c>
      <c r="AG10" s="17">
        <v>0.11044604446706401</v>
      </c>
      <c r="AH10" s="17">
        <v>0.100728970271908</v>
      </c>
      <c r="AI10" s="17">
        <v>0.324858248862402</v>
      </c>
      <c r="AJ10" s="17">
        <v>0</v>
      </c>
    </row>
    <row r="11" spans="2:36" x14ac:dyDescent="0.35">
      <c r="B11" s="18" t="s">
        <v>165</v>
      </c>
      <c r="C11" s="17">
        <v>6.2938328261622198E-2</v>
      </c>
      <c r="D11" s="17">
        <v>6.3752519582339198E-2</v>
      </c>
      <c r="E11" s="17">
        <v>6.21762491480123E-2</v>
      </c>
      <c r="F11" s="17"/>
      <c r="G11" s="17">
        <v>8.95479823779637E-2</v>
      </c>
      <c r="H11" s="17">
        <v>4.8837943510506202E-2</v>
      </c>
      <c r="I11" s="17">
        <v>7.01098300924103E-2</v>
      </c>
      <c r="J11" s="17">
        <v>8.6076932365828501E-2</v>
      </c>
      <c r="K11" s="17">
        <v>2.78231237410854E-2</v>
      </c>
      <c r="L11" s="17">
        <v>4.5221395628398699E-2</v>
      </c>
      <c r="M11" s="17"/>
      <c r="N11" s="17">
        <v>3.2942094948239603E-2</v>
      </c>
      <c r="O11" s="17">
        <v>2.8685056512109602E-2</v>
      </c>
      <c r="P11" s="17">
        <v>0.136632457554279</v>
      </c>
      <c r="Q11" s="17">
        <v>0.11088856493611</v>
      </c>
      <c r="R11" s="17">
        <v>0</v>
      </c>
      <c r="S11" s="17">
        <v>6.8842196916578696E-2</v>
      </c>
      <c r="T11" s="17">
        <v>0.109273035815547</v>
      </c>
      <c r="U11" s="17">
        <v>0.19527010677092099</v>
      </c>
      <c r="V11" s="17">
        <v>6.5474026380696104E-2</v>
      </c>
      <c r="W11" s="17">
        <v>0</v>
      </c>
      <c r="X11" s="17">
        <v>7.9005703739227995E-2</v>
      </c>
      <c r="Y11" s="17">
        <v>0</v>
      </c>
      <c r="Z11" s="17"/>
      <c r="AA11" s="17">
        <v>2.8647886765000401E-2</v>
      </c>
      <c r="AB11" s="17">
        <v>0.10182876801666101</v>
      </c>
      <c r="AC11" s="17">
        <v>1.49026150733468E-2</v>
      </c>
      <c r="AD11" s="17">
        <v>0.108037832560526</v>
      </c>
      <c r="AE11" s="17"/>
      <c r="AF11" s="17">
        <v>8.7130675452967599E-2</v>
      </c>
      <c r="AG11" s="17">
        <v>6.3582950919510897E-2</v>
      </c>
      <c r="AH11" s="17">
        <v>5.2379528409412297E-2</v>
      </c>
      <c r="AI11" s="17">
        <v>0</v>
      </c>
      <c r="AJ11" s="17">
        <v>0</v>
      </c>
    </row>
    <row r="12" spans="2:36" x14ac:dyDescent="0.35">
      <c r="B12" s="18" t="s">
        <v>166</v>
      </c>
      <c r="C12" s="17">
        <v>2.2254493790933999E-2</v>
      </c>
      <c r="D12" s="17">
        <v>3.0797838078798701E-2</v>
      </c>
      <c r="E12" s="17">
        <v>1.4257965117026299E-2</v>
      </c>
      <c r="F12" s="17"/>
      <c r="G12" s="17">
        <v>8.8239832676480306E-2</v>
      </c>
      <c r="H12" s="17">
        <v>0</v>
      </c>
      <c r="I12" s="17">
        <v>1.9438917048507101E-2</v>
      </c>
      <c r="J12" s="17">
        <v>2.34323386349382E-2</v>
      </c>
      <c r="K12" s="17">
        <v>0</v>
      </c>
      <c r="L12" s="17">
        <v>0</v>
      </c>
      <c r="M12" s="17"/>
      <c r="N12" s="17">
        <v>7.01666809844535E-2</v>
      </c>
      <c r="O12" s="17">
        <v>2.7210063137347199E-2</v>
      </c>
      <c r="P12" s="17">
        <v>4.4292661799406399E-2</v>
      </c>
      <c r="Q12" s="17">
        <v>5.2352513344009102E-2</v>
      </c>
      <c r="R12" s="17">
        <v>0</v>
      </c>
      <c r="S12" s="17">
        <v>0</v>
      </c>
      <c r="T12" s="17">
        <v>0</v>
      </c>
      <c r="U12" s="17">
        <v>0</v>
      </c>
      <c r="V12" s="17">
        <v>3.1116278381143701E-2</v>
      </c>
      <c r="W12" s="17">
        <v>0</v>
      </c>
      <c r="X12" s="17">
        <v>0</v>
      </c>
      <c r="Y12" s="17">
        <v>0</v>
      </c>
      <c r="Z12" s="17"/>
      <c r="AA12" s="17">
        <v>1.32535896066272E-2</v>
      </c>
      <c r="AB12" s="17">
        <v>3.3018425361908903E-2</v>
      </c>
      <c r="AC12" s="17">
        <v>3.1524204775196997E-2</v>
      </c>
      <c r="AD12" s="17">
        <v>1.37362764120664E-2</v>
      </c>
      <c r="AE12" s="17"/>
      <c r="AF12" s="17">
        <v>0</v>
      </c>
      <c r="AG12" s="17">
        <v>1.4517088186460299E-2</v>
      </c>
      <c r="AH12" s="17">
        <v>3.7780077311079997E-2</v>
      </c>
      <c r="AI12" s="17">
        <v>3.5815707197536399E-2</v>
      </c>
      <c r="AJ12" s="17">
        <v>0</v>
      </c>
    </row>
    <row r="13" spans="2:36" x14ac:dyDescent="0.35">
      <c r="B13" s="18" t="s">
        <v>167</v>
      </c>
      <c r="C13" s="17">
        <v>3.68776942355976E-2</v>
      </c>
      <c r="D13" s="17">
        <v>4.3770932349843999E-2</v>
      </c>
      <c r="E13" s="17">
        <v>3.0425656909307999E-2</v>
      </c>
      <c r="F13" s="17"/>
      <c r="G13" s="17">
        <v>1.9237980967468701E-2</v>
      </c>
      <c r="H13" s="17">
        <v>0.109792936087759</v>
      </c>
      <c r="I13" s="17">
        <v>1.96994164116099E-2</v>
      </c>
      <c r="J13" s="17">
        <v>6.4871540277618198E-2</v>
      </c>
      <c r="K13" s="17">
        <v>0</v>
      </c>
      <c r="L13" s="17">
        <v>0</v>
      </c>
      <c r="M13" s="17"/>
      <c r="N13" s="17">
        <v>3.38745099111607E-2</v>
      </c>
      <c r="O13" s="17">
        <v>0</v>
      </c>
      <c r="P13" s="17">
        <v>0</v>
      </c>
      <c r="Q13" s="17">
        <v>0</v>
      </c>
      <c r="R13" s="17">
        <v>5.3663491287861402E-2</v>
      </c>
      <c r="S13" s="17">
        <v>3.5508343511919303E-2</v>
      </c>
      <c r="T13" s="17">
        <v>8.0695305600418807E-2</v>
      </c>
      <c r="U13" s="17">
        <v>0</v>
      </c>
      <c r="V13" s="17">
        <v>0</v>
      </c>
      <c r="W13" s="17">
        <v>0.1312069523478</v>
      </c>
      <c r="X13" s="17">
        <v>7.4398380702026104E-2</v>
      </c>
      <c r="Y13" s="17">
        <v>6.6516609864142304E-2</v>
      </c>
      <c r="Z13" s="17"/>
      <c r="AA13" s="17">
        <v>7.65279560899782E-2</v>
      </c>
      <c r="AB13" s="17">
        <v>2.9558288239830699E-2</v>
      </c>
      <c r="AC13" s="17">
        <v>0</v>
      </c>
      <c r="AD13" s="17">
        <v>3.5250309590600402E-2</v>
      </c>
      <c r="AE13" s="17"/>
      <c r="AF13" s="17">
        <v>0</v>
      </c>
      <c r="AG13" s="17">
        <v>6.1875697281914499E-2</v>
      </c>
      <c r="AH13" s="17">
        <v>4.3031872982177997E-2</v>
      </c>
      <c r="AI13" s="17">
        <v>5.1705959357052703E-2</v>
      </c>
      <c r="AJ13" s="17">
        <v>0</v>
      </c>
    </row>
    <row r="14" spans="2:36" x14ac:dyDescent="0.35">
      <c r="B14" s="18" t="s">
        <v>104</v>
      </c>
      <c r="C14" s="21">
        <v>3.4023860574680801E-3</v>
      </c>
      <c r="D14" s="21">
        <v>0</v>
      </c>
      <c r="E14" s="21">
        <v>6.5870028482128799E-3</v>
      </c>
      <c r="F14" s="21"/>
      <c r="G14" s="21">
        <v>2.1055706632582799E-2</v>
      </c>
      <c r="H14" s="21">
        <v>0</v>
      </c>
      <c r="I14" s="21">
        <v>0</v>
      </c>
      <c r="J14" s="21">
        <v>0</v>
      </c>
      <c r="K14" s="21">
        <v>0</v>
      </c>
      <c r="L14" s="21">
        <v>0</v>
      </c>
      <c r="M14" s="21"/>
      <c r="N14" s="21">
        <v>0</v>
      </c>
      <c r="O14" s="21">
        <v>0</v>
      </c>
      <c r="P14" s="21">
        <v>0</v>
      </c>
      <c r="Q14" s="21">
        <v>0</v>
      </c>
      <c r="R14" s="21">
        <v>0</v>
      </c>
      <c r="S14" s="21">
        <v>0</v>
      </c>
      <c r="T14" s="21">
        <v>0</v>
      </c>
      <c r="U14" s="21">
        <v>0</v>
      </c>
      <c r="V14" s="21">
        <v>3.1884114316691303E-2</v>
      </c>
      <c r="W14" s="21">
        <v>0</v>
      </c>
      <c r="X14" s="21">
        <v>0</v>
      </c>
      <c r="Y14" s="21">
        <v>0</v>
      </c>
      <c r="Z14" s="21"/>
      <c r="AA14" s="21">
        <v>0</v>
      </c>
      <c r="AB14" s="21">
        <v>0</v>
      </c>
      <c r="AC14" s="21">
        <v>0</v>
      </c>
      <c r="AD14" s="21">
        <v>1.3078410505174E-2</v>
      </c>
      <c r="AE14" s="21"/>
      <c r="AF14" s="21">
        <v>1.6620503622080601E-2</v>
      </c>
      <c r="AG14" s="21">
        <v>0</v>
      </c>
      <c r="AH14" s="21">
        <v>0</v>
      </c>
      <c r="AI14" s="21">
        <v>0</v>
      </c>
      <c r="AJ14" s="21">
        <v>0</v>
      </c>
    </row>
    <row r="15" spans="2:36" ht="29" x14ac:dyDescent="0.35">
      <c r="B15" s="18" t="s">
        <v>168</v>
      </c>
      <c r="C15" s="21">
        <v>0.87452709765437797</v>
      </c>
      <c r="D15" s="21">
        <v>0.86167870998901797</v>
      </c>
      <c r="E15" s="21">
        <v>0.88655312597744096</v>
      </c>
      <c r="F15" s="21"/>
      <c r="G15" s="21">
        <v>0.781918497345505</v>
      </c>
      <c r="H15" s="21">
        <v>0.84136912040173495</v>
      </c>
      <c r="I15" s="21">
        <v>0.89075183644747302</v>
      </c>
      <c r="J15" s="21">
        <v>0.82561918872161499</v>
      </c>
      <c r="K15" s="21">
        <v>0.97217687625891502</v>
      </c>
      <c r="L15" s="21">
        <v>0.954778604371601</v>
      </c>
      <c r="M15" s="21"/>
      <c r="N15" s="21">
        <v>0.863016714156146</v>
      </c>
      <c r="O15" s="21">
        <v>0.94410488035054296</v>
      </c>
      <c r="P15" s="21">
        <v>0.81907488064631395</v>
      </c>
      <c r="Q15" s="21">
        <v>0.83675892171988098</v>
      </c>
      <c r="R15" s="21">
        <v>0.94633650871213904</v>
      </c>
      <c r="S15" s="21">
        <v>0.89564945957150199</v>
      </c>
      <c r="T15" s="21">
        <v>0.81003165858403403</v>
      </c>
      <c r="U15" s="21">
        <v>0.80472989322907895</v>
      </c>
      <c r="V15" s="21">
        <v>0.87152558092146903</v>
      </c>
      <c r="W15" s="21">
        <v>0.8687930476522</v>
      </c>
      <c r="X15" s="21">
        <v>0.84659591555874603</v>
      </c>
      <c r="Y15" s="21">
        <v>0.93348339013585802</v>
      </c>
      <c r="Z15" s="21"/>
      <c r="AA15" s="21">
        <v>0.88157056753839402</v>
      </c>
      <c r="AB15" s="21">
        <v>0.83559451838160004</v>
      </c>
      <c r="AC15" s="21">
        <v>0.95357318015145598</v>
      </c>
      <c r="AD15" s="21">
        <v>0.82989717093163295</v>
      </c>
      <c r="AE15" s="21"/>
      <c r="AF15" s="21">
        <v>0.89624882092495195</v>
      </c>
      <c r="AG15" s="21">
        <v>0.86002426361211404</v>
      </c>
      <c r="AH15" s="21">
        <v>0.86680852129732999</v>
      </c>
      <c r="AI15" s="21">
        <v>0.91247833344541096</v>
      </c>
      <c r="AJ15" s="21">
        <v>1</v>
      </c>
    </row>
    <row r="16" spans="2:36" ht="29" x14ac:dyDescent="0.35">
      <c r="B16" s="18" t="s">
        <v>169</v>
      </c>
      <c r="C16" s="22">
        <v>5.9132188026531599E-2</v>
      </c>
      <c r="D16" s="22">
        <v>7.4568770428642697E-2</v>
      </c>
      <c r="E16" s="22">
        <v>4.4683622026334302E-2</v>
      </c>
      <c r="F16" s="22"/>
      <c r="G16" s="22">
        <v>0.107477813643949</v>
      </c>
      <c r="H16" s="22">
        <v>0.109792936087759</v>
      </c>
      <c r="I16" s="22">
        <v>3.9138333460116997E-2</v>
      </c>
      <c r="J16" s="22">
        <v>8.8303878912556297E-2</v>
      </c>
      <c r="K16" s="22">
        <v>0</v>
      </c>
      <c r="L16" s="22">
        <v>0</v>
      </c>
      <c r="M16" s="22"/>
      <c r="N16" s="22">
        <v>0.10404119089561401</v>
      </c>
      <c r="O16" s="22">
        <v>2.7210063137347199E-2</v>
      </c>
      <c r="P16" s="22">
        <v>4.4292661799406399E-2</v>
      </c>
      <c r="Q16" s="22">
        <v>5.2352513344009102E-2</v>
      </c>
      <c r="R16" s="22">
        <v>5.3663491287861402E-2</v>
      </c>
      <c r="S16" s="22">
        <v>3.5508343511919303E-2</v>
      </c>
      <c r="T16" s="22">
        <v>8.0695305600418807E-2</v>
      </c>
      <c r="U16" s="22">
        <v>0</v>
      </c>
      <c r="V16" s="22">
        <v>3.1116278381143701E-2</v>
      </c>
      <c r="W16" s="22">
        <v>0.1312069523478</v>
      </c>
      <c r="X16" s="22">
        <v>7.4398380702026104E-2</v>
      </c>
      <c r="Y16" s="22">
        <v>6.6516609864142304E-2</v>
      </c>
      <c r="Z16" s="22"/>
      <c r="AA16" s="22">
        <v>8.9781545696605403E-2</v>
      </c>
      <c r="AB16" s="22">
        <v>6.2576713601739595E-2</v>
      </c>
      <c r="AC16" s="22">
        <v>3.1524204775196997E-2</v>
      </c>
      <c r="AD16" s="22">
        <v>4.89865860026669E-2</v>
      </c>
      <c r="AE16" s="22"/>
      <c r="AF16" s="22">
        <v>0</v>
      </c>
      <c r="AG16" s="22">
        <v>7.6392785468374802E-2</v>
      </c>
      <c r="AH16" s="22">
        <v>8.0811950293257995E-2</v>
      </c>
      <c r="AI16" s="22">
        <v>8.7521666554589206E-2</v>
      </c>
      <c r="AJ16" s="22">
        <v>0</v>
      </c>
    </row>
    <row r="17" spans="2:2" x14ac:dyDescent="0.35">
      <c r="B17" s="16" t="s">
        <v>14</v>
      </c>
    </row>
    <row r="18" spans="2:2" x14ac:dyDescent="0.35">
      <c r="B18" t="s">
        <v>196</v>
      </c>
    </row>
    <row r="19" spans="2:2" x14ac:dyDescent="0.35">
      <c r="B19" t="s">
        <v>197</v>
      </c>
    </row>
    <row r="21" spans="2:2" x14ac:dyDescent="0.35">
      <c r="B21"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J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2145</v>
      </c>
      <c r="D7" s="10">
        <v>1036</v>
      </c>
      <c r="E7" s="10">
        <v>1104</v>
      </c>
      <c r="F7" s="10"/>
      <c r="G7" s="10">
        <v>319</v>
      </c>
      <c r="H7" s="10">
        <v>331</v>
      </c>
      <c r="I7" s="10">
        <v>360</v>
      </c>
      <c r="J7" s="10">
        <v>352</v>
      </c>
      <c r="K7" s="10">
        <v>326</v>
      </c>
      <c r="L7" s="10">
        <v>457</v>
      </c>
      <c r="M7" s="10"/>
      <c r="N7" s="10">
        <v>294</v>
      </c>
      <c r="O7" s="10">
        <v>277</v>
      </c>
      <c r="P7" s="10">
        <v>179</v>
      </c>
      <c r="Q7" s="10">
        <v>183</v>
      </c>
      <c r="R7" s="10">
        <v>161</v>
      </c>
      <c r="S7" s="10">
        <v>194</v>
      </c>
      <c r="T7" s="10">
        <v>161</v>
      </c>
      <c r="U7" s="10">
        <v>104</v>
      </c>
      <c r="V7" s="10">
        <v>242</v>
      </c>
      <c r="W7" s="10">
        <v>168</v>
      </c>
      <c r="X7" s="10">
        <v>109</v>
      </c>
      <c r="Y7" s="10">
        <v>73</v>
      </c>
      <c r="Z7" s="10"/>
      <c r="AA7" s="10">
        <v>565</v>
      </c>
      <c r="AB7" s="10">
        <v>546</v>
      </c>
      <c r="AC7" s="10">
        <v>473</v>
      </c>
      <c r="AD7" s="10">
        <v>557</v>
      </c>
      <c r="AE7" s="10"/>
      <c r="AF7" s="10">
        <v>503</v>
      </c>
      <c r="AG7" s="10">
        <v>560</v>
      </c>
      <c r="AH7" s="10">
        <v>558</v>
      </c>
      <c r="AI7" s="10">
        <v>202</v>
      </c>
      <c r="AJ7" s="10">
        <v>43</v>
      </c>
    </row>
    <row r="8" spans="2:36" ht="30" customHeight="1" x14ac:dyDescent="0.35">
      <c r="B8" s="11" t="s">
        <v>54</v>
      </c>
      <c r="C8" s="11">
        <v>2145</v>
      </c>
      <c r="D8" s="11">
        <v>1057</v>
      </c>
      <c r="E8" s="11">
        <v>1083</v>
      </c>
      <c r="F8" s="11"/>
      <c r="G8" s="11">
        <v>298</v>
      </c>
      <c r="H8" s="11">
        <v>365</v>
      </c>
      <c r="I8" s="11">
        <v>365</v>
      </c>
      <c r="J8" s="11">
        <v>366</v>
      </c>
      <c r="K8" s="11">
        <v>302</v>
      </c>
      <c r="L8" s="11">
        <v>449</v>
      </c>
      <c r="M8" s="11"/>
      <c r="N8" s="11">
        <v>300</v>
      </c>
      <c r="O8" s="11">
        <v>279</v>
      </c>
      <c r="P8" s="11">
        <v>172</v>
      </c>
      <c r="Q8" s="11">
        <v>193</v>
      </c>
      <c r="R8" s="11">
        <v>150</v>
      </c>
      <c r="S8" s="11">
        <v>193</v>
      </c>
      <c r="T8" s="11">
        <v>172</v>
      </c>
      <c r="U8" s="11">
        <v>86</v>
      </c>
      <c r="V8" s="11">
        <v>236</v>
      </c>
      <c r="W8" s="11">
        <v>193</v>
      </c>
      <c r="X8" s="11">
        <v>107</v>
      </c>
      <c r="Y8" s="11">
        <v>64</v>
      </c>
      <c r="Z8" s="11"/>
      <c r="AA8" s="11">
        <v>578</v>
      </c>
      <c r="AB8" s="11">
        <v>557</v>
      </c>
      <c r="AC8" s="11">
        <v>471</v>
      </c>
      <c r="AD8" s="11">
        <v>535</v>
      </c>
      <c r="AE8" s="11"/>
      <c r="AF8" s="11">
        <v>492</v>
      </c>
      <c r="AG8" s="11">
        <v>553</v>
      </c>
      <c r="AH8" s="11">
        <v>570</v>
      </c>
      <c r="AI8" s="11">
        <v>209</v>
      </c>
      <c r="AJ8" s="11">
        <v>42</v>
      </c>
    </row>
    <row r="9" spans="2:36" x14ac:dyDescent="0.35">
      <c r="B9" s="18" t="s">
        <v>186</v>
      </c>
      <c r="C9" s="17">
        <v>3.06176192649645E-2</v>
      </c>
      <c r="D9" s="17">
        <v>4.5535797392672897E-2</v>
      </c>
      <c r="E9" s="17">
        <v>1.5293353604752801E-2</v>
      </c>
      <c r="F9" s="17"/>
      <c r="G9" s="17">
        <v>5.7664171178273903E-2</v>
      </c>
      <c r="H9" s="17">
        <v>4.5190496950926501E-2</v>
      </c>
      <c r="I9" s="17">
        <v>4.1186963879854599E-2</v>
      </c>
      <c r="J9" s="17">
        <v>2.55893987159539E-2</v>
      </c>
      <c r="K9" s="17">
        <v>6.2994169849358503E-3</v>
      </c>
      <c r="L9" s="17">
        <v>1.26232970979532E-2</v>
      </c>
      <c r="M9" s="17"/>
      <c r="N9" s="17">
        <v>4.9381205114797502E-2</v>
      </c>
      <c r="O9" s="17">
        <v>1.82200399035077E-2</v>
      </c>
      <c r="P9" s="17">
        <v>1.65169298622845E-2</v>
      </c>
      <c r="Q9" s="17">
        <v>3.3893957011106299E-2</v>
      </c>
      <c r="R9" s="17">
        <v>2.88629239020653E-2</v>
      </c>
      <c r="S9" s="17">
        <v>2.67699914645286E-2</v>
      </c>
      <c r="T9" s="17">
        <v>3.2481794703618699E-2</v>
      </c>
      <c r="U9" s="17">
        <v>1.88004705404945E-2</v>
      </c>
      <c r="V9" s="17">
        <v>3.16385534759882E-2</v>
      </c>
      <c r="W9" s="17">
        <v>2.4164484598318599E-2</v>
      </c>
      <c r="X9" s="17">
        <v>4.6512775376558402E-2</v>
      </c>
      <c r="Y9" s="17">
        <v>4.0419952069177201E-2</v>
      </c>
      <c r="Z9" s="17"/>
      <c r="AA9" s="17">
        <v>3.08605265769759E-2</v>
      </c>
      <c r="AB9" s="17">
        <v>2.49006650243324E-2</v>
      </c>
      <c r="AC9" s="17">
        <v>4.6795806701616101E-2</v>
      </c>
      <c r="AD9" s="17">
        <v>2.2293296424004599E-2</v>
      </c>
      <c r="AE9" s="17"/>
      <c r="AF9" s="17">
        <v>1.3943260674149799E-2</v>
      </c>
      <c r="AG9" s="17">
        <v>4.2183861715555299E-2</v>
      </c>
      <c r="AH9" s="17">
        <v>2.8456886165415699E-2</v>
      </c>
      <c r="AI9" s="17">
        <v>5.4142548402271701E-2</v>
      </c>
      <c r="AJ9" s="17">
        <v>2.3567918274427301E-2</v>
      </c>
    </row>
    <row r="10" spans="2:36" ht="58" x14ac:dyDescent="0.35">
      <c r="B10" s="18" t="s">
        <v>187</v>
      </c>
      <c r="C10" s="17">
        <v>0.40778175562298202</v>
      </c>
      <c r="D10" s="17">
        <v>0.42180954728238002</v>
      </c>
      <c r="E10" s="17">
        <v>0.39312510890562102</v>
      </c>
      <c r="F10" s="17"/>
      <c r="G10" s="17">
        <v>0.53543203046251797</v>
      </c>
      <c r="H10" s="17">
        <v>0.50685995459967703</v>
      </c>
      <c r="I10" s="17">
        <v>0.40137056139850602</v>
      </c>
      <c r="J10" s="17">
        <v>0.35194820206414701</v>
      </c>
      <c r="K10" s="17">
        <v>0.306666448780884</v>
      </c>
      <c r="L10" s="17">
        <v>0.36101176992798101</v>
      </c>
      <c r="M10" s="17"/>
      <c r="N10" s="17">
        <v>0.51035906820197896</v>
      </c>
      <c r="O10" s="17">
        <v>0.37490240783944201</v>
      </c>
      <c r="P10" s="17">
        <v>0.41449965222809498</v>
      </c>
      <c r="Q10" s="17">
        <v>0.37197743872568301</v>
      </c>
      <c r="R10" s="17">
        <v>0.38725480175634303</v>
      </c>
      <c r="S10" s="17">
        <v>0.396054081187868</v>
      </c>
      <c r="T10" s="17">
        <v>0.38931612936348697</v>
      </c>
      <c r="U10" s="17">
        <v>0.37669572979974297</v>
      </c>
      <c r="V10" s="17">
        <v>0.440258525689807</v>
      </c>
      <c r="W10" s="17">
        <v>0.40631374205007198</v>
      </c>
      <c r="X10" s="17">
        <v>0.37527581517367697</v>
      </c>
      <c r="Y10" s="17">
        <v>0.27401328016939103</v>
      </c>
      <c r="Z10" s="17"/>
      <c r="AA10" s="17">
        <v>0.45051358267914798</v>
      </c>
      <c r="AB10" s="17">
        <v>0.398200101452299</v>
      </c>
      <c r="AC10" s="17">
        <v>0.38243437838442701</v>
      </c>
      <c r="AD10" s="17">
        <v>0.39336704738956402</v>
      </c>
      <c r="AE10" s="17"/>
      <c r="AF10" s="17">
        <v>0.32437122833258603</v>
      </c>
      <c r="AG10" s="17">
        <v>0.43373971987348497</v>
      </c>
      <c r="AH10" s="17">
        <v>0.44584021959627301</v>
      </c>
      <c r="AI10" s="17">
        <v>0.47515629700254403</v>
      </c>
      <c r="AJ10" s="17">
        <v>0.63965769362268199</v>
      </c>
    </row>
    <row r="11" spans="2:36" ht="29" x14ac:dyDescent="0.35">
      <c r="B11" s="18" t="s">
        <v>188</v>
      </c>
      <c r="C11" s="17">
        <v>0.532709666297286</v>
      </c>
      <c r="D11" s="17">
        <v>0.505060048252847</v>
      </c>
      <c r="E11" s="17">
        <v>0.56129109814551303</v>
      </c>
      <c r="F11" s="17"/>
      <c r="G11" s="17">
        <v>0.36213230789793899</v>
      </c>
      <c r="H11" s="17">
        <v>0.41185703910419802</v>
      </c>
      <c r="I11" s="17">
        <v>0.53019014440096301</v>
      </c>
      <c r="J11" s="17">
        <v>0.58917778859146697</v>
      </c>
      <c r="K11" s="17">
        <v>0.66117412822970101</v>
      </c>
      <c r="L11" s="17">
        <v>0.61410787839825498</v>
      </c>
      <c r="M11" s="17"/>
      <c r="N11" s="17">
        <v>0.41074319232668</v>
      </c>
      <c r="O11" s="17">
        <v>0.58567020951646198</v>
      </c>
      <c r="P11" s="17">
        <v>0.52830132100657201</v>
      </c>
      <c r="Q11" s="17">
        <v>0.57697108104179495</v>
      </c>
      <c r="R11" s="17">
        <v>0.54039655671020004</v>
      </c>
      <c r="S11" s="17">
        <v>0.53019577968853804</v>
      </c>
      <c r="T11" s="17">
        <v>0.56149581050832098</v>
      </c>
      <c r="U11" s="17">
        <v>0.56628395975136803</v>
      </c>
      <c r="V11" s="17">
        <v>0.50678583127366506</v>
      </c>
      <c r="W11" s="17">
        <v>0.54059121796740905</v>
      </c>
      <c r="X11" s="17">
        <v>0.54402850471239395</v>
      </c>
      <c r="Y11" s="17">
        <v>0.67200281046503196</v>
      </c>
      <c r="Z11" s="17"/>
      <c r="AA11" s="17">
        <v>0.50123159951387797</v>
      </c>
      <c r="AB11" s="17">
        <v>0.56093799254347898</v>
      </c>
      <c r="AC11" s="17">
        <v>0.55030465147839103</v>
      </c>
      <c r="AD11" s="17">
        <v>0.52193273446159605</v>
      </c>
      <c r="AE11" s="17"/>
      <c r="AF11" s="17">
        <v>0.62070703259796001</v>
      </c>
      <c r="AG11" s="17">
        <v>0.48988332711004501</v>
      </c>
      <c r="AH11" s="17">
        <v>0.50670039332678596</v>
      </c>
      <c r="AI11" s="17">
        <v>0.44657130716629101</v>
      </c>
      <c r="AJ11" s="17">
        <v>0.31638822437654801</v>
      </c>
    </row>
    <row r="12" spans="2:36" x14ac:dyDescent="0.35">
      <c r="B12" s="18" t="s">
        <v>79</v>
      </c>
      <c r="C12" s="19">
        <v>2.88909588147673E-2</v>
      </c>
      <c r="D12" s="19">
        <v>2.75946070721006E-2</v>
      </c>
      <c r="E12" s="19">
        <v>3.02904393441134E-2</v>
      </c>
      <c r="F12" s="19"/>
      <c r="G12" s="19">
        <v>4.4771490461269298E-2</v>
      </c>
      <c r="H12" s="19">
        <v>3.6092509345198698E-2</v>
      </c>
      <c r="I12" s="19">
        <v>2.72523303206764E-2</v>
      </c>
      <c r="J12" s="19">
        <v>3.3284610628432999E-2</v>
      </c>
      <c r="K12" s="19">
        <v>2.5860006004478998E-2</v>
      </c>
      <c r="L12" s="19">
        <v>1.2257054575811201E-2</v>
      </c>
      <c r="M12" s="19"/>
      <c r="N12" s="19">
        <v>2.9516534356543399E-2</v>
      </c>
      <c r="O12" s="19">
        <v>2.12073427405884E-2</v>
      </c>
      <c r="P12" s="19">
        <v>4.0682096903048803E-2</v>
      </c>
      <c r="Q12" s="19">
        <v>1.7157523221416601E-2</v>
      </c>
      <c r="R12" s="19">
        <v>4.3485717631391398E-2</v>
      </c>
      <c r="S12" s="19">
        <v>4.6980147659065503E-2</v>
      </c>
      <c r="T12" s="19">
        <v>1.6706265424573201E-2</v>
      </c>
      <c r="U12" s="19">
        <v>3.8219839908393803E-2</v>
      </c>
      <c r="V12" s="19">
        <v>2.1317089560539602E-2</v>
      </c>
      <c r="W12" s="19">
        <v>2.8930555384199901E-2</v>
      </c>
      <c r="X12" s="19">
        <v>3.4182904737370998E-2</v>
      </c>
      <c r="Y12" s="19">
        <v>1.3563957296399899E-2</v>
      </c>
      <c r="Z12" s="19"/>
      <c r="AA12" s="19">
        <v>1.7394291229998301E-2</v>
      </c>
      <c r="AB12" s="19">
        <v>1.5961240979890101E-2</v>
      </c>
      <c r="AC12" s="19">
        <v>2.0465163435565301E-2</v>
      </c>
      <c r="AD12" s="19">
        <v>6.2406921724835099E-2</v>
      </c>
      <c r="AE12" s="19"/>
      <c r="AF12" s="19">
        <v>4.0978478395303802E-2</v>
      </c>
      <c r="AG12" s="19">
        <v>3.4193091300914497E-2</v>
      </c>
      <c r="AH12" s="19">
        <v>1.9002500911525201E-2</v>
      </c>
      <c r="AI12" s="19">
        <v>2.4129847428893601E-2</v>
      </c>
      <c r="AJ12" s="19">
        <v>2.0386163726342901E-2</v>
      </c>
    </row>
    <row r="13" spans="2:36" x14ac:dyDescent="0.35">
      <c r="B13" s="16"/>
    </row>
    <row r="14" spans="2:36" x14ac:dyDescent="0.35">
      <c r="B14" t="s">
        <v>196</v>
      </c>
    </row>
    <row r="15" spans="2:36" x14ac:dyDescent="0.35">
      <c r="B15" t="s">
        <v>197</v>
      </c>
    </row>
    <row r="17" spans="2:2" x14ac:dyDescent="0.35">
      <c r="B17"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J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25" width="10.7265625" customWidth="1"/>
    <col min="26" max="26" width="2.1796875" customWidth="1"/>
    <col min="27" max="30" width="10.7265625" customWidth="1"/>
    <col min="31" max="31" width="2.1796875" customWidth="1"/>
    <col min="32" max="36" width="10.7265625" customWidth="1"/>
    <col min="37" max="37" width="2.1796875" customWidth="1"/>
  </cols>
  <sheetData>
    <row r="2" spans="2:36" ht="40" customHeight="1" x14ac:dyDescent="0.35">
      <c r="D2" s="29"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row>
    <row r="5" spans="2:36" ht="30" customHeight="1" x14ac:dyDescent="0.35">
      <c r="B5" s="15"/>
      <c r="C5" s="15"/>
      <c r="D5" s="30" t="s">
        <v>17</v>
      </c>
      <c r="E5" s="30"/>
      <c r="F5" s="15"/>
      <c r="G5" s="30" t="s">
        <v>18</v>
      </c>
      <c r="H5" s="30"/>
      <c r="I5" s="30"/>
      <c r="J5" s="30"/>
      <c r="K5" s="30"/>
      <c r="L5" s="30"/>
      <c r="M5" s="15"/>
      <c r="N5" s="30" t="s">
        <v>19</v>
      </c>
      <c r="O5" s="30"/>
      <c r="P5" s="30"/>
      <c r="Q5" s="30"/>
      <c r="R5" s="30"/>
      <c r="S5" s="30"/>
      <c r="T5" s="30"/>
      <c r="U5" s="30"/>
      <c r="V5" s="30"/>
      <c r="W5" s="30"/>
      <c r="X5" s="30"/>
      <c r="Y5" s="30"/>
      <c r="Z5" s="15"/>
      <c r="AA5" s="30" t="s">
        <v>20</v>
      </c>
      <c r="AB5" s="30"/>
      <c r="AC5" s="30"/>
      <c r="AD5" s="30"/>
      <c r="AE5" s="15"/>
      <c r="AF5" s="30" t="s">
        <v>21</v>
      </c>
      <c r="AG5" s="30"/>
      <c r="AH5" s="30"/>
      <c r="AI5" s="30"/>
      <c r="AJ5" s="30"/>
    </row>
    <row r="6" spans="2:36" ht="72.5" x14ac:dyDescent="0.35">
      <c r="B6" t="s">
        <v>22</v>
      </c>
      <c r="C6" s="9" t="s">
        <v>23</v>
      </c>
      <c r="D6" s="12" t="s">
        <v>24</v>
      </c>
      <c r="E6" s="12" t="s">
        <v>25</v>
      </c>
      <c r="G6" s="12" t="s">
        <v>26</v>
      </c>
      <c r="H6" s="12" t="s">
        <v>27</v>
      </c>
      <c r="I6" s="12" t="s">
        <v>28</v>
      </c>
      <c r="J6" s="12" t="s">
        <v>29</v>
      </c>
      <c r="K6" s="12" t="s">
        <v>30</v>
      </c>
      <c r="L6" s="12" t="s">
        <v>31</v>
      </c>
      <c r="N6" s="12" t="s">
        <v>32</v>
      </c>
      <c r="O6" s="12" t="s">
        <v>33</v>
      </c>
      <c r="P6" s="12" t="s">
        <v>34</v>
      </c>
      <c r="Q6" s="12" t="s">
        <v>35</v>
      </c>
      <c r="R6" s="12" t="s">
        <v>36</v>
      </c>
      <c r="S6" s="12" t="s">
        <v>37</v>
      </c>
      <c r="T6" s="12" t="s">
        <v>38</v>
      </c>
      <c r="U6" s="12" t="s">
        <v>39</v>
      </c>
      <c r="V6" s="12" t="s">
        <v>40</v>
      </c>
      <c r="W6" s="12" t="s">
        <v>41</v>
      </c>
      <c r="X6" s="12" t="s">
        <v>42</v>
      </c>
      <c r="Y6" s="12" t="s">
        <v>43</v>
      </c>
      <c r="AA6" s="12" t="s">
        <v>44</v>
      </c>
      <c r="AB6" s="12" t="s">
        <v>45</v>
      </c>
      <c r="AC6" s="12" t="s">
        <v>46</v>
      </c>
      <c r="AD6" s="12" t="s">
        <v>47</v>
      </c>
      <c r="AF6" s="12" t="s">
        <v>48</v>
      </c>
      <c r="AG6" s="12" t="s">
        <v>49</v>
      </c>
      <c r="AH6" s="12" t="s">
        <v>50</v>
      </c>
      <c r="AI6" s="12" t="s">
        <v>51</v>
      </c>
      <c r="AJ6" s="12" t="s">
        <v>52</v>
      </c>
    </row>
    <row r="7" spans="2:36" ht="30" customHeight="1" x14ac:dyDescent="0.35">
      <c r="B7" s="10" t="s">
        <v>53</v>
      </c>
      <c r="C7" s="10">
        <v>869</v>
      </c>
      <c r="D7" s="10">
        <v>434</v>
      </c>
      <c r="E7" s="10">
        <v>432</v>
      </c>
      <c r="F7" s="10"/>
      <c r="G7" s="10">
        <v>171</v>
      </c>
      <c r="H7" s="10">
        <v>167</v>
      </c>
      <c r="I7" s="10">
        <v>144</v>
      </c>
      <c r="J7" s="10">
        <v>121</v>
      </c>
      <c r="K7" s="10">
        <v>101</v>
      </c>
      <c r="L7" s="10">
        <v>165</v>
      </c>
      <c r="M7" s="10"/>
      <c r="N7" s="10">
        <v>150</v>
      </c>
      <c r="O7" s="10">
        <v>104</v>
      </c>
      <c r="P7" s="10">
        <v>74</v>
      </c>
      <c r="Q7" s="10">
        <v>68</v>
      </c>
      <c r="R7" s="10">
        <v>62</v>
      </c>
      <c r="S7" s="10">
        <v>76</v>
      </c>
      <c r="T7" s="10">
        <v>63</v>
      </c>
      <c r="U7" s="10">
        <v>39</v>
      </c>
      <c r="V7" s="10">
        <v>105</v>
      </c>
      <c r="W7" s="10">
        <v>67</v>
      </c>
      <c r="X7" s="10">
        <v>41</v>
      </c>
      <c r="Y7" s="10">
        <v>20</v>
      </c>
      <c r="Z7" s="10"/>
      <c r="AA7" s="10">
        <v>254</v>
      </c>
      <c r="AB7" s="10">
        <v>215</v>
      </c>
      <c r="AC7" s="10">
        <v>181</v>
      </c>
      <c r="AD7" s="10">
        <v>217</v>
      </c>
      <c r="AE7" s="10"/>
      <c r="AF7" s="10">
        <v>162</v>
      </c>
      <c r="AG7" s="10">
        <v>244</v>
      </c>
      <c r="AH7" s="10">
        <v>245</v>
      </c>
      <c r="AI7" s="10">
        <v>95</v>
      </c>
      <c r="AJ7" s="10">
        <v>27</v>
      </c>
    </row>
    <row r="8" spans="2:36" ht="30" customHeight="1" x14ac:dyDescent="0.35">
      <c r="B8" s="11" t="s">
        <v>54</v>
      </c>
      <c r="C8" s="11">
        <v>875</v>
      </c>
      <c r="D8" s="11">
        <v>446</v>
      </c>
      <c r="E8" s="11">
        <v>426</v>
      </c>
      <c r="F8" s="11"/>
      <c r="G8" s="11">
        <v>160</v>
      </c>
      <c r="H8" s="11">
        <v>185</v>
      </c>
      <c r="I8" s="11">
        <v>147</v>
      </c>
      <c r="J8" s="11">
        <v>129</v>
      </c>
      <c r="K8" s="11">
        <v>93</v>
      </c>
      <c r="L8" s="11">
        <v>162</v>
      </c>
      <c r="M8" s="11"/>
      <c r="N8" s="11">
        <v>153</v>
      </c>
      <c r="O8" s="11">
        <v>105</v>
      </c>
      <c r="P8" s="11">
        <v>71</v>
      </c>
      <c r="Q8" s="11">
        <v>72</v>
      </c>
      <c r="R8" s="11">
        <v>58</v>
      </c>
      <c r="S8" s="11">
        <v>76</v>
      </c>
      <c r="T8" s="11">
        <v>67</v>
      </c>
      <c r="U8" s="11">
        <v>32</v>
      </c>
      <c r="V8" s="11">
        <v>104</v>
      </c>
      <c r="W8" s="11">
        <v>78</v>
      </c>
      <c r="X8" s="11">
        <v>40</v>
      </c>
      <c r="Y8" s="11">
        <v>18</v>
      </c>
      <c r="Z8" s="11"/>
      <c r="AA8" s="11">
        <v>260</v>
      </c>
      <c r="AB8" s="11">
        <v>222</v>
      </c>
      <c r="AC8" s="11">
        <v>180</v>
      </c>
      <c r="AD8" s="11">
        <v>210</v>
      </c>
      <c r="AE8" s="11"/>
      <c r="AF8" s="11">
        <v>160</v>
      </c>
      <c r="AG8" s="11">
        <v>240</v>
      </c>
      <c r="AH8" s="11">
        <v>254</v>
      </c>
      <c r="AI8" s="11">
        <v>99</v>
      </c>
      <c r="AJ8" s="11">
        <v>27</v>
      </c>
    </row>
    <row r="9" spans="2:36" x14ac:dyDescent="0.35">
      <c r="B9" s="18" t="s">
        <v>190</v>
      </c>
      <c r="C9" s="17">
        <v>0.17059394189214699</v>
      </c>
      <c r="D9" s="17">
        <v>0.172040543045932</v>
      </c>
      <c r="E9" s="17">
        <v>0.16775501344862301</v>
      </c>
      <c r="F9" s="17"/>
      <c r="G9" s="17">
        <v>0.15616665049959</v>
      </c>
      <c r="H9" s="17">
        <v>0.14699422615503899</v>
      </c>
      <c r="I9" s="17">
        <v>0.194864042349567</v>
      </c>
      <c r="J9" s="17">
        <v>0.216626636374501</v>
      </c>
      <c r="K9" s="17">
        <v>0.190447836503501</v>
      </c>
      <c r="L9" s="17">
        <v>0.14188072909799801</v>
      </c>
      <c r="M9" s="17"/>
      <c r="N9" s="17">
        <v>0.178513613753228</v>
      </c>
      <c r="O9" s="17">
        <v>0.25176019588869802</v>
      </c>
      <c r="P9" s="17">
        <v>9.7405925811583499E-2</v>
      </c>
      <c r="Q9" s="17">
        <v>0.124869520634939</v>
      </c>
      <c r="R9" s="17">
        <v>0.19582103075361201</v>
      </c>
      <c r="S9" s="17">
        <v>0.14125959834506499</v>
      </c>
      <c r="T9" s="17">
        <v>0.14473271633592899</v>
      </c>
      <c r="U9" s="17">
        <v>0.20300400770988999</v>
      </c>
      <c r="V9" s="17">
        <v>0.19182268855986001</v>
      </c>
      <c r="W9" s="17">
        <v>0.19808262096068999</v>
      </c>
      <c r="X9" s="17">
        <v>0.122583698812569</v>
      </c>
      <c r="Y9" s="17">
        <v>4.6437233571486901E-2</v>
      </c>
      <c r="Z9" s="17"/>
      <c r="AA9" s="17">
        <v>0.18587521510445901</v>
      </c>
      <c r="AB9" s="17">
        <v>0.171423394657788</v>
      </c>
      <c r="AC9" s="17">
        <v>0.18906393084421899</v>
      </c>
      <c r="AD9" s="17">
        <v>0.13655933022866401</v>
      </c>
      <c r="AE9" s="17"/>
      <c r="AF9" s="17">
        <v>0.189869391343301</v>
      </c>
      <c r="AG9" s="17">
        <v>0.14513988743017101</v>
      </c>
      <c r="AH9" s="17">
        <v>0.167422060616433</v>
      </c>
      <c r="AI9" s="17">
        <v>0.16183701955648999</v>
      </c>
      <c r="AJ9" s="17">
        <v>0.216832276493509</v>
      </c>
    </row>
    <row r="10" spans="2:36" x14ac:dyDescent="0.35">
      <c r="B10" s="18" t="s">
        <v>191</v>
      </c>
      <c r="C10" s="17">
        <v>0.31623690074926403</v>
      </c>
      <c r="D10" s="17">
        <v>0.32718858323236999</v>
      </c>
      <c r="E10" s="17">
        <v>0.30705206101764598</v>
      </c>
      <c r="F10" s="17"/>
      <c r="G10" s="17">
        <v>0.31944858380955499</v>
      </c>
      <c r="H10" s="17">
        <v>0.33931258641218498</v>
      </c>
      <c r="I10" s="17">
        <v>0.31370970906143097</v>
      </c>
      <c r="J10" s="17">
        <v>0.29921010537098103</v>
      </c>
      <c r="K10" s="17">
        <v>0.32076501083296799</v>
      </c>
      <c r="L10" s="17">
        <v>0.299926241092492</v>
      </c>
      <c r="M10" s="17"/>
      <c r="N10" s="17">
        <v>0.290055046762413</v>
      </c>
      <c r="O10" s="17">
        <v>0.32866132222351802</v>
      </c>
      <c r="P10" s="17">
        <v>0.20144038656805499</v>
      </c>
      <c r="Q10" s="17">
        <v>0.32873056159236103</v>
      </c>
      <c r="R10" s="17">
        <v>0.28093511388732501</v>
      </c>
      <c r="S10" s="17">
        <v>0.39520124313598698</v>
      </c>
      <c r="T10" s="17">
        <v>0.26588514867087298</v>
      </c>
      <c r="U10" s="17">
        <v>0.27828699008960101</v>
      </c>
      <c r="V10" s="17">
        <v>0.35214372627358398</v>
      </c>
      <c r="W10" s="17">
        <v>0.40661050093554701</v>
      </c>
      <c r="X10" s="17">
        <v>0.248166843407881</v>
      </c>
      <c r="Y10" s="17">
        <v>0.46035936896736801</v>
      </c>
      <c r="Z10" s="17"/>
      <c r="AA10" s="17">
        <v>0.34859760316451099</v>
      </c>
      <c r="AB10" s="17">
        <v>0.345460904674466</v>
      </c>
      <c r="AC10" s="17">
        <v>0.28105457747277601</v>
      </c>
      <c r="AD10" s="17">
        <v>0.27337292771296501</v>
      </c>
      <c r="AE10" s="17"/>
      <c r="AF10" s="17">
        <v>0.31117914218727399</v>
      </c>
      <c r="AG10" s="17">
        <v>0.28019964958834898</v>
      </c>
      <c r="AH10" s="17">
        <v>0.35102744042742801</v>
      </c>
      <c r="AI10" s="17">
        <v>0.402077882211613</v>
      </c>
      <c r="AJ10" s="17">
        <v>0.23868202193042401</v>
      </c>
    </row>
    <row r="11" spans="2:36" x14ac:dyDescent="0.35">
      <c r="B11" s="18" t="s">
        <v>192</v>
      </c>
      <c r="C11" s="17">
        <v>0.17646136688773001</v>
      </c>
      <c r="D11" s="17">
        <v>0.193135135693599</v>
      </c>
      <c r="E11" s="17">
        <v>0.157779057560545</v>
      </c>
      <c r="F11" s="17"/>
      <c r="G11" s="17">
        <v>0.24383115812748099</v>
      </c>
      <c r="H11" s="17">
        <v>0.22529197628446401</v>
      </c>
      <c r="I11" s="17">
        <v>0.16997587921766599</v>
      </c>
      <c r="J11" s="17">
        <v>0.10714252771352099</v>
      </c>
      <c r="K11" s="17">
        <v>0.147947316182899</v>
      </c>
      <c r="L11" s="17">
        <v>0.13149680701861</v>
      </c>
      <c r="M11" s="17"/>
      <c r="N11" s="17">
        <v>0.211792653648533</v>
      </c>
      <c r="O11" s="17">
        <v>9.5810427895271305E-2</v>
      </c>
      <c r="P11" s="17">
        <v>0.18860541421063701</v>
      </c>
      <c r="Q11" s="17">
        <v>0.16901990778974399</v>
      </c>
      <c r="R11" s="17">
        <v>0.266851120971282</v>
      </c>
      <c r="S11" s="17">
        <v>0.20464802674644</v>
      </c>
      <c r="T11" s="17">
        <v>0.17934587621939399</v>
      </c>
      <c r="U11" s="17">
        <v>0.29010441662806102</v>
      </c>
      <c r="V11" s="17">
        <v>0.16725802507097401</v>
      </c>
      <c r="W11" s="17">
        <v>8.8669516581233399E-2</v>
      </c>
      <c r="X11" s="17">
        <v>0.14323027277569</v>
      </c>
      <c r="Y11" s="17">
        <v>0.210129015741435</v>
      </c>
      <c r="Z11" s="17"/>
      <c r="AA11" s="17">
        <v>0.17256068129538299</v>
      </c>
      <c r="AB11" s="17">
        <v>0.153156402684514</v>
      </c>
      <c r="AC11" s="17">
        <v>0.215026447665324</v>
      </c>
      <c r="AD11" s="17">
        <v>0.17035029348203801</v>
      </c>
      <c r="AE11" s="17"/>
      <c r="AF11" s="17">
        <v>0.12417850742592</v>
      </c>
      <c r="AG11" s="17">
        <v>0.21603685832807301</v>
      </c>
      <c r="AH11" s="17">
        <v>0.149723073805695</v>
      </c>
      <c r="AI11" s="17">
        <v>0.210852958234576</v>
      </c>
      <c r="AJ11" s="17">
        <v>0.31182830134872103</v>
      </c>
    </row>
    <row r="12" spans="2:36" x14ac:dyDescent="0.35">
      <c r="B12" s="18" t="s">
        <v>193</v>
      </c>
      <c r="C12" s="17">
        <v>0.123156148019973</v>
      </c>
      <c r="D12" s="17">
        <v>0.123854596575645</v>
      </c>
      <c r="E12" s="17">
        <v>0.123315894008454</v>
      </c>
      <c r="F12" s="17"/>
      <c r="G12" s="17">
        <v>0.131857940959314</v>
      </c>
      <c r="H12" s="17">
        <v>0.16254895334375499</v>
      </c>
      <c r="I12" s="17">
        <v>0.14786448133102401</v>
      </c>
      <c r="J12" s="17">
        <v>9.8147648800748402E-2</v>
      </c>
      <c r="K12" s="17">
        <v>5.9749943063138099E-2</v>
      </c>
      <c r="L12" s="17">
        <v>0.103285255237793</v>
      </c>
      <c r="M12" s="17"/>
      <c r="N12" s="17">
        <v>0.118630180671029</v>
      </c>
      <c r="O12" s="17">
        <v>9.08441889005977E-2</v>
      </c>
      <c r="P12" s="17">
        <v>0.20329023505996499</v>
      </c>
      <c r="Q12" s="17">
        <v>0.18297308707813101</v>
      </c>
      <c r="R12" s="17">
        <v>6.2178918187791699E-2</v>
      </c>
      <c r="S12" s="17">
        <v>0.12006961426041</v>
      </c>
      <c r="T12" s="17">
        <v>0.20641481768492001</v>
      </c>
      <c r="U12" s="17">
        <v>0.107921914345966</v>
      </c>
      <c r="V12" s="17">
        <v>9.2039649448311001E-2</v>
      </c>
      <c r="W12" s="17">
        <v>9.0194443962328896E-2</v>
      </c>
      <c r="X12" s="17">
        <v>9.9730563937210595E-2</v>
      </c>
      <c r="Y12" s="17">
        <v>9.5801818284571294E-2</v>
      </c>
      <c r="Z12" s="17"/>
      <c r="AA12" s="17">
        <v>0.10645745097296901</v>
      </c>
      <c r="AB12" s="17">
        <v>0.10283112403708899</v>
      </c>
      <c r="AC12" s="17">
        <v>0.144332544892324</v>
      </c>
      <c r="AD12" s="17">
        <v>0.14823702335535099</v>
      </c>
      <c r="AE12" s="17"/>
      <c r="AF12" s="17">
        <v>0.10113006320961999</v>
      </c>
      <c r="AG12" s="17">
        <v>0.16711622015342301</v>
      </c>
      <c r="AH12" s="17">
        <v>0.126930968443284</v>
      </c>
      <c r="AI12" s="17">
        <v>8.4747578226590695E-2</v>
      </c>
      <c r="AJ12" s="17">
        <v>7.8768487566129294E-2</v>
      </c>
    </row>
    <row r="13" spans="2:36" x14ac:dyDescent="0.35">
      <c r="B13" s="18" t="s">
        <v>194</v>
      </c>
      <c r="C13" s="17">
        <v>5.5338162402541899E-2</v>
      </c>
      <c r="D13" s="17">
        <v>4.8475870929131103E-2</v>
      </c>
      <c r="E13" s="17">
        <v>6.2928337468126996E-2</v>
      </c>
      <c r="F13" s="17"/>
      <c r="G13" s="17">
        <v>5.9443920654135902E-2</v>
      </c>
      <c r="H13" s="17">
        <v>5.2747752415101497E-2</v>
      </c>
      <c r="I13" s="17">
        <v>6.2240031555741003E-2</v>
      </c>
      <c r="J13" s="17">
        <v>6.5235627026906703E-2</v>
      </c>
      <c r="K13" s="17">
        <v>3.8982638289301097E-2</v>
      </c>
      <c r="L13" s="17">
        <v>4.9477948396900999E-2</v>
      </c>
      <c r="M13" s="17"/>
      <c r="N13" s="17">
        <v>8.1280658765665897E-2</v>
      </c>
      <c r="O13" s="17">
        <v>3.8165654867123797E-2</v>
      </c>
      <c r="P13" s="17">
        <v>0.1092656639356</v>
      </c>
      <c r="Q13" s="17">
        <v>1.38862671036985E-2</v>
      </c>
      <c r="R13" s="17">
        <v>0</v>
      </c>
      <c r="S13" s="17">
        <v>7.6149559991210702E-2</v>
      </c>
      <c r="T13" s="17">
        <v>4.8068172002056E-2</v>
      </c>
      <c r="U13" s="17">
        <v>0</v>
      </c>
      <c r="V13" s="17">
        <v>6.4940158537562798E-2</v>
      </c>
      <c r="W13" s="17">
        <v>5.9579994165623297E-2</v>
      </c>
      <c r="X13" s="17">
        <v>4.8430898096623098E-2</v>
      </c>
      <c r="Y13" s="17">
        <v>4.4199269058180897E-2</v>
      </c>
      <c r="Z13" s="17"/>
      <c r="AA13" s="17">
        <v>5.0722522125214498E-2</v>
      </c>
      <c r="AB13" s="17">
        <v>7.6665044280383898E-2</v>
      </c>
      <c r="AC13" s="17">
        <v>5.6024175572523503E-2</v>
      </c>
      <c r="AD13" s="17">
        <v>3.84901263940058E-2</v>
      </c>
      <c r="AE13" s="17"/>
      <c r="AF13" s="17">
        <v>5.5312619837893102E-2</v>
      </c>
      <c r="AG13" s="17">
        <v>5.4100945445283703E-2</v>
      </c>
      <c r="AH13" s="17">
        <v>5.5134647738888799E-2</v>
      </c>
      <c r="AI13" s="17">
        <v>6.2782006961488293E-2</v>
      </c>
      <c r="AJ13" s="17">
        <v>7.7390974464696699E-2</v>
      </c>
    </row>
    <row r="14" spans="2:36" x14ac:dyDescent="0.35">
      <c r="B14" s="18" t="s">
        <v>195</v>
      </c>
      <c r="C14" s="17">
        <v>3.3213331575775801E-2</v>
      </c>
      <c r="D14" s="17">
        <v>3.6466939893916098E-2</v>
      </c>
      <c r="E14" s="17">
        <v>2.7855016452615601E-2</v>
      </c>
      <c r="F14" s="17"/>
      <c r="G14" s="17">
        <v>4.0270746773975602E-2</v>
      </c>
      <c r="H14" s="17">
        <v>2.9668568193597901E-2</v>
      </c>
      <c r="I14" s="17">
        <v>2.0392071981324499E-2</v>
      </c>
      <c r="J14" s="17">
        <v>4.1576353198859398E-2</v>
      </c>
      <c r="K14" s="17">
        <v>5.5704700118017002E-2</v>
      </c>
      <c r="L14" s="17">
        <v>2.2411392763314001E-2</v>
      </c>
      <c r="M14" s="17"/>
      <c r="N14" s="17">
        <v>1.94964648532235E-2</v>
      </c>
      <c r="O14" s="17">
        <v>5.4428385079734999E-2</v>
      </c>
      <c r="P14" s="17">
        <v>5.2285460394302999E-2</v>
      </c>
      <c r="Q14" s="17">
        <v>7.7014312387006706E-2</v>
      </c>
      <c r="R14" s="17">
        <v>1.2510532869261799E-2</v>
      </c>
      <c r="S14" s="17">
        <v>1.14263438193181E-2</v>
      </c>
      <c r="T14" s="17">
        <v>1.4389120018906999E-2</v>
      </c>
      <c r="U14" s="17">
        <v>2.3860713727504299E-2</v>
      </c>
      <c r="V14" s="17">
        <v>3.60652301401043E-2</v>
      </c>
      <c r="W14" s="17">
        <v>1.4560361340230799E-2</v>
      </c>
      <c r="X14" s="17">
        <v>5.3887940527681102E-2</v>
      </c>
      <c r="Y14" s="17">
        <v>4.1467832523192E-2</v>
      </c>
      <c r="Z14" s="17"/>
      <c r="AA14" s="17">
        <v>1.8472995060224699E-2</v>
      </c>
      <c r="AB14" s="17">
        <v>1.4767918131638601E-2</v>
      </c>
      <c r="AC14" s="17">
        <v>3.3309726496817703E-2</v>
      </c>
      <c r="AD14" s="17">
        <v>7.1112233677675898E-2</v>
      </c>
      <c r="AE14" s="17"/>
      <c r="AF14" s="17">
        <v>4.6551864675686699E-2</v>
      </c>
      <c r="AG14" s="17">
        <v>2.8965576860307402E-2</v>
      </c>
      <c r="AH14" s="17">
        <v>2.72379475447047E-2</v>
      </c>
      <c r="AI14" s="17">
        <v>0</v>
      </c>
      <c r="AJ14" s="17">
        <v>0</v>
      </c>
    </row>
    <row r="15" spans="2:36" x14ac:dyDescent="0.35">
      <c r="B15" s="18" t="s">
        <v>79</v>
      </c>
      <c r="C15" s="19">
        <v>0.12500014847256799</v>
      </c>
      <c r="D15" s="19">
        <v>9.8838330629406806E-2</v>
      </c>
      <c r="E15" s="19">
        <v>0.15331462004398899</v>
      </c>
      <c r="F15" s="19"/>
      <c r="G15" s="19">
        <v>4.89809991759486E-2</v>
      </c>
      <c r="H15" s="19">
        <v>4.34359371958567E-2</v>
      </c>
      <c r="I15" s="19">
        <v>9.0953784503245996E-2</v>
      </c>
      <c r="J15" s="19">
        <v>0.17206110151448301</v>
      </c>
      <c r="K15" s="19">
        <v>0.186402555010175</v>
      </c>
      <c r="L15" s="19">
        <v>0.25152162639289299</v>
      </c>
      <c r="M15" s="19"/>
      <c r="N15" s="19">
        <v>0.10023138154590799</v>
      </c>
      <c r="O15" s="19">
        <v>0.14032982514505701</v>
      </c>
      <c r="P15" s="19">
        <v>0.147706914019857</v>
      </c>
      <c r="Q15" s="19">
        <v>0.103506343414119</v>
      </c>
      <c r="R15" s="19">
        <v>0.18170328333072799</v>
      </c>
      <c r="S15" s="19">
        <v>5.1245613701569298E-2</v>
      </c>
      <c r="T15" s="19">
        <v>0.14116414906792099</v>
      </c>
      <c r="U15" s="19">
        <v>9.6821957498978206E-2</v>
      </c>
      <c r="V15" s="19">
        <v>9.5730521969603799E-2</v>
      </c>
      <c r="W15" s="19">
        <v>0.14230256205434699</v>
      </c>
      <c r="X15" s="19">
        <v>0.283969782442345</v>
      </c>
      <c r="Y15" s="19">
        <v>0.101605461853766</v>
      </c>
      <c r="Z15" s="19"/>
      <c r="AA15" s="19">
        <v>0.11731353227724001</v>
      </c>
      <c r="AB15" s="19">
        <v>0.13569521153412101</v>
      </c>
      <c r="AC15" s="19">
        <v>8.1188597056015499E-2</v>
      </c>
      <c r="AD15" s="19">
        <v>0.1618780651493</v>
      </c>
      <c r="AE15" s="19"/>
      <c r="AF15" s="19">
        <v>0.171778411320305</v>
      </c>
      <c r="AG15" s="19">
        <v>0.108440862194393</v>
      </c>
      <c r="AH15" s="19">
        <v>0.122523861423567</v>
      </c>
      <c r="AI15" s="19">
        <v>7.7702554809241806E-2</v>
      </c>
      <c r="AJ15" s="19">
        <v>7.6497938196519899E-2</v>
      </c>
    </row>
    <row r="16" spans="2:36" x14ac:dyDescent="0.35">
      <c r="B16" s="16" t="s">
        <v>15</v>
      </c>
    </row>
    <row r="17" spans="2:2" x14ac:dyDescent="0.35">
      <c r="B17" t="s">
        <v>196</v>
      </c>
    </row>
    <row r="18" spans="2:2" x14ac:dyDescent="0.35">
      <c r="B18" t="s">
        <v>197</v>
      </c>
    </row>
    <row r="20" spans="2:2" x14ac:dyDescent="0.35">
      <c r="B20" s="8" t="str">
        <f>HYPERLINK("#'Contents'!A1", "Return to Contents")</f>
        <v>Return to Contents</v>
      </c>
    </row>
  </sheetData>
  <mergeCells count="6">
    <mergeCell ref="D2:AG2"/>
    <mergeCell ref="D5:E5"/>
    <mergeCell ref="G5:L5"/>
    <mergeCell ref="N5:Y5"/>
    <mergeCell ref="AA5:AD5"/>
    <mergeCell ref="AF5:AJ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1" ma:contentTypeDescription="Create a new document." ma:contentTypeScope="" ma:versionID="a1021afe156e12d1c724f85b55589a3c">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4133d43e6b082317814f14f2d3ae3396"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77FE47-7098-4DAA-A200-485F72EEE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5B4AC-2350-47B1-ACBB-58E0FB2D951D}">
  <ds:schemaRefs>
    <ds:schemaRef ds:uri="http://schemas.microsoft.com/sharepoint/v3/contenttype/forms"/>
  </ds:schemaRefs>
</ds:datastoreItem>
</file>

<file path=customXml/itemProps3.xml><?xml version="1.0" encoding="utf-8"?>
<ds:datastoreItem xmlns:ds="http://schemas.openxmlformats.org/officeDocument/2006/customXml" ds:itemID="{B2E617C9-EAD4-461E-9D09-6F417E0DCB21}">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12</vt:lpstr>
      <vt:lpstr>Table 13</vt:lpstr>
      <vt:lpstr>Table 14</vt:lpstr>
      <vt:lpstr>Table 15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JulesWalkden</dc:creator>
  <cp:keywords/>
  <dc:description/>
  <cp:lastModifiedBy>Jules Walkden</cp:lastModifiedBy>
  <cp:revision/>
  <dcterms:created xsi:type="dcterms:W3CDTF">2025-11-04T10:53:12Z</dcterms:created>
  <dcterms:modified xsi:type="dcterms:W3CDTF">2026-10-13T16:11:20Z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3100</vt:r8>
  </property>
</Properties>
</file>