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ulesWalkden\Documents\"/>
    </mc:Choice>
  </mc:AlternateContent>
  <xr:revisionPtr revIDLastSave="0" documentId="8_{BB8DB98D-BB51-41B5-ACEE-16176D2D0929}" xr6:coauthVersionLast="47" xr6:coauthVersionMax="47" xr10:uidLastSave="{00000000-0000-0000-0000-000000000000}"/>
  <bookViews>
    <workbookView xWindow="-110" yWindow="-110" windowWidth="23260" windowHeight="14860" xr2:uid="{00000000-000D-0000-FFFF-FFFF00000000}"/>
  </bookViews>
  <sheets>
    <sheet name="Cover Sheet" sheetId="1" r:id="rId1"/>
    <sheet name="Contents" sheetId="2" r:id="rId2"/>
    <sheet name="Full Results" sheetId="3" r:id="rId3"/>
    <sheet name="Table 30" sheetId="33" r:id="rId4"/>
    <sheet name="Table 31" sheetId="34" r:id="rId5"/>
    <sheet name="Table 32" sheetId="35" r:id="rId6"/>
    <sheet name="Table 33" sheetId="36" r:id="rId7"/>
    <sheet name="Table 34" sheetId="37" r:id="rId8"/>
    <sheet name="Table 35" sheetId="38" r:id="rId9"/>
    <sheet name="Table 36" sheetId="39" r:id="rId10"/>
    <sheet name="Table 37" sheetId="40" r:id="rId11"/>
    <sheet name="Table 38" sheetId="41" r:id="rId12"/>
    <sheet name="Table 39" sheetId="42" r:id="rId13"/>
    <sheet name="Table 40" sheetId="43" r:id="rId14"/>
    <sheet name="Table 41" sheetId="44" r:id="rId15"/>
    <sheet name="Table 42" sheetId="45" r:id="rId16"/>
    <sheet name="Table 43" sheetId="46" r:id="rId17"/>
    <sheet name="Table 44" sheetId="47" r:id="rId18"/>
    <sheet name="Table 45" sheetId="48" r:id="rId19"/>
    <sheet name="Table 46" sheetId="49" r:id="rId20"/>
    <sheet name="Table 47" sheetId="50" r:id="rId21"/>
    <sheet name="Table 48" sheetId="51" r:id="rId22"/>
    <sheet name="Table 49" sheetId="52" r:id="rId23"/>
    <sheet name="Table 50" sheetId="53" r:id="rId24"/>
    <sheet name="Table 51" sheetId="54" r:id="rId25"/>
    <sheet name="Table 52" sheetId="55" r:id="rId26"/>
    <sheet name="Table 53" sheetId="56" r:id="rId27"/>
    <sheet name="Table 54" sheetId="57" r:id="rId28"/>
    <sheet name="Table 55" sheetId="58" r:id="rId29"/>
    <sheet name="Table 56" sheetId="59" r:id="rId30"/>
    <sheet name="Table 57" sheetId="60" r:id="rId31"/>
    <sheet name="Table 58" sheetId="61" r:id="rId32"/>
    <sheet name="Table 59" sheetId="62" r:id="rId33"/>
    <sheet name="Table 60" sheetId="63" r:id="rId34"/>
    <sheet name="Table 61" sheetId="64" r:id="rId35"/>
    <sheet name="Table 62" sheetId="65" r:id="rId36"/>
    <sheet name="Table 63" sheetId="66" r:id="rId37"/>
    <sheet name="Table 64" sheetId="67" r:id="rId38"/>
    <sheet name="Table 65" sheetId="68" r:id="rId39"/>
    <sheet name="Table 66" sheetId="69" r:id="rId40"/>
    <sheet name="Table 67" sheetId="70" r:id="rId41"/>
    <sheet name="Table 68" sheetId="71" r:id="rId42"/>
    <sheet name="Table 69" sheetId="72" r:id="rId43"/>
    <sheet name="Table 70" sheetId="73" r:id="rId44"/>
    <sheet name="Table 71" sheetId="74" r:id="rId45"/>
    <sheet name="Table 72" sheetId="75" r:id="rId46"/>
    <sheet name="Table 73" sheetId="76" r:id="rId47"/>
    <sheet name="Table 74" sheetId="77" r:id="rId48"/>
    <sheet name="Table 75" sheetId="78" r:id="rId49"/>
    <sheet name="Table 76" sheetId="79" r:id="rId50"/>
    <sheet name="Table 77" sheetId="80" r:id="rId51"/>
    <sheet name="Table 78" sheetId="81" r:id="rId52"/>
    <sheet name="Table 79" sheetId="82" r:id="rId53"/>
    <sheet name="Table 80" sheetId="83" r:id="rId5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93" i="83" l="1"/>
  <c r="B18" i="82"/>
  <c r="B18" i="81"/>
  <c r="B18" i="80"/>
  <c r="B18" i="79"/>
  <c r="B18" i="78"/>
  <c r="B18" i="77"/>
  <c r="B18" i="76"/>
  <c r="B18" i="75"/>
  <c r="B18" i="74"/>
  <c r="B18" i="73"/>
  <c r="B18" i="72"/>
  <c r="B18" i="71"/>
  <c r="B18" i="70"/>
  <c r="B18" i="69"/>
  <c r="B18" i="68"/>
  <c r="B18" i="67"/>
  <c r="B18" i="66"/>
  <c r="B18" i="65"/>
  <c r="B18" i="64"/>
  <c r="B18" i="63"/>
  <c r="B18" i="62"/>
  <c r="B18" i="61"/>
  <c r="B18" i="60"/>
  <c r="B18" i="59"/>
  <c r="B18" i="58"/>
  <c r="B18" i="57"/>
  <c r="B18" i="56"/>
  <c r="B18" i="55"/>
  <c r="B18" i="54"/>
  <c r="B18" i="53"/>
  <c r="B18" i="52"/>
  <c r="B18" i="51"/>
  <c r="B18" i="50"/>
  <c r="B18" i="49"/>
  <c r="B18" i="48"/>
  <c r="B18" i="47"/>
  <c r="B18" i="46"/>
  <c r="B18" i="45"/>
  <c r="B18" i="44"/>
  <c r="B18" i="43"/>
  <c r="B18" i="42"/>
  <c r="B18" i="41"/>
  <c r="B18" i="40"/>
  <c r="B18" i="39"/>
  <c r="B18" i="38"/>
  <c r="B18" i="37"/>
  <c r="B18" i="36"/>
  <c r="B18" i="35"/>
  <c r="B18" i="34"/>
  <c r="B18" i="33"/>
  <c r="D59" i="2"/>
  <c r="E58" i="2"/>
  <c r="D58" i="2"/>
  <c r="E57" i="2"/>
  <c r="D57" i="2"/>
  <c r="E56" i="2"/>
  <c r="D56" i="2"/>
  <c r="E55" i="2"/>
  <c r="D55" i="2"/>
  <c r="E54" i="2"/>
  <c r="D54" i="2"/>
  <c r="E53" i="2"/>
  <c r="D53" i="2"/>
  <c r="E52" i="2"/>
  <c r="D52" i="2"/>
  <c r="E51" i="2"/>
  <c r="D51" i="2"/>
  <c r="E50" i="2"/>
  <c r="D50" i="2"/>
  <c r="E49" i="2"/>
  <c r="D49" i="2"/>
  <c r="E48" i="2"/>
  <c r="D48" i="2"/>
  <c r="E47" i="2"/>
  <c r="D47" i="2"/>
  <c r="E46" i="2"/>
  <c r="D46" i="2"/>
  <c r="E45" i="2"/>
  <c r="D45" i="2"/>
  <c r="E44" i="2"/>
  <c r="D44" i="2"/>
  <c r="E43" i="2"/>
  <c r="D43" i="2"/>
  <c r="E42" i="2"/>
  <c r="D42" i="2"/>
  <c r="E41" i="2"/>
  <c r="D41" i="2"/>
  <c r="E40" i="2"/>
  <c r="D40" i="2"/>
  <c r="E39" i="2"/>
  <c r="D39" i="2"/>
  <c r="E38" i="2"/>
  <c r="D38" i="2"/>
  <c r="E37" i="2"/>
  <c r="D37" i="2"/>
  <c r="E36" i="2"/>
  <c r="D36" i="2"/>
  <c r="E35" i="2"/>
  <c r="D35" i="2"/>
  <c r="E34" i="2"/>
  <c r="D34" i="2"/>
  <c r="E33" i="2"/>
  <c r="D33" i="2"/>
  <c r="E32" i="2"/>
  <c r="D32" i="2"/>
  <c r="E31" i="2"/>
  <c r="D31" i="2"/>
  <c r="E30" i="2"/>
  <c r="D30" i="2"/>
  <c r="E29" i="2"/>
  <c r="D29" i="2"/>
  <c r="E28" i="2"/>
  <c r="D28" i="2"/>
  <c r="E27" i="2"/>
  <c r="D27" i="2"/>
  <c r="E26" i="2"/>
  <c r="D26" i="2"/>
  <c r="E25" i="2"/>
  <c r="D25" i="2"/>
  <c r="E24" i="2"/>
  <c r="D24" i="2"/>
  <c r="E23" i="2"/>
  <c r="D23" i="2"/>
  <c r="E22" i="2"/>
  <c r="D22" i="2"/>
  <c r="E21" i="2"/>
  <c r="D21" i="2"/>
  <c r="E20" i="2"/>
  <c r="D20" i="2"/>
  <c r="E19" i="2"/>
  <c r="D19" i="2"/>
  <c r="E18" i="2"/>
  <c r="D18" i="2"/>
  <c r="E17" i="2"/>
  <c r="D17" i="2"/>
  <c r="E16" i="2"/>
  <c r="D16" i="2"/>
  <c r="E15" i="2"/>
  <c r="D15" i="2"/>
  <c r="E14" i="2"/>
  <c r="D14" i="2"/>
  <c r="E13" i="2"/>
  <c r="D13" i="2"/>
  <c r="E12" i="2"/>
  <c r="D12" i="2"/>
  <c r="E11" i="2"/>
  <c r="D11" i="2"/>
  <c r="E10" i="2"/>
  <c r="D10" i="2"/>
  <c r="E9" i="2"/>
  <c r="D9" i="2"/>
  <c r="D6" i="2"/>
  <c r="F20" i="1"/>
</calcChain>
</file>

<file path=xl/sharedStrings.xml><?xml version="1.0" encoding="utf-8"?>
<sst xmlns="http://schemas.openxmlformats.org/spreadsheetml/2006/main" count="6187" uniqueCount="3012">
  <si>
    <t>Fieldwork:</t>
  </si>
  <si>
    <t>23 Apr 2026 - 13 May 2026</t>
  </si>
  <si>
    <t>Interview Method:</t>
  </si>
  <si>
    <t>Online Survey</t>
  </si>
  <si>
    <t>Population represented:</t>
  </si>
  <si>
    <t>GB Workers</t>
  </si>
  <si>
    <t>Sample size:</t>
  </si>
  <si>
    <t>Methodology:</t>
  </si>
  <si>
    <t>Data are weighted to nationally representative proportions by SEG, Region, Education, GenderAge.</t>
  </si>
  <si>
    <t>Public First is a member of the BPC and abides by its rules. For more information please contact the Public First polling team:</t>
  </si>
  <si>
    <t>Table of Contents</t>
  </si>
  <si>
    <t>Table #</t>
  </si>
  <si>
    <t>Individual Tables</t>
  </si>
  <si>
    <t>Full Result Row</t>
  </si>
  <si>
    <t>Question Base</t>
  </si>
  <si>
    <t>BASE: All Respondents</t>
  </si>
  <si>
    <t>-</t>
  </si>
  <si>
    <t>Full Results</t>
  </si>
  <si>
    <t>Gender</t>
  </si>
  <si>
    <t>Age</t>
  </si>
  <si>
    <t>Region</t>
  </si>
  <si>
    <t>Health</t>
  </si>
  <si>
    <t>Professional, Scientific and Technical</t>
  </si>
  <si>
    <t>Education</t>
  </si>
  <si>
    <t>Business Administration and Support Services</t>
  </si>
  <si>
    <t>Information &amp; communication</t>
  </si>
  <si>
    <t>Manufacturing</t>
  </si>
  <si>
    <t>Construction</t>
  </si>
  <si>
    <t>Utilities</t>
  </si>
  <si>
    <t>Retail</t>
  </si>
  <si>
    <t>Accomodation and food service activities</t>
  </si>
  <si>
    <t>Financial and insurance activities</t>
  </si>
  <si>
    <t>Transportation and storage</t>
  </si>
  <si>
    <t>Arts, entertainment and recreation</t>
  </si>
  <si>
    <t>Social care (working with adults)</t>
  </si>
  <si>
    <t>Social care (working with working-age adults)</t>
  </si>
  <si>
    <t>Social care (non-line managers)</t>
  </si>
  <si>
    <t>Social care (private sector)</t>
  </si>
  <si>
    <t>Social care (residential | home care)</t>
  </si>
  <si>
    <t>Total</t>
  </si>
  <si>
    <t>Male</t>
  </si>
  <si>
    <t>Female</t>
  </si>
  <si>
    <t>18-24</t>
  </si>
  <si>
    <t>25-34</t>
  </si>
  <si>
    <t>35-44</t>
  </si>
  <si>
    <t>45-54</t>
  </si>
  <si>
    <t>55-64</t>
  </si>
  <si>
    <t>65+</t>
  </si>
  <si>
    <t>Scotland</t>
  </si>
  <si>
    <t>Wales</t>
  </si>
  <si>
    <t>North East</t>
  </si>
  <si>
    <t>North West</t>
  </si>
  <si>
    <t>Yorkshire and the Humber</t>
  </si>
  <si>
    <t>East Midlands</t>
  </si>
  <si>
    <t>West Midlands</t>
  </si>
  <si>
    <t>London</t>
  </si>
  <si>
    <t>South East</t>
  </si>
  <si>
    <t>South West</t>
  </si>
  <si>
    <t>East of England</t>
  </si>
  <si>
    <t>Professional, Scientific &amp; Technical</t>
  </si>
  <si>
    <t>Accommodation &amp; food service activities</t>
  </si>
  <si>
    <t>Arts, entertainment &amp; recreation</t>
  </si>
  <si>
    <t>Residential</t>
  </si>
  <si>
    <t>Home care</t>
  </si>
  <si>
    <t>Unweighted</t>
  </si>
  <si>
    <t>Weighted</t>
  </si>
  <si>
    <t>Children</t>
  </si>
  <si>
    <t>Years</t>
  </si>
  <si>
    <t>Months</t>
  </si>
  <si>
    <t>Yes</t>
  </si>
  <si>
    <t>0</t>
  </si>
  <si>
    <t>1</t>
  </si>
  <si>
    <t>2</t>
  </si>
  <si>
    <t>Where would you place your job on the following scales?: I am very satisfied with my job|I am very unsatisfied with my job</t>
  </si>
  <si>
    <t>-2</t>
  </si>
  <si>
    <t>-1</t>
  </si>
  <si>
    <t>Where would you place your job on the following scales?: I never enjoy work|I always enjoy work</t>
  </si>
  <si>
    <t>Where would you place your job on the following scales?: My job offers a very poor balance between work and home life|My job offers an excellent balance between work and home life</t>
  </si>
  <si>
    <t>Where would you place your job on the following scales?: The hours and times I work do not suit me and my personal circumstances at all|The hours and times I work suit me and my personal circumstances very well</t>
  </si>
  <si>
    <t>Where would you place your job on the following scales?: The location(s) I work at suit me and my personal circumstances very well|The location(s) I work at do not suit me and my personal circumstances at all</t>
  </si>
  <si>
    <t>Where would you place your job on the following scales?: In my job, people always know well in advance when and where they will be working|In my job, people often don’t know when or where they will be working until the last minute</t>
  </si>
  <si>
    <t>Where would you place your job on the following scales?: In my job it is very easy to take time off at short notice for personal reasons|In my job it is very difficult to take time off at short notice for personal reasons</t>
  </si>
  <si>
    <t>Where would you place your job on the following scales?: My work requires very little job-related skills and expertise |My work requires a great deal of job-related skills and expertise</t>
  </si>
  <si>
    <t>Where would you place your job on the following scales?: My job involves very little personal responsibility|My job involves a great deal of personal responsibility</t>
  </si>
  <si>
    <t>Where would you place your job on the following scales?: My job requires a lot of problem solving|My job requires very little problem solving</t>
  </si>
  <si>
    <t>Where would you place your job on the following scales?: My job requires excellent people skills|My job does not require people skills</t>
  </si>
  <si>
    <t>Where would you place your job on the following scales?: My job is varied and stimulating|My job is repetitive and boring</t>
  </si>
  <si>
    <t>Where would you place your job on the following scales?: I have a lot of flexibility and choice over how I do my job|I have no flexibility or choice over how I do job</t>
  </si>
  <si>
    <t>Where would you place your job on the following scales?: The intensity and pace of my job is excessive |The intensity and pace of my job is appropriate and manageable</t>
  </si>
  <si>
    <t>Where would you place your job on the following scales?: My employer does not provide any support for my mental wellbeing|My employer provides a lot of support for my mental wellbeing</t>
  </si>
  <si>
    <t>Where would you place your job on the following scales?: My employer does not provide any support for my physical health|My employer provides a lot of support for my physical health</t>
  </si>
  <si>
    <t>Where would you place your job on the following scales?: My work often causes me to become ill or injured|My work never causes me to become ill or injured</t>
  </si>
  <si>
    <t>Where would you place your job on the following scales?: People in my job take sick leave very often|People in my job take sick leave very rarely</t>
  </si>
  <si>
    <t>Where would you place your job on the following scales?: My job is not at all aligned with my personal values|My job is very well aligned with my personal values</t>
  </si>
  <si>
    <t>Where would you place your job on the following scales?: My work is not meaningful or worthwhile|My work is meaningful and worthwhile</t>
  </si>
  <si>
    <t>Where would you place your job on the following scales?: I'm proud to do my job|I'm not proud to do my job</t>
  </si>
  <si>
    <t>Where would you place your job on the following scales?: My work helps other people a great deal|My work does not help other people at all</t>
  </si>
  <si>
    <t>Where would you place your job on the following scales?: I am very unsatisfied with my job’s pay|I am very satisfied with my job’s pay</t>
  </si>
  <si>
    <t>Where would you place your job on the following scales?: I am very satisfied with my job’s non-pay employee benefits (eg discounts, leave, pension, rewards)|I am very unsatisfied with my job’s non-pay employee benefits (eg discounts, leave, pension, rewards)</t>
  </si>
  <si>
    <t>Where would you place your job on the following scales?: People from different backgrounds are never treated fairly in my job|People from different backgrounds are always treated fairly in my job</t>
  </si>
  <si>
    <t>Where would you place your job on the following scales?: I never feel trusted, respected or valued by colleagues and managers|I always feel trusted, respected and valued by colleagues and managers</t>
  </si>
  <si>
    <t>Where would you place your job on the following scales?: In my job managers and leaders are very positive and supportive|In my job managers and leaders are very negative and unsupportive</t>
  </si>
  <si>
    <t>Where would you place your job on the following scales?: In my job relationships between colleagues are very positive and supportive|In my job relationships between colleagues are very negative and unsupportive</t>
  </si>
  <si>
    <t>Where would you place your job on the following scales?: I’m certain jobs like mine will not exist in 10 to 20 years’ time|I’m certain jobs like mine will exist in 10 to 20 years’ time</t>
  </si>
  <si>
    <t>Where would you place your job on the following scales?: People in this job tend to change employers frequently|People in this job tend to stay with the same employer for a long time</t>
  </si>
  <si>
    <t>Where would you place your job on the following scales?: Job security at my work tends to be very good|Job security at my work tends to be very poor</t>
  </si>
  <si>
    <t>Where would you place your job on the following scales?: In my job, people often work more hours than they are paid|In my job, people never work more hours than they are paid</t>
  </si>
  <si>
    <t>Where would you place your job on the following scales?: In my job, people are often unable to work as many hours as they want |In my job, people are always able to work the minimum number of hours they want</t>
  </si>
  <si>
    <t>Where would you place your job on the following scales?: People who do my job become much more skilled and employable because of the training and professional experience available|People who do my job do not become more skilled or employable</t>
  </si>
  <si>
    <t>Where would you place your job on the following scales?: In my job there are lots of opportunities for career progression (eg promotion; becoming more specialist)|In my job there are no opportunities for career progression (eg promotion; becoming more specialist)</t>
  </si>
  <si>
    <t>Where would you place your job on the following scales?: In my job there are very few opportunities to reflect, learn and improve|In my job there are lots of opportunities to reflect, learn and improve</t>
  </si>
  <si>
    <t>Where would you place your job on the following scales?: In my job there are lots of opportunities to take apprenticeships or professional qualifications|In my job there are no opportunities to take apprenticeships or professional qualifications</t>
  </si>
  <si>
    <t>Where would you place your job on the following scales?: My manager never involves me in decisions that are relevant to me|My manager always involves me in decisions that are relevant to me</t>
  </si>
  <si>
    <t>Where would you place your job on the following scales?: Senior leaders in my organisation always listen to employees|Senior leaders in my organisation never listen to employees</t>
  </si>
  <si>
    <t>Where would you place your job on the following scales?: My work has clear and formal ways to raise issues and concerns|My work has no clear and formal ways to raise issues and concerns</t>
  </si>
  <si>
    <t>Fieldwork: 23 Apr 2026 - 13 May 2026</t>
  </si>
  <si>
    <t>Grid Summary: Where would you place your job on the following scales?</t>
  </si>
  <si>
    <t>I am very satisfied with my job|I am very unsatisfied with my job</t>
  </si>
  <si>
    <t>I never enjoy work|I always enjoy work</t>
  </si>
  <si>
    <t>My job offers a very poor balance between work and home life|My job offers an excellent balance between work and home life</t>
  </si>
  <si>
    <t>The hours and times I work do not suit me and my personal circumstances at all|The hours and times I work suit me and my personal circumstances very well</t>
  </si>
  <si>
    <t>The location(s) I work at suit me and my personal circumstances very well|The location(s) I work at do not suit me and my personal circumstances at all</t>
  </si>
  <si>
    <t>In my job, people always know well in advance when and where they will be working|In my job, people often don’t know when or where they will be working until the last minute</t>
  </si>
  <si>
    <t>In my job it is very easy to take time off at short notice for personal reasons|In my job it is very difficult to take time off at short notice for personal reasons</t>
  </si>
  <si>
    <t>My work requires very little job-related skills and expertise |My work requires a great deal of job-related skills and expertise</t>
  </si>
  <si>
    <t>My job involves very little personal responsibility|My job involves a great deal of personal responsibility</t>
  </si>
  <si>
    <t>My job requires a lot of problem solving|My job requires very little problem solving</t>
  </si>
  <si>
    <t>My job requires excellent people skills|My job does not require people skills</t>
  </si>
  <si>
    <t>My job is varied and stimulating|My job is repetitive and boring</t>
  </si>
  <si>
    <t>I have a lot of flexibility and choice over how I do my job|I have no flexibility or choice over how I do job</t>
  </si>
  <si>
    <t>The intensity and pace of my job is excessive |The intensity and pace of my job is appropriate and manageable</t>
  </si>
  <si>
    <t>My employer does not provide any support for my mental wellbeing|My employer provides a lot of support for my mental wellbeing</t>
  </si>
  <si>
    <t>My employer does not provide any support for my physical health|My employer provides a lot of support for my physical health</t>
  </si>
  <si>
    <t>My work often causes me to become ill or injured|My work never causes me to become ill or injured</t>
  </si>
  <si>
    <t>People in my job take sick leave very often|People in my job take sick leave very rarely</t>
  </si>
  <si>
    <t>My job is not at all aligned with my personal values|My job is very well aligned with my personal values</t>
  </si>
  <si>
    <t>My work is not meaningful or worthwhile|My work is meaningful and worthwhile</t>
  </si>
  <si>
    <t>I'm proud to do my job|I'm not proud to do my job</t>
  </si>
  <si>
    <t>My work helps other people a great deal|My work does not help other people at all</t>
  </si>
  <si>
    <t>I am very unsatisfied with my job’s pay|I am very satisfied with my job’s pay</t>
  </si>
  <si>
    <t>I am very satisfied with my job’s non-pay employee benefits (eg discounts, leave, pension, rewards)|I am very unsatisfied with my job’s non-pay employee benefits (eg discounts, leave, pension, rewards)</t>
  </si>
  <si>
    <t>People from different backgrounds are never treated fairly in my job|People from different backgrounds are always treated fairly in my job</t>
  </si>
  <si>
    <t>I never feel trusted, respected or valued by colleagues and managers|I always feel trusted, respected and valued by colleagues and managers</t>
  </si>
  <si>
    <t>In my job managers and leaders are very positive and supportive|In my job managers and leaders are very negative and unsupportive</t>
  </si>
  <si>
    <t>In my job relationships between colleagues are very positive and supportive|In my job relationships between colleagues are very negative and unsupportive</t>
  </si>
  <si>
    <t>I’m certain jobs like mine will not exist in 10 to 20 years’ time|I’m certain jobs like mine will exist in 10 to 20 years’ time</t>
  </si>
  <si>
    <t>People in this job tend to change employers frequently|People in this job tend to stay with the same employer for a long time</t>
  </si>
  <si>
    <t>Job security at my work tends to be very good|Job security at my work tends to be very poor</t>
  </si>
  <si>
    <t>In my job, people often work more hours than they are paid|In my job, people never work more hours than they are paid</t>
  </si>
  <si>
    <t>In my job, people are often unable to work as many hours as they want |In my job, people are always able to work the minimum number of hours they want</t>
  </si>
  <si>
    <t>People who do my job become much more skilled and employable because of the training and professional experience available|People who do my job do not become more skilled or employable</t>
  </si>
  <si>
    <t>In my job there are lots of opportunities for career progression (eg promotion; becoming more specialist)|In my job there are no opportunities for career progression (eg promotion; becoming more specialist)</t>
  </si>
  <si>
    <t>In my job there are lots of opportunities to take apprenticeships or professional qualifications|In my job there are no opportunities to take apprenticeships or professional qualifications</t>
  </si>
  <si>
    <t>In my job there are very few opportunities to reflect, learn and improve|In my job there are lots of opportunities to reflect, learn and improve</t>
  </si>
  <si>
    <t>My manager never involves me in decisions that are relevant to me|My manager always involves me in decisions that are relevant to me</t>
  </si>
  <si>
    <t>Senior leaders in my organisation always listen to employees|Senior leaders in my organisation never listen to employees</t>
  </si>
  <si>
    <t>My work has clear and formal ways to raise issues and concerns|My work has no clear and formal ways to raise issues and concerns</t>
  </si>
  <si>
    <t>In your own words, what has been the biggest news story of the last week?</t>
  </si>
  <si>
    <t>Iran</t>
  </si>
  <si>
    <t>War</t>
  </si>
  <si>
    <t>Elections</t>
  </si>
  <si>
    <t>Local</t>
  </si>
  <si>
    <t>News</t>
  </si>
  <si>
    <t>Trump</t>
  </si>
  <si>
    <t>Election</t>
  </si>
  <si>
    <t>Biggest</t>
  </si>
  <si>
    <t>Starmer</t>
  </si>
  <si>
    <t>Week</t>
  </si>
  <si>
    <t>Story</t>
  </si>
  <si>
    <t>Dont</t>
  </si>
  <si>
    <t>Usa</t>
  </si>
  <si>
    <t>Last</t>
  </si>
  <si>
    <t>Middle</t>
  </si>
  <si>
    <t>East</t>
  </si>
  <si>
    <t>Reform</t>
  </si>
  <si>
    <t>Labour</t>
  </si>
  <si>
    <t>Fuel</t>
  </si>
  <si>
    <t>Prices</t>
  </si>
  <si>
    <t>Conflict</t>
  </si>
  <si>
    <t>Between</t>
  </si>
  <si>
    <t>Keir</t>
  </si>
  <si>
    <t>Mandelson</t>
  </si>
  <si>
    <t>Ongoing</t>
  </si>
  <si>
    <t>New</t>
  </si>
  <si>
    <t>Sure</t>
  </si>
  <si>
    <t>Ship</t>
  </si>
  <si>
    <t>Virus</t>
  </si>
  <si>
    <t>Donald</t>
  </si>
  <si>
    <t>Results</t>
  </si>
  <si>
    <t>Cruise</t>
  </si>
  <si>
    <t>Cost</t>
  </si>
  <si>
    <t>Hormuz</t>
  </si>
  <si>
    <t>King</t>
  </si>
  <si>
    <t>Council</t>
  </si>
  <si>
    <t>Peter</t>
  </si>
  <si>
    <t>Living</t>
  </si>
  <si>
    <t>Ceasefire</t>
  </si>
  <si>
    <t>Hantavirus</t>
  </si>
  <si>
    <t>Strait</t>
  </si>
  <si>
    <t>Know</t>
  </si>
  <si>
    <t>Kier</t>
  </si>
  <si>
    <t>Politics</t>
  </si>
  <si>
    <t>Going</t>
  </si>
  <si>
    <t>Nothing</t>
  </si>
  <si>
    <t>America</t>
  </si>
  <si>
    <t>Seats</t>
  </si>
  <si>
    <t>Inflation</t>
  </si>
  <si>
    <t>Oil</t>
  </si>
  <si>
    <t>Party</t>
  </si>
  <si>
    <t>Visit</t>
  </si>
  <si>
    <t>Global</t>
  </si>
  <si>
    <t>Minister</t>
  </si>
  <si>
    <t>Getting</t>
  </si>
  <si>
    <t>Watch</t>
  </si>
  <si>
    <t>Rising</t>
  </si>
  <si>
    <t>Prime</t>
  </si>
  <si>
    <t>Political</t>
  </si>
  <si>
    <t>Charles</t>
  </si>
  <si>
    <t>Government</t>
  </si>
  <si>
    <t>Voting</t>
  </si>
  <si>
    <t>Really</t>
  </si>
  <si>
    <t>Outbreak</t>
  </si>
  <si>
    <t>Crisis</t>
  </si>
  <si>
    <t>People</t>
  </si>
  <si>
    <t>Economy</t>
  </si>
  <si>
    <t>Losing</t>
  </si>
  <si>
    <t>Israel</t>
  </si>
  <si>
    <t>Peace</t>
  </si>
  <si>
    <t>World</t>
  </si>
  <si>
    <t>Economic</t>
  </si>
  <si>
    <t>Got</t>
  </si>
  <si>
    <t>Major</t>
  </si>
  <si>
    <t>David</t>
  </si>
  <si>
    <t>Lot</t>
  </si>
  <si>
    <t>Still</t>
  </si>
  <si>
    <t>Probably</t>
  </si>
  <si>
    <t>Rise</t>
  </si>
  <si>
    <t>Due</t>
  </si>
  <si>
    <t>Around</t>
  </si>
  <si>
    <t>Winning</t>
  </si>
  <si>
    <t>Scandal</t>
  </si>
  <si>
    <t>Trumps</t>
  </si>
  <si>
    <t>Resign</t>
  </si>
  <si>
    <t>General</t>
  </si>
  <si>
    <t>Energy</t>
  </si>
  <si>
    <t>Costs</t>
  </si>
  <si>
    <t>Vetting</t>
  </si>
  <si>
    <t>Mandleson</t>
  </si>
  <si>
    <t>Continued</t>
  </si>
  <si>
    <t>Immigration</t>
  </si>
  <si>
    <t>Think</t>
  </si>
  <si>
    <t>Havent</t>
  </si>
  <si>
    <t>Country</t>
  </si>
  <si>
    <t>Price</t>
  </si>
  <si>
    <t>One</t>
  </si>
  <si>
    <t>Good</t>
  </si>
  <si>
    <t>Follow</t>
  </si>
  <si>
    <t>Straight</t>
  </si>
  <si>
    <t>Kings</t>
  </si>
  <si>
    <t>Work</t>
  </si>
  <si>
    <t>President</t>
  </si>
  <si>
    <t>Ukraine</t>
  </si>
  <si>
    <t>Big</t>
  </si>
  <si>
    <t>Many</t>
  </si>
  <si>
    <t>League</t>
  </si>
  <si>
    <t>Petrol</t>
  </si>
  <si>
    <t>Coming</t>
  </si>
  <si>
    <t>Recent</t>
  </si>
  <si>
    <t>England</t>
  </si>
  <si>
    <t>Cant</t>
  </si>
  <si>
    <t>United</t>
  </si>
  <si>
    <t>Jewish</t>
  </si>
  <si>
    <t>Well</t>
  </si>
  <si>
    <t>Wars</t>
  </si>
  <si>
    <t>Upcoming</t>
  </si>
  <si>
    <t>Place</t>
  </si>
  <si>
    <t>Stories</t>
  </si>
  <si>
    <t>Attack</t>
  </si>
  <si>
    <t>Birthday</t>
  </si>
  <si>
    <t>Assassination</t>
  </si>
  <si>
    <t>Situation</t>
  </si>
  <si>
    <t>Fire</t>
  </si>
  <si>
    <t>Heard</t>
  </si>
  <si>
    <t>Attempted</t>
  </si>
  <si>
    <t>Current</t>
  </si>
  <si>
    <t>Tensions</t>
  </si>
  <si>
    <t>Affecting</t>
  </si>
  <si>
    <t>Across</t>
  </si>
  <si>
    <t>Blockade</t>
  </si>
  <si>
    <t>Idea</t>
  </si>
  <si>
    <t>Taking</t>
  </si>
  <si>
    <t>Losses</t>
  </si>
  <si>
    <t>Attenborough</t>
  </si>
  <si>
    <t>Talks</t>
  </si>
  <si>
    <t>Job</t>
  </si>
  <si>
    <t>Lying</t>
  </si>
  <si>
    <t>Iranian</t>
  </si>
  <si>
    <t>Issues</t>
  </si>
  <si>
    <t>Starmers</t>
  </si>
  <si>
    <t>Arsenal</t>
  </si>
  <si>
    <t>Impact</t>
  </si>
  <si>
    <t>Lies</t>
  </si>
  <si>
    <t>States</t>
  </si>
  <si>
    <t>Appointment</t>
  </si>
  <si>
    <t>Say</t>
  </si>
  <si>
    <t>High</t>
  </si>
  <si>
    <t>Much</t>
  </si>
  <si>
    <t>Company</t>
  </si>
  <si>
    <t>Vote</t>
  </si>
  <si>
    <t>Visiting</t>
  </si>
  <si>
    <t>Green</t>
  </si>
  <si>
    <t>State</t>
  </si>
  <si>
    <t>Pressure</t>
  </si>
  <si>
    <t>Remember</t>
  </si>
  <si>
    <t>International</t>
  </si>
  <si>
    <t>Year</t>
  </si>
  <si>
    <t>Shooting</t>
  </si>
  <si>
    <t>Russia</t>
  </si>
  <si>
    <t>House</t>
  </si>
  <si>
    <t>Attacks</t>
  </si>
  <si>
    <t>Saga</t>
  </si>
  <si>
    <t>Change</t>
  </si>
  <si>
    <t>Labours</t>
  </si>
  <si>
    <t>Anything</t>
  </si>
  <si>
    <t>Attempt</t>
  </si>
  <si>
    <t>Continuing</t>
  </si>
  <si>
    <t>Deal</t>
  </si>
  <si>
    <t>Higher</t>
  </si>
  <si>
    <t>City</t>
  </si>
  <si>
    <t>Usiran</t>
  </si>
  <si>
    <t>Countries</t>
  </si>
  <si>
    <t>Fallout</t>
  </si>
  <si>
    <t>Parliament</t>
  </si>
  <si>
    <t>Ive</t>
  </si>
  <si>
    <t>Made</t>
  </si>
  <si>
    <t>Two</t>
  </si>
  <si>
    <t>Yesterday</t>
  </si>
  <si>
    <t>Golders</t>
  </si>
  <si>
    <t>Votes</t>
  </si>
  <si>
    <t>Listen</t>
  </si>
  <si>
    <t>Football</t>
  </si>
  <si>
    <t>Conflicts</t>
  </si>
  <si>
    <t>Sir</t>
  </si>
  <si>
    <t>Today</t>
  </si>
  <si>
    <t>Past</t>
  </si>
  <si>
    <t>Strike</t>
  </si>
  <si>
    <t>Problems</t>
  </si>
  <si>
    <t>Seen</t>
  </si>
  <si>
    <t>Causing</t>
  </si>
  <si>
    <t>Get</t>
  </si>
  <si>
    <t>Stabbing</t>
  </si>
  <si>
    <t>Gains</t>
  </si>
  <si>
    <t>Cease</t>
  </si>
  <si>
    <t>Someone</t>
  </si>
  <si>
    <t>Shot</t>
  </si>
  <si>
    <t>Ambassador</t>
  </si>
  <si>
    <t>Regarding</t>
  </si>
  <si>
    <t>Gulf</t>
  </si>
  <si>
    <t>Increase</t>
  </si>
  <si>
    <t>Food</t>
  </si>
  <si>
    <t>Tension</t>
  </si>
  <si>
    <t>Agreement</t>
  </si>
  <si>
    <t>Caused</t>
  </si>
  <si>
    <t>Having</t>
  </si>
  <si>
    <t>Concerns</t>
  </si>
  <si>
    <t>Fight</t>
  </si>
  <si>
    <t>Iraq</t>
  </si>
  <si>
    <t>Especially</t>
  </si>
  <si>
    <t>Killed</t>
  </si>
  <si>
    <t>Like</t>
  </si>
  <si>
    <t>Attacking</t>
  </si>
  <si>
    <t>British</t>
  </si>
  <si>
    <t>Murder</t>
  </si>
  <si>
    <t>Final</t>
  </si>
  <si>
    <t>Lots</t>
  </si>
  <si>
    <t>Lost</t>
  </si>
  <si>
    <t>Trying</t>
  </si>
  <si>
    <t>Ships</t>
  </si>
  <si>
    <t>Climate</t>
  </si>
  <si>
    <t>Keep</t>
  </si>
  <si>
    <t>Happening</t>
  </si>
  <si>
    <t>Run</t>
  </si>
  <si>
    <t>Issue</t>
  </si>
  <si>
    <t>Always</t>
  </si>
  <si>
    <t>American</t>
  </si>
  <si>
    <t>Crime</t>
  </si>
  <si>
    <t>Illegal</t>
  </si>
  <si>
    <t>Flights</t>
  </si>
  <si>
    <t>Queen</t>
  </si>
  <si>
    <t>Time</t>
  </si>
  <si>
    <t>Girl</t>
  </si>
  <si>
    <t>Took</t>
  </si>
  <si>
    <t>Didnt</t>
  </si>
  <si>
    <t>Next</t>
  </si>
  <si>
    <t>Back</t>
  </si>
  <si>
    <t>Right</t>
  </si>
  <si>
    <t>Champions</t>
  </si>
  <si>
    <t>Uks</t>
  </si>
  <si>
    <t>Premier</t>
  </si>
  <si>
    <t>Man</t>
  </si>
  <si>
    <t>Against</t>
  </si>
  <si>
    <t>Opening</t>
  </si>
  <si>
    <t>Case</t>
  </si>
  <si>
    <t>Recently</t>
  </si>
  <si>
    <t>Discussions</t>
  </si>
  <si>
    <t>Office</t>
  </si>
  <si>
    <t>Straits</t>
  </si>
  <si>
    <t>Leave</t>
  </si>
  <si>
    <t>Running</t>
  </si>
  <si>
    <t>Rates</t>
  </si>
  <si>
    <t>Thats</t>
  </si>
  <si>
    <t>Everyday</t>
  </si>
  <si>
    <t>Watched</t>
  </si>
  <si>
    <t>Take</t>
  </si>
  <si>
    <t>Including</t>
  </si>
  <si>
    <t>Growth</t>
  </si>
  <si>
    <t>Security</t>
  </si>
  <si>
    <t>Death</t>
  </si>
  <si>
    <t>Life</t>
  </si>
  <si>
    <t>Read</t>
  </si>
  <si>
    <t>Fact</t>
  </si>
  <si>
    <t>Poor</t>
  </si>
  <si>
    <t>Services</t>
  </si>
  <si>
    <t>Heavy</t>
  </si>
  <si>
    <t>Loss</t>
  </si>
  <si>
    <t>Hanta</t>
  </si>
  <si>
    <t>Scottish</t>
  </si>
  <si>
    <t>Called</t>
  </si>
  <si>
    <t>Councils</t>
  </si>
  <si>
    <t>Theres</t>
  </si>
  <si>
    <t>Strikes</t>
  </si>
  <si>
    <t>Talk</t>
  </si>
  <si>
    <t>Usual</t>
  </si>
  <si>
    <t>Tube</t>
  </si>
  <si>
    <t>Public</t>
  </si>
  <si>
    <t>None</t>
  </si>
  <si>
    <t>Result</t>
  </si>
  <si>
    <t>Lord</t>
  </si>
  <si>
    <t>Threat</t>
  </si>
  <si>
    <t>Gaza</t>
  </si>
  <si>
    <t>Attention</t>
  </si>
  <si>
    <t>Something</t>
  </si>
  <si>
    <t>Financial</t>
  </si>
  <si>
    <t>First</t>
  </si>
  <si>
    <t>Bombing</t>
  </si>
  <si>
    <t>Unsure</t>
  </si>
  <si>
    <t>Movie</t>
  </si>
  <si>
    <t>Incident</t>
  </si>
  <si>
    <t>Boy</t>
  </si>
  <si>
    <t>Manager</t>
  </si>
  <si>
    <t>Child</t>
  </si>
  <si>
    <t>Way</t>
  </si>
  <si>
    <t>Great</t>
  </si>
  <si>
    <t>Best</t>
  </si>
  <si>
    <t>Everyone</t>
  </si>
  <si>
    <t>Things</t>
  </si>
  <si>
    <t>Making</t>
  </si>
  <si>
    <t>Away</t>
  </si>
  <si>
    <t>Leadership</t>
  </si>
  <si>
    <t>Dominated</t>
  </si>
  <si>
    <t>Moment</t>
  </si>
  <si>
    <t>Area</t>
  </si>
  <si>
    <t>Escalating</t>
  </si>
  <si>
    <t>Madrid</t>
  </si>
  <si>
    <t>Happy</t>
  </si>
  <si>
    <t>Pope</t>
  </si>
  <si>
    <t>Lebanon</t>
  </si>
  <si>
    <t>Developments</t>
  </si>
  <si>
    <t>Held</t>
  </si>
  <si>
    <t>Contract</t>
  </si>
  <si>
    <t>Massive</t>
  </si>
  <si>
    <t>Community</t>
  </si>
  <si>
    <t>Focus</t>
  </si>
  <si>
    <t>Family</t>
  </si>
  <si>
    <t>Head</t>
  </si>
  <si>
    <t>Michael</t>
  </si>
  <si>
    <t>Escalation</t>
  </si>
  <si>
    <t>Social</t>
  </si>
  <si>
    <t>Potential</t>
  </si>
  <si>
    <t>Idk</t>
  </si>
  <si>
    <t>Promoted</t>
  </si>
  <si>
    <t>Pay</t>
  </si>
  <si>
    <t>Stabbed</t>
  </si>
  <si>
    <t>Closure</t>
  </si>
  <si>
    <t>Weather</t>
  </si>
  <si>
    <t>Guess</t>
  </si>
  <si>
    <t>Increased</t>
  </si>
  <si>
    <t>Changes</t>
  </si>
  <si>
    <t>Whether</t>
  </si>
  <si>
    <t>Affair</t>
  </si>
  <si>
    <t>Asked</t>
  </si>
  <si>
    <t>Comment</t>
  </si>
  <si>
    <t>Affected</t>
  </si>
  <si>
    <t>Another</t>
  </si>
  <si>
    <t>Leaving</t>
  </si>
  <si>
    <t>Power</t>
  </si>
  <si>
    <t>Paid</t>
  </si>
  <si>
    <t>Weeks</t>
  </si>
  <si>
    <t>Summer</t>
  </si>
  <si>
    <t>Leaders</t>
  </si>
  <si>
    <t>Yet</t>
  </si>
  <si>
    <t>Decisions</t>
  </si>
  <si>
    <t>Deaths</t>
  </si>
  <si>
    <t>Shortages</t>
  </si>
  <si>
    <t>Find</t>
  </si>
  <si>
    <t>Dropping</t>
  </si>
  <si>
    <t>South</t>
  </si>
  <si>
    <t>Old</t>
  </si>
  <si>
    <t>Meeting</t>
  </si>
  <si>
    <t>Turning</t>
  </si>
  <si>
    <t>Welsh</t>
  </si>
  <si>
    <t>Woman</t>
  </si>
  <si>
    <t>Negotiations</t>
  </si>
  <si>
    <t>Better</t>
  </si>
  <si>
    <t>Mandelsons</t>
  </si>
  <si>
    <t>Headlines</t>
  </si>
  <si>
    <t>Shortage</t>
  </si>
  <si>
    <t>Commons</t>
  </si>
  <si>
    <t>Polls</t>
  </si>
  <si>
    <t>Driven</t>
  </si>
  <si>
    <t>Putting</t>
  </si>
  <si>
    <t>Manchester</t>
  </si>
  <si>
    <t>Households</t>
  </si>
  <si>
    <t>Hit</t>
  </si>
  <si>
    <t>Involving</t>
  </si>
  <si>
    <t>Promotion</t>
  </si>
  <si>
    <t>Aware</t>
  </si>
  <si>
    <t>Knowing</t>
  </si>
  <si>
    <t>Ever</t>
  </si>
  <si>
    <t>Media</t>
  </si>
  <si>
    <t>Policy</t>
  </si>
  <si>
    <t>Died</t>
  </si>
  <si>
    <t>Pressures</t>
  </si>
  <si>
    <t>Number</t>
  </si>
  <si>
    <t>Kemi</t>
  </si>
  <si>
    <t>Whole</t>
  </si>
  <si>
    <t>Resigning</t>
  </si>
  <si>
    <t>Give</t>
  </si>
  <si>
    <t>Palestine</t>
  </si>
  <si>
    <t>Fall</t>
  </si>
  <si>
    <t>Salary</t>
  </si>
  <si>
    <t>Holiday</t>
  </si>
  <si>
    <t>Day</t>
  </si>
  <si>
    <t>Places</t>
  </si>
  <si>
    <t>Chaos</t>
  </si>
  <si>
    <t>Everything</t>
  </si>
  <si>
    <t>Bad</t>
  </si>
  <si>
    <t>Police</t>
  </si>
  <si>
    <t>Homuz</t>
  </si>
  <si>
    <t>Effect</t>
  </si>
  <si>
    <t>Performance</t>
  </si>
  <si>
    <t>Increasing</t>
  </si>
  <si>
    <t>Development</t>
  </si>
  <si>
    <t>Amazing</t>
  </si>
  <si>
    <t>She</t>
  </si>
  <si>
    <t>Far</t>
  </si>
  <si>
    <t>Focused</t>
  </si>
  <si>
    <t>Thing</t>
  </si>
  <si>
    <t>Collapse</t>
  </si>
  <si>
    <t>Significant</t>
  </si>
  <si>
    <t>Diplomatic</t>
  </si>
  <si>
    <t>Regional</t>
  </si>
  <si>
    <t>Concerning</t>
  </si>
  <si>
    <t>Top</t>
  </si>
  <si>
    <t>Relations</t>
  </si>
  <si>
    <t>Comes</t>
  </si>
  <si>
    <t>Jobs</t>
  </si>
  <si>
    <t>Jet</t>
  </si>
  <si>
    <t>Found</t>
  </si>
  <si>
    <t>Housing</t>
  </si>
  <si>
    <t>Rate</t>
  </si>
  <si>
    <t>Reaching</t>
  </si>
  <si>
    <t>Mind</t>
  </si>
  <si>
    <t>Make</t>
  </si>
  <si>
    <t>Done</t>
  </si>
  <si>
    <t>Unfortunately</t>
  </si>
  <si>
    <t>Corruption</t>
  </si>
  <si>
    <t>Arrested</t>
  </si>
  <si>
    <t>Marathon</t>
  </si>
  <si>
    <t>White</t>
  </si>
  <si>
    <t>Psg</t>
  </si>
  <si>
    <t>Tax</t>
  </si>
  <si>
    <t>Large</t>
  </si>
  <si>
    <t>Fighting</t>
  </si>
  <si>
    <t>Prince</t>
  </si>
  <si>
    <t>Rat</t>
  </si>
  <si>
    <t>Shock</t>
  </si>
  <si>
    <t>Surge</t>
  </si>
  <si>
    <t>Illness</t>
  </si>
  <si>
    <t>Devolved</t>
  </si>
  <si>
    <t>Gaining</t>
  </si>
  <si>
    <t>Latest</t>
  </si>
  <si>
    <t>Markets</t>
  </si>
  <si>
    <t>Pregnant</t>
  </si>
  <si>
    <t>Killing</t>
  </si>
  <si>
    <t>Control</t>
  </si>
  <si>
    <t>Renewed</t>
  </si>
  <si>
    <t>Tech</t>
  </si>
  <si>
    <t>Companies</t>
  </si>
  <si>
    <t>Clearance</t>
  </si>
  <si>
    <t>Progress</t>
  </si>
  <si>
    <t>Club</t>
  </si>
  <si>
    <t>Speech</t>
  </si>
  <si>
    <t>Since</t>
  </si>
  <si>
    <t>Start</t>
  </si>
  <si>
    <t>Month</t>
  </si>
  <si>
    <t>Tend</t>
  </si>
  <si>
    <t>Mainly</t>
  </si>
  <si>
    <t>Particular</t>
  </si>
  <si>
    <t>Chelsea</t>
  </si>
  <si>
    <t>Pms</t>
  </si>
  <si>
    <t>Military</t>
  </si>
  <si>
    <t>Investigation</t>
  </si>
  <si>
    <t>Epstein</t>
  </si>
  <si>
    <t>Refuses</t>
  </si>
  <si>
    <t>Blockage</t>
  </si>
  <si>
    <t>Often</t>
  </si>
  <si>
    <t>Europe</t>
  </si>
  <si>
    <t>Badenoch</t>
  </si>
  <si>
    <t>Table</t>
  </si>
  <si>
    <t>Update</t>
  </si>
  <si>
    <t>English</t>
  </si>
  <si>
    <t>Affect</t>
  </si>
  <si>
    <t>Busy</t>
  </si>
  <si>
    <t>Support</t>
  </si>
  <si>
    <t>Selling</t>
  </si>
  <si>
    <t>See</t>
  </si>
  <si>
    <t>Theyve</t>
  </si>
  <si>
    <t>Young</t>
  </si>
  <si>
    <t>End</t>
  </si>
  <si>
    <t>Knife</t>
  </si>
  <si>
    <t>Team</t>
  </si>
  <si>
    <t>Cancelled</t>
  </si>
  <si>
    <t>Resignation</t>
  </si>
  <si>
    <t>Boring</t>
  </si>
  <si>
    <t>Jesus</t>
  </si>
  <si>
    <t>Hear</t>
  </si>
  <si>
    <t>Pretty</t>
  </si>
  <si>
    <t>Leader</t>
  </si>
  <si>
    <t>Boat</t>
  </si>
  <si>
    <t>Bbc</t>
  </si>
  <si>
    <t>Street</t>
  </si>
  <si>
    <t>Blocking</t>
  </si>
  <si>
    <t>Hard</t>
  </si>
  <si>
    <t>Growing</t>
  </si>
  <si>
    <t>Linked</t>
  </si>
  <si>
    <t>Leading</t>
  </si>
  <si>
    <t>Stuff</t>
  </si>
  <si>
    <t>Discussion</t>
  </si>
  <si>
    <t>Met</t>
  </si>
  <si>
    <t>Rises</t>
  </si>
  <si>
    <t>Said</t>
  </si>
  <si>
    <t>Employee</t>
  </si>
  <si>
    <t>Announcement</t>
  </si>
  <si>
    <t>Shift</t>
  </si>
  <si>
    <t>Different</t>
  </si>
  <si>
    <t>Huge</t>
  </si>
  <si>
    <t>Failed</t>
  </si>
  <si>
    <t>Sacking</t>
  </si>
  <si>
    <t>Mental</t>
  </si>
  <si>
    <t>Failure</t>
  </si>
  <si>
    <t>Gala</t>
  </si>
  <si>
    <t>Looking</t>
  </si>
  <si>
    <t>Nhs</t>
  </si>
  <si>
    <t>System</t>
  </si>
  <si>
    <t>Future</t>
  </si>
  <si>
    <t>Fragile</t>
  </si>
  <si>
    <t>Money</t>
  </si>
  <si>
    <t>Africa</t>
  </si>
  <si>
    <t>Nearly</t>
  </si>
  <si>
    <t>Car</t>
  </si>
  <si>
    <t>Voted</t>
  </si>
  <si>
    <t>Although</t>
  </si>
  <si>
    <t>Dying</t>
  </si>
  <si>
    <t>Step</t>
  </si>
  <si>
    <t>Call</t>
  </si>
  <si>
    <t>Possible</t>
  </si>
  <si>
    <t>Men</t>
  </si>
  <si>
    <t>Policies</t>
  </si>
  <si>
    <t>Home</t>
  </si>
  <si>
    <t>Wins</t>
  </si>
  <si>
    <t>Possibly</t>
  </si>
  <si>
    <t>Farage</t>
  </si>
  <si>
    <t>Actually</t>
  </si>
  <si>
    <t>Nigel</t>
  </si>
  <si>
    <t>Jake</t>
  </si>
  <si>
    <t>Hall</t>
  </si>
  <si>
    <t>Beating</t>
  </si>
  <si>
    <t>Covid</t>
  </si>
  <si>
    <t>Real</t>
  </si>
  <si>
    <t>Parties</t>
  </si>
  <si>
    <t>Senedd</t>
  </si>
  <si>
    <t>Spreading</t>
  </si>
  <si>
    <t>Suffered</t>
  </si>
  <si>
    <t>Passengers</t>
  </si>
  <si>
    <t>Stepping</t>
  </si>
  <si>
    <t>Majority</t>
  </si>
  <si>
    <t>Clashes</t>
  </si>
  <si>
    <t>Potentially</t>
  </si>
  <si>
    <t>Farages</t>
  </si>
  <si>
    <t>Removing</t>
  </si>
  <si>
    <t>Humanitarian</t>
  </si>
  <si>
    <t>Secretary</t>
  </si>
  <si>
    <t>Fair</t>
  </si>
  <si>
    <t>Gave</t>
  </si>
  <si>
    <t>Birth</t>
  </si>
  <si>
    <t>Others</t>
  </si>
  <si>
    <t>Seizing</t>
  </si>
  <si>
    <t>Liar</t>
  </si>
  <si>
    <t>Olly</t>
  </si>
  <si>
    <t>Invasion</t>
  </si>
  <si>
    <t>Weekend</t>
  </si>
  <si>
    <t>Uncertainty</t>
  </si>
  <si>
    <t>Telling</t>
  </si>
  <si>
    <t>Idiot</t>
  </si>
  <si>
    <t>Show</t>
  </si>
  <si>
    <t>Talking</t>
  </si>
  <si>
    <t>Bills</t>
  </si>
  <si>
    <t>Businesses</t>
  </si>
  <si>
    <t>Move</t>
  </si>
  <si>
    <t>Ill</t>
  </si>
  <si>
    <t>Calling</t>
  </si>
  <si>
    <t>Staff</t>
  </si>
  <si>
    <t>Hours</t>
  </si>
  <si>
    <t>Specifically</t>
  </si>
  <si>
    <t>Actions</t>
  </si>
  <si>
    <t>Ministers</t>
  </si>
  <si>
    <t>Politicians</t>
  </si>
  <si>
    <t>Sport</t>
  </si>
  <si>
    <t>Released</t>
  </si>
  <si>
    <t>Behaviour</t>
  </si>
  <si>
    <t>Earthquake</t>
  </si>
  <si>
    <t>Increases</t>
  </si>
  <si>
    <t>Build</t>
  </si>
  <si>
    <t>Itan</t>
  </si>
  <si>
    <t>Second</t>
  </si>
  <si>
    <t>Game</t>
  </si>
  <si>
    <t>Sun</t>
  </si>
  <si>
    <t>Question</t>
  </si>
  <si>
    <t>Isreal</t>
  </si>
  <si>
    <t>Unrest</t>
  </si>
  <si>
    <t>Hike</t>
  </si>
  <si>
    <t>Hasnt</t>
  </si>
  <si>
    <t>Removed</t>
  </si>
  <si>
    <t>Kept</t>
  </si>
  <si>
    <t>Industry</t>
  </si>
  <si>
    <t>Artemis</t>
  </si>
  <si>
    <t>Stability</t>
  </si>
  <si>
    <t>Expensive</t>
  </si>
  <si>
    <t>Moon</t>
  </si>
  <si>
    <t>Customer</t>
  </si>
  <si>
    <t>Continues</t>
  </si>
  <si>
    <t>Open</t>
  </si>
  <si>
    <t>Jacksons</t>
  </si>
  <si>
    <t>Opinion</t>
  </si>
  <si>
    <t>Lack</t>
  </si>
  <si>
    <t>Wants</t>
  </si>
  <si>
    <t>Ban</t>
  </si>
  <si>
    <t>Cup</t>
  </si>
  <si>
    <t>Despite</t>
  </si>
  <si>
    <t>Understand</t>
  </si>
  <si>
    <t>Employment</t>
  </si>
  <si>
    <t>Training</t>
  </si>
  <si>
    <t>Absolutely</t>
  </si>
  <si>
    <t>Affairs</t>
  </si>
  <si>
    <t>Speaking</t>
  </si>
  <si>
    <t>Friends</t>
  </si>
  <si>
    <t>Proposed</t>
  </si>
  <si>
    <t>Ended</t>
  </si>
  <si>
    <t>Cutting</t>
  </si>
  <si>
    <t>Quite</t>
  </si>
  <si>
    <t>Schools</t>
  </si>
  <si>
    <t>Makes</t>
  </si>
  <si>
    <t>Immigrants</t>
  </si>
  <si>
    <t>Celebrity</t>
  </si>
  <si>
    <t>Barrel</t>
  </si>
  <si>
    <t>Rape</t>
  </si>
  <si>
    <t>Seems</t>
  </si>
  <si>
    <t>Rachel</t>
  </si>
  <si>
    <t>Reeves</t>
  </si>
  <si>
    <t>Decision</t>
  </si>
  <si>
    <t>Key</t>
  </si>
  <si>
    <t>Debate</t>
  </si>
  <si>
    <t>Implications</t>
  </si>
  <si>
    <t>Disruption</t>
  </si>
  <si>
    <t>Shifts</t>
  </si>
  <si>
    <t>China</t>
  </si>
  <si>
    <t>Three</t>
  </si>
  <si>
    <t>Hour</t>
  </si>
  <si>
    <t>Care</t>
  </si>
  <si>
    <t>Foreign</t>
  </si>
  <si>
    <t>Onto</t>
  </si>
  <si>
    <t>Thr</t>
  </si>
  <si>
    <t>Improvement</t>
  </si>
  <si>
    <t>Iranus</t>
  </si>
  <si>
    <t>Raising</t>
  </si>
  <si>
    <t>Bit</t>
  </si>
  <si>
    <t>Closing</t>
  </si>
  <si>
    <t>Topic</t>
  </si>
  <si>
    <t>Help</t>
  </si>
  <si>
    <t>Beach</t>
  </si>
  <si>
    <t>Shutting</t>
  </si>
  <si>
    <t>Wasnt</t>
  </si>
  <si>
    <t>Hitting</t>
  </si>
  <si>
    <t>Travel</t>
  </si>
  <si>
    <t>Wife</t>
  </si>
  <si>
    <t>Hope</t>
  </si>
  <si>
    <t>Little</t>
  </si>
  <si>
    <t>Hopefully</t>
  </si>
  <si>
    <t>Row</t>
  </si>
  <si>
    <t>Paedophile</t>
  </si>
  <si>
    <t>Mostly</t>
  </si>
  <si>
    <t>Water</t>
  </si>
  <si>
    <t>Likely</t>
  </si>
  <si>
    <t>Patient</t>
  </si>
  <si>
    <t>Maybe</t>
  </si>
  <si>
    <t>Win</t>
  </si>
  <si>
    <t>Long</t>
  </si>
  <si>
    <t>Handling</t>
  </si>
  <si>
    <t>Irans</t>
  </si>
  <si>
    <t>Concern</t>
  </si>
  <si>
    <t>Drama</t>
  </si>
  <si>
    <t>Anymore</t>
  </si>
  <si>
    <t>Depressing</t>
  </si>
  <si>
    <t>Becoming</t>
  </si>
  <si>
    <t>Coverage</t>
  </si>
  <si>
    <t>Continue</t>
  </si>
  <si>
    <t>Days</t>
  </si>
  <si>
    <t>West</t>
  </si>
  <si>
    <t>Involved</t>
  </si>
  <si>
    <t>Britain</t>
  </si>
  <si>
    <t>Restrictions</t>
  </si>
  <si>
    <t>Followed</t>
  </si>
  <si>
    <t>Seem</t>
  </si>
  <si>
    <t>Able</t>
  </si>
  <si>
    <t>Watching</t>
  </si>
  <si>
    <t>Dinner</t>
  </si>
  <si>
    <t>Assassinate</t>
  </si>
  <si>
    <t>Bayern</t>
  </si>
  <si>
    <t>Stopped</t>
  </si>
  <si>
    <t>Stamer</t>
  </si>
  <si>
    <t>Andrew</t>
  </si>
  <si>
    <t>Travelling</t>
  </si>
  <si>
    <t>Attacked</t>
  </si>
  <si>
    <t>Reforms</t>
  </si>
  <si>
    <t>Campaign</t>
  </si>
  <si>
    <t>Snp</t>
  </si>
  <si>
    <t>Heavon</t>
  </si>
  <si>
    <t>Visited</t>
  </si>
  <si>
    <t>Post</t>
  </si>
  <si>
    <t>Trip</t>
  </si>
  <si>
    <t>Close</t>
  </si>
  <si>
    <t>Pandemic</t>
  </si>
  <si>
    <t>School</t>
  </si>
  <si>
    <t>Conservatives</t>
  </si>
  <si>
    <t>Let</t>
  </si>
  <si>
    <t>Disease</t>
  </si>
  <si>
    <t>Come</t>
  </si>
  <si>
    <t>Players</t>
  </si>
  <si>
    <t>Position</t>
  </si>
  <si>
    <t>Balance</t>
  </si>
  <si>
    <t>Sick</t>
  </si>
  <si>
    <t>Those</t>
  </si>
  <si>
    <t>Labor</t>
  </si>
  <si>
    <t>Loosing</t>
  </si>
  <si>
    <t>Use</t>
  </si>
  <si>
    <t>Success</t>
  </si>
  <si>
    <t>Gained</t>
  </si>
  <si>
    <t>Hundreds</t>
  </si>
  <si>
    <t>Ukrain</t>
  </si>
  <si>
    <t>Trade</t>
  </si>
  <si>
    <t>Stuck</t>
  </si>
  <si>
    <t>Goods</t>
  </si>
  <si>
    <t>Kingdom</t>
  </si>
  <si>
    <t>Attenboroughs</t>
  </si>
  <si>
    <t>Seat</t>
  </si>
  <si>
    <t>Live</t>
  </si>
  <si>
    <t>Struggling</t>
  </si>
  <si>
    <t>Victory</t>
  </si>
  <si>
    <t>Landscape</t>
  </si>
  <si>
    <t>Landslide</t>
  </si>
  <si>
    <t>Defeat</t>
  </si>
  <si>
    <t>Historic</t>
  </si>
  <si>
    <t>National</t>
  </si>
  <si>
    <t>Loads</t>
  </si>
  <si>
    <t>Essex</t>
  </si>
  <si>
    <t>Drubbing</t>
  </si>
  <si>
    <t>Kate</t>
  </si>
  <si>
    <t>Garraway</t>
  </si>
  <si>
    <t>Wedding</t>
  </si>
  <si>
    <t>Ring</t>
  </si>
  <si>
    <t>Nice</t>
  </si>
  <si>
    <t>Navy</t>
  </si>
  <si>
    <t>Market</t>
  </si>
  <si>
    <t>Received</t>
  </si>
  <si>
    <t>Kids</t>
  </si>
  <si>
    <t>Friend</t>
  </si>
  <si>
    <t>Ceasefires</t>
  </si>
  <si>
    <t>Robins</t>
  </si>
  <si>
    <t>Pete</t>
  </si>
  <si>
    <t>Playing</t>
  </si>
  <si>
    <t>Amid</t>
  </si>
  <si>
    <t>Dominating</t>
  </si>
  <si>
    <t>Aran</t>
  </si>
  <si>
    <t>Backlash</t>
  </si>
  <si>
    <t>Risks</t>
  </si>
  <si>
    <t>Councillors</t>
  </si>
  <si>
    <t>Greens</t>
  </si>
  <si>
    <t>Threatening</t>
  </si>
  <si>
    <t>Arson</t>
  </si>
  <si>
    <t>Plot</t>
  </si>
  <si>
    <t>Extension</t>
  </si>
  <si>
    <t>Household</t>
  </si>
  <si>
    <t>Business</t>
  </si>
  <si>
    <t>Confidence</t>
  </si>
  <si>
    <t>Calls</t>
  </si>
  <si>
    <t>Whats</t>
  </si>
  <si>
    <t>Rosenior</t>
  </si>
  <si>
    <t>Coach</t>
  </si>
  <si>
    <t>Chief</t>
  </si>
  <si>
    <t>Madelson</t>
  </si>
  <si>
    <t>Escalated</t>
  </si>
  <si>
    <t>Naval</t>
  </si>
  <si>
    <t>Ports</t>
  </si>
  <si>
    <t>Fears</t>
  </si>
  <si>
    <t>Matters</t>
  </si>
  <si>
    <t>Dealing</t>
  </si>
  <si>
    <t>Direct</t>
  </si>
  <si>
    <t>Connections</t>
  </si>
  <si>
    <t>Surrounding</t>
  </si>
  <si>
    <t>Applicable</t>
  </si>
  <si>
    <t>Involve</t>
  </si>
  <si>
    <t>Cancer</t>
  </si>
  <si>
    <t>Part</t>
  </si>
  <si>
    <t>Yhe</t>
  </si>
  <si>
    <t>Jackson</t>
  </si>
  <si>
    <t>Milestone</t>
  </si>
  <si>
    <t>Japan</t>
  </si>
  <si>
    <t>Following</t>
  </si>
  <si>
    <t>Mandela</t>
  </si>
  <si>
    <t>Strongest</t>
  </si>
  <si>
    <t>Mobile</t>
  </si>
  <si>
    <t>Phones</t>
  </si>
  <si>
    <t>Banned</t>
  </si>
  <si>
    <t>Reacted</t>
  </si>
  <si>
    <t>Epl</t>
  </si>
  <si>
    <t>Keri</t>
  </si>
  <si>
    <t>Stahmer</t>
  </si>
  <si>
    <t>Needs</t>
  </si>
  <si>
    <t>Stand</t>
  </si>
  <si>
    <t>Information</t>
  </si>
  <si>
    <t>Holidays</t>
  </si>
  <si>
    <t>Law</t>
  </si>
  <si>
    <t>Percent</t>
  </si>
  <si>
    <t>Mandelsohn</t>
  </si>
  <si>
    <t>Orange</t>
  </si>
  <si>
    <t>Father</t>
  </si>
  <si>
    <t>Kills</t>
  </si>
  <si>
    <t>Saw</t>
  </si>
  <si>
    <t>Instagram</t>
  </si>
  <si>
    <t>Employing</t>
  </si>
  <si>
    <t>Broke</t>
  </si>
  <si>
    <t>Crazy</t>
  </si>
  <si>
    <t>Shops</t>
  </si>
  <si>
    <t>Drugs</t>
  </si>
  <si>
    <t>Crash</t>
  </si>
  <si>
    <t>Comments</t>
  </si>
  <si>
    <t>Events</t>
  </si>
  <si>
    <t>Buying</t>
  </si>
  <si>
    <t>Aviation</t>
  </si>
  <si>
    <t>Negotiation</t>
  </si>
  <si>
    <t>Debacle</t>
  </si>
  <si>
    <t>Interest</t>
  </si>
  <si>
    <t>Expenses</t>
  </si>
  <si>
    <t>Student</t>
  </si>
  <si>
    <t>Station</t>
  </si>
  <si>
    <t>Impacting</t>
  </si>
  <si>
    <t>Goes</t>
  </si>
  <si>
    <t>Jumped</t>
  </si>
  <si>
    <t>Usaisrael</t>
  </si>
  <si>
    <t>Controversy</t>
  </si>
  <si>
    <t>Gonna</t>
  </si>
  <si>
    <t>Refusing</t>
  </si>
  <si>
    <t>Celebrating</t>
  </si>
  <si>
    <t>Member</t>
  </si>
  <si>
    <t>Mandelsen</t>
  </si>
  <si>
    <t>Gone</t>
  </si>
  <si>
    <t>Qualifying</t>
  </si>
  <si>
    <t>Crises</t>
  </si>
  <si>
    <t>Word</t>
  </si>
  <si>
    <t>Towards</t>
  </si>
  <si>
    <t>Finding</t>
  </si>
  <si>
    <t>Sexual</t>
  </si>
  <si>
    <t>Remains</t>
  </si>
  <si>
    <t>Dominant</t>
  </si>
  <si>
    <t>Minute</t>
  </si>
  <si>
    <t>Etc</t>
  </si>
  <si>
    <t>Badly</t>
  </si>
  <si>
    <t>Himself</t>
  </si>
  <si>
    <t>Data</t>
  </si>
  <si>
    <t>Dead</t>
  </si>
  <si>
    <t>Suicide</t>
  </si>
  <si>
    <t>Allegedly</t>
  </si>
  <si>
    <t>Reporting</t>
  </si>
  <si>
    <t>Lied</t>
  </si>
  <si>
    <t>Sharply</t>
  </si>
  <si>
    <t>Join</t>
  </si>
  <si>
    <t>Starters</t>
  </si>
  <si>
    <t>Knowledge</t>
  </si>
  <si>
    <t>Soon</t>
  </si>
  <si>
    <t>Backing</t>
  </si>
  <si>
    <t>Baby</t>
  </si>
  <si>
    <t>Coachella</t>
  </si>
  <si>
    <t>Daily</t>
  </si>
  <si>
    <t>Small</t>
  </si>
  <si>
    <t>Plus</t>
  </si>
  <si>
    <t>Section</t>
  </si>
  <si>
    <t>Stammer</t>
  </si>
  <si>
    <t>Kicked</t>
  </si>
  <si>
    <t>Raised</t>
  </si>
  <si>
    <t>Collapsed</t>
  </si>
  <si>
    <t>Extending</t>
  </si>
  <si>
    <t>Passing</t>
  </si>
  <si>
    <t>Facing</t>
  </si>
  <si>
    <t>Soaring</t>
  </si>
  <si>
    <t>Chancellor</t>
  </si>
  <si>
    <t>Finally</t>
  </si>
  <si>
    <t>Rubbish</t>
  </si>
  <si>
    <t>Effects</t>
  </si>
  <si>
    <t>Structure</t>
  </si>
  <si>
    <t>Largely</t>
  </si>
  <si>
    <t>Supplies</t>
  </si>
  <si>
    <t>Bridge</t>
  </si>
  <si>
    <t>Lead</t>
  </si>
  <si>
    <t>Spiking</t>
  </si>
  <si>
    <t>Billionaire</t>
  </si>
  <si>
    <t>Crypto</t>
  </si>
  <si>
    <t>Alleged</t>
  </si>
  <si>
    <t>Challenges</t>
  </si>
  <si>
    <t>Stay</t>
  </si>
  <si>
    <t>Polling</t>
  </si>
  <si>
    <t>Strongly</t>
  </si>
  <si>
    <t>Ahead</t>
  </si>
  <si>
    <t>Elected</t>
  </si>
  <si>
    <t>Incompetence</t>
  </si>
  <si>
    <t>Amount</t>
  </si>
  <si>
    <t>Given</t>
  </si>
  <si>
    <t>Jews</t>
  </si>
  <si>
    <t>Nigeria</t>
  </si>
  <si>
    <t>Efforts</t>
  </si>
  <si>
    <t>Raise</t>
  </si>
  <si>
    <t>Married</t>
  </si>
  <si>
    <t>Clash</t>
  </si>
  <si>
    <t>Premiership</t>
  </si>
  <si>
    <t>Shenanigans</t>
  </si>
  <si>
    <t>Members</t>
  </si>
  <si>
    <t>Contact</t>
  </si>
  <si>
    <t>Overall</t>
  </si>
  <si>
    <t>Positive</t>
  </si>
  <si>
    <t>Opinions</t>
  </si>
  <si>
    <t>Went</t>
  </si>
  <si>
    <t>Export</t>
  </si>
  <si>
    <t>Add</t>
  </si>
  <si>
    <t>Mendelssohn</t>
  </si>
  <si>
    <t>Properly</t>
  </si>
  <si>
    <t>Senior</t>
  </si>
  <si>
    <t>Opportunity</t>
  </si>
  <si>
    <t>Annual</t>
  </si>
  <si>
    <t>Extended</t>
  </si>
  <si>
    <t>Economies</t>
  </si>
  <si>
    <t>Multiple</t>
  </si>
  <si>
    <t>Abuse</t>
  </si>
  <si>
    <t>Lately</t>
  </si>
  <si>
    <t>Longer</t>
  </si>
  <si>
    <t>Dominate</t>
  </si>
  <si>
    <t>Engaged</t>
  </si>
  <si>
    <t>Worst</t>
  </si>
  <si>
    <t>Stopping</t>
  </si>
  <si>
    <t>Answer</t>
  </si>
  <si>
    <t>Israeli</t>
  </si>
  <si>
    <t>Terrorist</t>
  </si>
  <si>
    <t>Tobacco</t>
  </si>
  <si>
    <t>Adam</t>
  </si>
  <si>
    <t>Mass</t>
  </si>
  <si>
    <t>Sea</t>
  </si>
  <si>
    <t>Sarga</t>
  </si>
  <si>
    <t>Downing</t>
  </si>
  <si>
    <t>Helping</t>
  </si>
  <si>
    <t>Fit</t>
  </si>
  <si>
    <t>Blocked</t>
  </si>
  <si>
    <t>Students</t>
  </si>
  <si>
    <t>Persuaded</t>
  </si>
  <si>
    <t>Knew</t>
  </si>
  <si>
    <t>Defeated</t>
  </si>
  <si>
    <t>Cox</t>
  </si>
  <si>
    <t>Radio</t>
  </si>
  <si>
    <t>Breakfast</t>
  </si>
  <si>
    <t>Pricing</t>
  </si>
  <si>
    <t>France</t>
  </si>
  <si>
    <t>Underground</t>
  </si>
  <si>
    <t>Avoid</t>
  </si>
  <si>
    <t>Queens</t>
  </si>
  <si>
    <t>Plans</t>
  </si>
  <si>
    <t>Nasa</t>
  </si>
  <si>
    <t>Corrupt</t>
  </si>
  <si>
    <t>Look</t>
  </si>
  <si>
    <t>Involvement</t>
  </si>
  <si>
    <t>Try</t>
  </si>
  <si>
    <t>Investigated</t>
  </si>
  <si>
    <t>Genocide</t>
  </si>
  <si>
    <t>Present</t>
  </si>
  <si>
    <t>Known</t>
  </si>
  <si>
    <t>Changing</t>
  </si>
  <si>
    <t>Committee</t>
  </si>
  <si>
    <t>Appearance</t>
  </si>
  <si>
    <t>Streets</t>
  </si>
  <si>
    <t>Stupidity</t>
  </si>
  <si>
    <t>Trouble</t>
  </si>
  <si>
    <t>Passed</t>
  </si>
  <si>
    <t>Versus</t>
  </si>
  <si>
    <t>Appointed</t>
  </si>
  <si>
    <t>Process</t>
  </si>
  <si>
    <t>Worse</t>
  </si>
  <si>
    <t>Stop</t>
  </si>
  <si>
    <t>Never</t>
  </si>
  <si>
    <t>Transport</t>
  </si>
  <si>
    <t>Pension</t>
  </si>
  <si>
    <t>Abandoned</t>
  </si>
  <si>
    <t>Dog</t>
  </si>
  <si>
    <t>Upset</t>
  </si>
  <si>
    <t>Cancellations</t>
  </si>
  <si>
    <t>Artificial</t>
  </si>
  <si>
    <t>Intelligence</t>
  </si>
  <si>
    <t>Breaking</t>
  </si>
  <si>
    <t>Insane</t>
  </si>
  <si>
    <t>Temporary</t>
  </si>
  <si>
    <t>Started</t>
  </si>
  <si>
    <t>Happened</t>
  </si>
  <si>
    <t>Within</t>
  </si>
  <si>
    <t>Unknown</t>
  </si>
  <si>
    <t>Teenage</t>
  </si>
  <si>
    <t>Send</t>
  </si>
  <si>
    <t>Course</t>
  </si>
  <si>
    <t>Saying</t>
  </si>
  <si>
    <t>Report</t>
  </si>
  <si>
    <t>Celeb</t>
  </si>
  <si>
    <t>Bullying</t>
  </si>
  <si>
    <t>Conference</t>
  </si>
  <si>
    <t>Gas</t>
  </si>
  <si>
    <t>Semi</t>
  </si>
  <si>
    <t>Costofliving</t>
  </si>
  <si>
    <t>Impressed</t>
  </si>
  <si>
    <t>Tried</t>
  </si>
  <si>
    <t>Survive</t>
  </si>
  <si>
    <t>Damaging</t>
  </si>
  <si>
    <t>Sector</t>
  </si>
  <si>
    <t>Announced</t>
  </si>
  <si>
    <t>Six</t>
  </si>
  <si>
    <t>Knocked</t>
  </si>
  <si>
    <t>Search</t>
  </si>
  <si>
    <t>Interesting</t>
  </si>
  <si>
    <t>Match</t>
  </si>
  <si>
    <t>Leauge</t>
  </si>
  <si>
    <t>Products</t>
  </si>
  <si>
    <t>Transportation</t>
  </si>
  <si>
    <t>Truth</t>
  </si>
  <si>
    <t>Okay</t>
  </si>
  <si>
    <t>Seeing</t>
  </si>
  <si>
    <t>Newspaper</t>
  </si>
  <si>
    <t>Cousin</t>
  </si>
  <si>
    <t>Terror</t>
  </si>
  <si>
    <t>Dubai</t>
  </si>
  <si>
    <t>Gift</t>
  </si>
  <si>
    <t>Definitely</t>
  </si>
  <si>
    <t>Visits</t>
  </si>
  <si>
    <t>Hearing</t>
  </si>
  <si>
    <t>Lone</t>
  </si>
  <si>
    <t>Says</t>
  </si>
  <si>
    <t>Town</t>
  </si>
  <si>
    <t>Told</t>
  </si>
  <si>
    <t>Congress</t>
  </si>
  <si>
    <t>Murdering</t>
  </si>
  <si>
    <t>Stabbings</t>
  </si>
  <si>
    <t>Cut</t>
  </si>
  <si>
    <t>Push</t>
  </si>
  <si>
    <t>Born</t>
  </si>
  <si>
    <t>Wish</t>
  </si>
  <si>
    <t>Anyway</t>
  </si>
  <si>
    <t>Assassinated</t>
  </si>
  <si>
    <t>Coventry</t>
  </si>
  <si>
    <t>Tomorrow</t>
  </si>
  <si>
    <t>Loses</t>
  </si>
  <si>
    <t>Lockdown</t>
  </si>
  <si>
    <t>Fashion</t>
  </si>
  <si>
    <t>Greatest</t>
  </si>
  <si>
    <t>Break</t>
  </si>
  <si>
    <t>Wider</t>
  </si>
  <si>
    <t>Murders</t>
  </si>
  <si>
    <t>Related</t>
  </si>
  <si>
    <t>Level</t>
  </si>
  <si>
    <t>Line</t>
  </si>
  <si>
    <t>Working</t>
  </si>
  <si>
    <t>Mps</t>
  </si>
  <si>
    <t>Athletico</t>
  </si>
  <si>
    <t>Deadly</t>
  </si>
  <si>
    <t>Taxes</t>
  </si>
  <si>
    <t>Localelections</t>
  </si>
  <si>
    <t>Areas</t>
  </si>
  <si>
    <t>Alot</t>
  </si>
  <si>
    <t>Releasing</t>
  </si>
  <si>
    <t>Aliens</t>
  </si>
  <si>
    <t>Crimes</t>
  </si>
  <si>
    <t>Cryptocurrency</t>
  </si>
  <si>
    <t>Increment</t>
  </si>
  <si>
    <t>Reports</t>
  </si>
  <si>
    <t>Otherwise</t>
  </si>
  <si>
    <t>Early</t>
  </si>
  <si>
    <t>Loca</t>
  </si>
  <si>
    <t>Focusing</t>
  </si>
  <si>
    <t>Shakeup</t>
  </si>
  <si>
    <t>Liner</t>
  </si>
  <si>
    <t>However</t>
  </si>
  <si>
    <t>Midlands</t>
  </si>
  <si>
    <t>Controls</t>
  </si>
  <si>
    <t>Majorly</t>
  </si>
  <si>
    <t>Attenburghs</t>
  </si>
  <si>
    <t>Wave</t>
  </si>
  <si>
    <t>Truly</t>
  </si>
  <si>
    <t>Clients</t>
  </si>
  <si>
    <t>Bank</t>
  </si>
  <si>
    <t>Stranded</t>
  </si>
  <si>
    <t>Possibility</t>
  </si>
  <si>
    <t>Themselves</t>
  </si>
  <si>
    <t>History</t>
  </si>
  <si>
    <t>Europa</t>
  </si>
  <si>
    <t>Challenge</t>
  </si>
  <si>
    <t>Outcome</t>
  </si>
  <si>
    <t>Disruptions</t>
  </si>
  <si>
    <t>Apart</t>
  </si>
  <si>
    <t>Changed</t>
  </si>
  <si>
    <t>Became</t>
  </si>
  <si>
    <t>Warned</t>
  </si>
  <si>
    <t>Russian</t>
  </si>
  <si>
    <t>Surged</t>
  </si>
  <si>
    <t>Disputes</t>
  </si>
  <si>
    <t>Dutch</t>
  </si>
  <si>
    <t>Taken</t>
  </si>
  <si>
    <t>Files</t>
  </si>
  <si>
    <t>Drivers</t>
  </si>
  <si>
    <t>Starting</t>
  </si>
  <si>
    <t>Drone</t>
  </si>
  <si>
    <t>Parts</t>
  </si>
  <si>
    <t>Improve</t>
  </si>
  <si>
    <t>Spread</t>
  </si>
  <si>
    <t>Northern</t>
  </si>
  <si>
    <t>Center</t>
  </si>
  <si>
    <t>Coffee</t>
  </si>
  <si>
    <t>Revolt</t>
  </si>
  <si>
    <t>Ruin</t>
  </si>
  <si>
    <t>Risk</t>
  </si>
  <si>
    <t>Locally</t>
  </si>
  <si>
    <t>Negative</t>
  </si>
  <si>
    <t>Player</t>
  </si>
  <si>
    <t>Reaction</t>
  </si>
  <si>
    <t>Erm</t>
  </si>
  <si>
    <t>Sennedd</t>
  </si>
  <si>
    <t>Onboard</t>
  </si>
  <si>
    <t>Huntavirus</t>
  </si>
  <si>
    <t>Breakout</t>
  </si>
  <si>
    <t>Stor</t>
  </si>
  <si>
    <t>Fired</t>
  </si>
  <si>
    <t>Sports</t>
  </si>
  <si>
    <t>Stock</t>
  </si>
  <si>
    <t>Drag</t>
  </si>
  <si>
    <t>Shitstrewn</t>
  </si>
  <si>
    <t>Trench</t>
  </si>
  <si>
    <t>Boris</t>
  </si>
  <si>
    <t>Dug</t>
  </si>
  <si>
    <t>Triplets</t>
  </si>
  <si>
    <t>Injuring</t>
  </si>
  <si>
    <t>Near</t>
  </si>
  <si>
    <t>Favour</t>
  </si>
  <si>
    <t>Tightening</t>
  </si>
  <si>
    <t>Protect</t>
  </si>
  <si>
    <t>Unline</t>
  </si>
  <si>
    <t>Harmful</t>
  </si>
  <si>
    <t>Content</t>
  </si>
  <si>
    <t>Among</t>
  </si>
  <si>
    <t>Kill</t>
  </si>
  <si>
    <t>Palestyna</t>
  </si>
  <si>
    <t>Antusemtism</t>
  </si>
  <si>
    <t>Epson</t>
  </si>
  <si>
    <t>Riots</t>
  </si>
  <si>
    <t>Wrestlemania</t>
  </si>
  <si>
    <t>Flow</t>
  </si>
  <si>
    <t>Primer</t>
  </si>
  <si>
    <t>Front</t>
  </si>
  <si>
    <t>Houses</t>
  </si>
  <si>
    <t>Blackburn</t>
  </si>
  <si>
    <t>Rovers</t>
  </si>
  <si>
    <t>Avoiding</t>
  </si>
  <si>
    <t>Relegation</t>
  </si>
  <si>
    <t>Impactuk</t>
  </si>
  <si>
    <t>Rose</t>
  </si>
  <si>
    <t>Jump</t>
  </si>
  <si>
    <t>Associated</t>
  </si>
  <si>
    <t>Themon</t>
  </si>
  <si>
    <t>Sides</t>
  </si>
  <si>
    <t>Seize</t>
  </si>
  <si>
    <t>Foiled</t>
  </si>
  <si>
    <t>Londons</t>
  </si>
  <si>
    <t>Dispute</t>
  </si>
  <si>
    <t>Weakening</t>
  </si>
  <si>
    <t>Tightens</t>
  </si>
  <si>
    <t>Grip</t>
  </si>
  <si>
    <t>Nonceasefire</t>
  </si>
  <si>
    <t>Easter</t>
  </si>
  <si>
    <t>Celebrated</t>
  </si>
  <si>
    <t>Checked</t>
  </si>
  <si>
    <t>Sack</t>
  </si>
  <si>
    <t>Cross</t>
  </si>
  <si>
    <t>Examined</t>
  </si>
  <si>
    <t>Handle</t>
  </si>
  <si>
    <t>Seizures</t>
  </si>
  <si>
    <t>John</t>
  </si>
  <si>
    <t>Phelan</t>
  </si>
  <si>
    <t>Resigned</t>
  </si>
  <si>
    <t>Spiked</t>
  </si>
  <si>
    <t>Grew</t>
  </si>
  <si>
    <t>Broader</t>
  </si>
  <si>
    <t>Violations</t>
  </si>
  <si>
    <t>Sleep</t>
  </si>
  <si>
    <t>Toghether</t>
  </si>
  <si>
    <t>Scrutiny</t>
  </si>
  <si>
    <t>Contant</t>
  </si>
  <si>
    <t>Subside</t>
  </si>
  <si>
    <t>Embarrassment</t>
  </si>
  <si>
    <t>Fail</t>
  </si>
  <si>
    <t>Warcin</t>
  </si>
  <si>
    <t>Mendlesome</t>
  </si>
  <si>
    <t>Jeffery</t>
  </si>
  <si>
    <t>Exclamation</t>
  </si>
  <si>
    <t>Regards</t>
  </si>
  <si>
    <t>Turmoil</t>
  </si>
  <si>
    <t>Placed</t>
  </si>
  <si>
    <t>Conflicting</t>
  </si>
  <si>
    <t>Record</t>
  </si>
  <si>
    <t>Cases</t>
  </si>
  <si>
    <t>Exceeded</t>
  </si>
  <si>
    <t>Handsome</t>
  </si>
  <si>
    <t>Island</t>
  </si>
  <si>
    <t>Peodos</t>
  </si>
  <si>
    <t>Primister</t>
  </si>
  <si>
    <t>Moronic</t>
  </si>
  <si>
    <t>Misdemeanours</t>
  </si>
  <si>
    <t>Biopic</t>
  </si>
  <si>
    <t>Posts</t>
  </si>
  <si>
    <t>Silliness</t>
  </si>
  <si>
    <t>Debet</t>
  </si>
  <si>
    <t>Providing</t>
  </si>
  <si>
    <t>Foreigners</t>
  </si>
  <si>
    <t>Donalds</t>
  </si>
  <si>
    <t>Chicken</t>
  </si>
  <si>
    <t>Recipe</t>
  </si>
  <si>
    <t>Leak</t>
  </si>
  <si>
    <t>Wanker</t>
  </si>
  <si>
    <t>Germany</t>
  </si>
  <si>
    <t>Army</t>
  </si>
  <si>
    <t>Invading</t>
  </si>
  <si>
    <t>Irqn</t>
  </si>
  <si>
    <t>Middleast</t>
  </si>
  <si>
    <t>Conservation</t>
  </si>
  <si>
    <t>Remarks</t>
  </si>
  <si>
    <t>Plan</t>
  </si>
  <si>
    <t>Solar</t>
  </si>
  <si>
    <t>Approved</t>
  </si>
  <si>
    <t>Postponed</t>
  </si>
  <si>
    <t>Pragmata</t>
  </si>
  <si>
    <t>Shining</t>
  </si>
  <si>
    <t>Thewars</t>
  </si>
  <si>
    <t>Failures</t>
  </si>
  <si>
    <t>Imran</t>
  </si>
  <si>
    <t>Res</t>
  </si>
  <si>
    <t>Stress</t>
  </si>
  <si>
    <t>Please</t>
  </si>
  <si>
    <t>Meningitisb</t>
  </si>
  <si>
    <t>Kent</t>
  </si>
  <si>
    <t>Topping</t>
  </si>
  <si>
    <t>Bomb</t>
  </si>
  <si>
    <t>Questioned</t>
  </si>
  <si>
    <t>Ovef</t>
  </si>
  <si>
    <t>Interested</t>
  </si>
  <si>
    <t>Fiasco</t>
  </si>
  <si>
    <t>Royals</t>
  </si>
  <si>
    <t>Squeeze</t>
  </si>
  <si>
    <t>Blockading</t>
  </si>
  <si>
    <t>Kid</t>
  </si>
  <si>
    <t>Mandalsen</t>
  </si>
  <si>
    <t>Readpapers</t>
  </si>
  <si>
    <t>Louis</t>
  </si>
  <si>
    <t>Tomlinson</t>
  </si>
  <si>
    <t>Zayn</t>
  </si>
  <si>
    <t>Unfollowing</t>
  </si>
  <si>
    <t>Mandelston</t>
  </si>
  <si>
    <t>Hormus</t>
  </si>
  <si>
    <t>Coward</t>
  </si>
  <si>
    <t>Craziness</t>
  </si>
  <si>
    <t>Ceasfire</t>
  </si>
  <si>
    <t>Uran</t>
  </si>
  <si>
    <t>Jeffrey</t>
  </si>
  <si>
    <t>Drake</t>
  </si>
  <si>
    <t>Ice</t>
  </si>
  <si>
    <t>Sculpture</t>
  </si>
  <si>
    <t>Cancelling</t>
  </si>
  <si>
    <t>Theyre</t>
  </si>
  <si>
    <t>Mandekdon</t>
  </si>
  <si>
    <t>Morning</t>
  </si>
  <si>
    <t>Middleeast</t>
  </si>
  <si>
    <t>Sparks</t>
  </si>
  <si>
    <t>Controversial</t>
  </si>
  <si>
    <t>Worship</t>
  </si>
  <si>
    <t>Targeting</t>
  </si>
  <si>
    <t>Arrests</t>
  </si>
  <si>
    <t>Grows</t>
  </si>
  <si>
    <t>Mistakes</t>
  </si>
  <si>
    <t>Primemonister</t>
  </si>
  <si>
    <t>Lier</t>
  </si>
  <si>
    <t>Horses</t>
  </si>
  <si>
    <t>Isreael</t>
  </si>
  <si>
    <t>Dark</t>
  </si>
  <si>
    <t>Mush</t>
  </si>
  <si>
    <t>Downtime</t>
  </si>
  <si>
    <t>Lasting</t>
  </si>
  <si>
    <t>Min</t>
  </si>
  <si>
    <t>Successful</t>
  </si>
  <si>
    <t>Launch</t>
  </si>
  <si>
    <t>Mission</t>
  </si>
  <si>
    <t>Marking</t>
  </si>
  <si>
    <t>Establishing</t>
  </si>
  <si>
    <t>Longterm</t>
  </si>
  <si>
    <t>Human</t>
  </si>
  <si>
    <t>Presence</t>
  </si>
  <si>
    <t>Docking</t>
  </si>
  <si>
    <t>Lunar</t>
  </si>
  <si>
    <t>Gateway</t>
  </si>
  <si>
    <t>Amerixa</t>
  </si>
  <si>
    <t>Additions</t>
  </si>
  <si>
    <t>Zoo</t>
  </si>
  <si>
    <t>Hourmoz</t>
  </si>
  <si>
    <t>Greatly</t>
  </si>
  <si>
    <t>Prominent</t>
  </si>
  <si>
    <t>Luck</t>
  </si>
  <si>
    <t>Micheal</t>
  </si>
  <si>
    <t>Biopics</t>
  </si>
  <si>
    <t>Inflaition</t>
  </si>
  <si>
    <t>Causes</t>
  </si>
  <si>
    <t>Officer</t>
  </si>
  <si>
    <t>Unclear</t>
  </si>
  <si>
    <t>Release</t>
  </si>
  <si>
    <t>Rotten</t>
  </si>
  <si>
    <t>Tomatoes</t>
  </si>
  <si>
    <t>Blamed</t>
  </si>
  <si>
    <t>Picnic</t>
  </si>
  <si>
    <t>Fees</t>
  </si>
  <si>
    <t>Cuz</t>
  </si>
  <si>
    <t>Josh</t>
  </si>
  <si>
    <t>Simmons</t>
  </si>
  <si>
    <t>Cabinet</t>
  </si>
  <si>
    <t>Leicester</t>
  </si>
  <si>
    <t>Relegated</t>
  </si>
  <si>
    <t>Oils</t>
  </si>
  <si>
    <t>Invite</t>
  </si>
  <si>
    <t>Italy</t>
  </si>
  <si>
    <t>Heading</t>
  </si>
  <si>
    <t>Population</t>
  </si>
  <si>
    <t>Questions</t>
  </si>
  <si>
    <t>Attitude</t>
  </si>
  <si>
    <t>Service</t>
  </si>
  <si>
    <t>Leavers</t>
  </si>
  <si>
    <t>University</t>
  </si>
  <si>
    <t>Assaults</t>
  </si>
  <si>
    <t>Migrants</t>
  </si>
  <si>
    <t>Naughty</t>
  </si>
  <si>
    <t>Irac</t>
  </si>
  <si>
    <t>Cannel</t>
  </si>
  <si>
    <t>Diesal</t>
  </si>
  <si>
    <t>Continually</t>
  </si>
  <si>
    <t>Blatant</t>
  </si>
  <si>
    <t>Dishonesty</t>
  </si>
  <si>
    <t>Irantrump</t>
  </si>
  <si>
    <t>Declared</t>
  </si>
  <si>
    <t>Ceased</t>
  </si>
  <si>
    <t>Breach</t>
  </si>
  <si>
    <t>Girlfriend</t>
  </si>
  <si>
    <t>Tanzania</t>
  </si>
  <si>
    <t>Bedroom</t>
  </si>
  <si>
    <t>Electio</t>
  </si>
  <si>
    <t>Shipping</t>
  </si>
  <si>
    <t>Toll</t>
  </si>
  <si>
    <t>Priminister</t>
  </si>
  <si>
    <t>Imf</t>
  </si>
  <si>
    <t>Forecast</t>
  </si>
  <si>
    <t>Resisting</t>
  </si>
  <si>
    <t>Mandehlson</t>
  </si>
  <si>
    <t>Wrong</t>
  </si>
  <si>
    <t>Picked</t>
  </si>
  <si>
    <t>Flags</t>
  </si>
  <si>
    <t>Hoping</t>
  </si>
  <si>
    <t>Everyones</t>
  </si>
  <si>
    <t>Sake</t>
  </si>
  <si>
    <t>Buggest</t>
  </si>
  <si>
    <t>Israels</t>
  </si>
  <si>
    <t>Consecutive</t>
  </si>
  <si>
    <t>Challeged</t>
  </si>
  <si>
    <t>Decisuons</t>
  </si>
  <si>
    <t>Cisis</t>
  </si>
  <si>
    <t>Studying</t>
  </si>
  <si>
    <t>Hot</t>
  </si>
  <si>
    <t>Throughout</t>
  </si>
  <si>
    <t>Cousins</t>
  </si>
  <si>
    <t>Giving</t>
  </si>
  <si>
    <t>Parents</t>
  </si>
  <si>
    <t>Honestly</t>
  </si>
  <si>
    <t>Lol</t>
  </si>
  <si>
    <t>Justin</t>
  </si>
  <si>
    <t>Bieber</t>
  </si>
  <si>
    <t>Crossing</t>
  </si>
  <si>
    <t>Mandemson</t>
  </si>
  <si>
    <t>Erratic</t>
  </si>
  <si>
    <t>Renegotiation</t>
  </si>
  <si>
    <t>Marriage</t>
  </si>
  <si>
    <t>Undercover</t>
  </si>
  <si>
    <t>Exposing</t>
  </si>
  <si>
    <t>Minimarts</t>
  </si>
  <si>
    <t>Secretly</t>
  </si>
  <si>
    <t>Capturing</t>
  </si>
  <si>
    <t>Cargo</t>
  </si>
  <si>
    <t>India</t>
  </si>
  <si>
    <t>Bound</t>
  </si>
  <si>
    <t>Put</t>
  </si>
  <si>
    <t>Video</t>
  </si>
  <si>
    <t>Commandos</t>
  </si>
  <si>
    <t>Storming</t>
  </si>
  <si>
    <t>Usisrealiran</t>
  </si>
  <si>
    <t>Captured</t>
  </si>
  <si>
    <t>Mandelssonkier</t>
  </si>
  <si>
    <t>Mendolsehen</t>
  </si>
  <si>
    <t>Grandad</t>
  </si>
  <si>
    <t>Quadruplets</t>
  </si>
  <si>
    <t>Epsom</t>
  </si>
  <si>
    <t>Boats</t>
  </si>
  <si>
    <t>Usisreal</t>
  </si>
  <si>
    <t>Countrys</t>
  </si>
  <si>
    <t>Address</t>
  </si>
  <si>
    <t>Described</t>
  </si>
  <si>
    <t>Uss</t>
  </si>
  <si>
    <t>Mistake</t>
  </si>
  <si>
    <t>Emphasized</t>
  </si>
  <si>
    <t>Need</t>
  </si>
  <si>
    <t>Deescalation</t>
  </si>
  <si>
    <t>Sunshine</t>
  </si>
  <si>
    <t>Debarkle</t>
  </si>
  <si>
    <t>Seized</t>
  </si>
  <si>
    <t>Supply</t>
  </si>
  <si>
    <t>Beginning</t>
  </si>
  <si>
    <t>Reorganisation</t>
  </si>
  <si>
    <t>Democratic</t>
  </si>
  <si>
    <t>Accountability</t>
  </si>
  <si>
    <t>Governance</t>
  </si>
  <si>
    <t>Effectiveness</t>
  </si>
  <si>
    <t>Representation</t>
  </si>
  <si>
    <t>Nicu</t>
  </si>
  <si>
    <t>Fundraising</t>
  </si>
  <si>
    <t>Honest</t>
  </si>
  <si>
    <t>Madonnas</t>
  </si>
  <si>
    <t>Wardrobe</t>
  </si>
  <si>
    <t>Stolen</t>
  </si>
  <si>
    <t>Reason</t>
  </si>
  <si>
    <t>Backer</t>
  </si>
  <si>
    <t>Sues</t>
  </si>
  <si>
    <t>Familys</t>
  </si>
  <si>
    <t>Firm</t>
  </si>
  <si>
    <t>Extortion</t>
  </si>
  <si>
    <t>Rather</t>
  </si>
  <si>
    <t>Couple</t>
  </si>
  <si>
    <t>Bringing</t>
  </si>
  <si>
    <t>Penalty</t>
  </si>
  <si>
    <t>Offences</t>
  </si>
  <si>
    <t>Minors</t>
  </si>
  <si>
    <t>Mandalson</t>
  </si>
  <si>
    <t>Spring</t>
  </si>
  <si>
    <t>Statement</t>
  </si>
  <si>
    <t>Delivered</t>
  </si>
  <si>
    <t>Threw</t>
  </si>
  <si>
    <t>Statue</t>
  </si>
  <si>
    <t>Balcony</t>
  </si>
  <si>
    <t>Caught</t>
  </si>
  <si>
    <t>Wait</t>
  </si>
  <si>
    <t>Risen</t>
  </si>
  <si>
    <t>Weddings</t>
  </si>
  <si>
    <t>Ward</t>
  </si>
  <si>
    <t>Short</t>
  </si>
  <si>
    <t>Staffed</t>
  </si>
  <si>
    <t>Patients</t>
  </si>
  <si>
    <t>Exhausting</t>
  </si>
  <si>
    <t>Proper</t>
  </si>
  <si>
    <t>Agreements</t>
  </si>
  <si>
    <t>Urged</t>
  </si>
  <si>
    <t>Wake</t>
  </si>
  <si>
    <t>Risearound</t>
  </si>
  <si>
    <t>Forced</t>
  </si>
  <si>
    <t>Sentance</t>
  </si>
  <si>
    <t>Bully</t>
  </si>
  <si>
    <t>Citys</t>
  </si>
  <si>
    <t>Yearlong</t>
  </si>
  <si>
    <t>Bin</t>
  </si>
  <si>
    <t>Administration</t>
  </si>
  <si>
    <t>Birmingham</t>
  </si>
  <si>
    <t>Rapidly</t>
  </si>
  <si>
    <t>Round</t>
  </si>
  <si>
    <t>Unite</t>
  </si>
  <si>
    <t>Agree</t>
  </si>
  <si>
    <t>Solution</t>
  </si>
  <si>
    <t>Clinging</t>
  </si>
  <si>
    <t>Politician</t>
  </si>
  <si>
    <t>Pushed</t>
  </si>
  <si>
    <t>Thankful</t>
  </si>
  <si>
    <t>Glad</t>
  </si>
  <si>
    <t>Minds</t>
  </si>
  <si>
    <t>Elizabeth</t>
  </si>
  <si>
    <t>Confliction</t>
  </si>
  <si>
    <t>Shitshower</t>
  </si>
  <si>
    <t>Endless</t>
  </si>
  <si>
    <t>Ppl</t>
  </si>
  <si>
    <t>Workers</t>
  </si>
  <si>
    <t>Ocado</t>
  </si>
  <si>
    <t>Cutsthats</t>
  </si>
  <si>
    <t>Bigest</t>
  </si>
  <si>
    <t>Coke</t>
  </si>
  <si>
    <t>Cannabis</t>
  </si>
  <si>
    <t>Courner</t>
  </si>
  <si>
    <t>Stamier</t>
  </si>
  <si>
    <t>Oglf</t>
  </si>
  <si>
    <t>Governmemt</t>
  </si>
  <si>
    <t>Considering</t>
  </si>
  <si>
    <t>Pensions</t>
  </si>
  <si>
    <t>Oversight</t>
  </si>
  <si>
    <t>Electrons</t>
  </si>
  <si>
    <t>Pricks</t>
  </si>
  <si>
    <t>Pakistan</t>
  </si>
  <si>
    <t>Tinubu</t>
  </si>
  <si>
    <t>Reach</t>
  </si>
  <si>
    <t>March</t>
  </si>
  <si>
    <t>Februarys</t>
  </si>
  <si>
    <t>Fear</t>
  </si>
  <si>
    <t>Unstable</t>
  </si>
  <si>
    <t>Brother</t>
  </si>
  <si>
    <t>Character</t>
  </si>
  <si>
    <t>Commebts</t>
  </si>
  <si>
    <t>Era</t>
  </si>
  <si>
    <t>Operate</t>
  </si>
  <si>
    <t>Disclose</t>
  </si>
  <si>
    <t>Frequent</t>
  </si>
  <si>
    <t>Assistant</t>
  </si>
  <si>
    <t>Vacant</t>
  </si>
  <si>
    <t>Electoral</t>
  </si>
  <si>
    <t>Horizon</t>
  </si>
  <si>
    <t>Enjoyable</t>
  </si>
  <si>
    <t>Lastly</t>
  </si>
  <si>
    <t>Tells</t>
  </si>
  <si>
    <t>Repair</t>
  </si>
  <si>
    <t>Ups</t>
  </si>
  <si>
    <t>Downs</t>
  </si>
  <si>
    <t>Respect</t>
  </si>
  <si>
    <t>Keith</t>
  </si>
  <si>
    <t>Personalities</t>
  </si>
  <si>
    <t>Prevail</t>
  </si>
  <si>
    <t>Factory</t>
  </si>
  <si>
    <t>Orders</t>
  </si>
  <si>
    <t>Chinas</t>
  </si>
  <si>
    <t>Hummuz</t>
  </si>
  <si>
    <t>Bridgewater</t>
  </si>
  <si>
    <t>Shine</t>
  </si>
  <si>
    <t>Idf</t>
  </si>
  <si>
    <t>Returned</t>
  </si>
  <si>
    <t>Updated</t>
  </si>
  <si>
    <t>Disastrous</t>
  </si>
  <si>
    <t>Vetted</t>
  </si>
  <si>
    <t>Operations</t>
  </si>
  <si>
    <t>Operation</t>
  </si>
  <si>
    <t>Collaboration</t>
  </si>
  <si>
    <t>Sease</t>
  </si>
  <si>
    <t>Goverment</t>
  </si>
  <si>
    <t>Borrowing</t>
  </si>
  <si>
    <t>Drops</t>
  </si>
  <si>
    <t>Unexpectedly</t>
  </si>
  <si>
    <t>Lowest</t>
  </si>
  <si>
    <t>Mendelson</t>
  </si>
  <si>
    <t>Expiring</t>
  </si>
  <si>
    <t>Mahara</t>
  </si>
  <si>
    <t>Specially</t>
  </si>
  <si>
    <t>Fresh</t>
  </si>
  <si>
    <t>Diplomacy</t>
  </si>
  <si>
    <t>Widely</t>
  </si>
  <si>
    <t>Covered</t>
  </si>
  <si>
    <t>Affects</t>
  </si>
  <si>
    <t>Influences</t>
  </si>
  <si>
    <t>Awful</t>
  </si>
  <si>
    <t>Guilty</t>
  </si>
  <si>
    <t>Herself</t>
  </si>
  <si>
    <t>Tbh</t>
  </si>
  <si>
    <t>Website</t>
  </si>
  <si>
    <t>Stands</t>
  </si>
  <si>
    <t>Aircrat</t>
  </si>
  <si>
    <t>Uek</t>
  </si>
  <si>
    <t>Banning</t>
  </si>
  <si>
    <t>Claiming</t>
  </si>
  <si>
    <t>Informed</t>
  </si>
  <si>
    <t>Harmus</t>
  </si>
  <si>
    <t>Works</t>
  </si>
  <si>
    <t>Depressingly</t>
  </si>
  <si>
    <t>Anna</t>
  </si>
  <si>
    <t>Beau</t>
  </si>
  <si>
    <t>Tiktok</t>
  </si>
  <si>
    <t>Impacted</t>
  </si>
  <si>
    <t>Air</t>
  </si>
  <si>
    <t>Transat</t>
  </si>
  <si>
    <t>European</t>
  </si>
  <si>
    <t>Certain</t>
  </si>
  <si>
    <t>Foods</t>
  </si>
  <si>
    <t>Agreed</t>
  </si>
  <si>
    <t>Tehran</t>
  </si>
  <si>
    <t>Heath</t>
  </si>
  <si>
    <t>Ware</t>
  </si>
  <si>
    <t>Ceasse</t>
  </si>
  <si>
    <t>Impacts</t>
  </si>
  <si>
    <t>Banks</t>
  </si>
  <si>
    <t>Mortage</t>
  </si>
  <si>
    <t>Denies</t>
  </si>
  <si>
    <t>Laws</t>
  </si>
  <si>
    <t>Bonus</t>
  </si>
  <si>
    <t>Payrise</t>
  </si>
  <si>
    <t>Jimmy</t>
  </si>
  <si>
    <t>Catch</t>
  </si>
  <si>
    <t>Engine</t>
  </si>
  <si>
    <t>Ambulance</t>
  </si>
  <si>
    <t>Delays</t>
  </si>
  <si>
    <t>Upsetting</t>
  </si>
  <si>
    <t>Nonsense</t>
  </si>
  <si>
    <t>Parliment</t>
  </si>
  <si>
    <t>Heating</t>
  </si>
  <si>
    <t>Ministerial</t>
  </si>
  <si>
    <t>Needing</t>
  </si>
  <si>
    <t>Campaigns</t>
  </si>
  <si>
    <t>Dynamics</t>
  </si>
  <si>
    <t>Status</t>
  </si>
  <si>
    <t>Clue</t>
  </si>
  <si>
    <t>Hardly</t>
  </si>
  <si>
    <t>Though</t>
  </si>
  <si>
    <t>Broadcasts</t>
  </si>
  <si>
    <t>Regardless</t>
  </si>
  <si>
    <t>Humoze</t>
  </si>
  <si>
    <t>Using</t>
  </si>
  <si>
    <t>Ways</t>
  </si>
  <si>
    <t>Sell</t>
  </si>
  <si>
    <t>Crude</t>
  </si>
  <si>
    <t>Widespread</t>
  </si>
  <si>
    <t>Fuels</t>
  </si>
  <si>
    <t>Grounded</t>
  </si>
  <si>
    <t>Cannot</t>
  </si>
  <si>
    <t>Afford</t>
  </si>
  <si>
    <t>Rin</t>
  </si>
  <si>
    <t>Marylebone</t>
  </si>
  <si>
    <t>Streep</t>
  </si>
  <si>
    <t>Actress</t>
  </si>
  <si>
    <t>Hopeful</t>
  </si>
  <si>
    <t>Lady</t>
  </si>
  <si>
    <t>Ran</t>
  </si>
  <si>
    <t>Pedestrians</t>
  </si>
  <si>
    <t>Denial</t>
  </si>
  <si>
    <t>Embassador</t>
  </si>
  <si>
    <t>Pass</t>
  </si>
  <si>
    <t>Completed</t>
  </si>
  <si>
    <t>Module</t>
  </si>
  <si>
    <t>Set</t>
  </si>
  <si>
    <t>Graduation</t>
  </si>
  <si>
    <t>Watchlisten</t>
  </si>
  <si>
    <t>Soneone</t>
  </si>
  <si>
    <t>Fell</t>
  </si>
  <si>
    <t>Analysts</t>
  </si>
  <si>
    <t>Depicting</t>
  </si>
  <si>
    <t>Healing</t>
  </si>
  <si>
    <t>Usisrael</t>
  </si>
  <si>
    <t>Die</t>
  </si>
  <si>
    <t>Survived</t>
  </si>
  <si>
    <t>Miracle</t>
  </si>
  <si>
    <t>Madleson</t>
  </si>
  <si>
    <t>Creased</t>
  </si>
  <si>
    <t>Declare</t>
  </si>
  <si>
    <t>Points</t>
  </si>
  <si>
    <t>Series</t>
  </si>
  <si>
    <t>Sites</t>
  </si>
  <si>
    <t>Carried</t>
  </si>
  <si>
    <t>Proxies</t>
  </si>
  <si>
    <t>Hits</t>
  </si>
  <si>
    <t>Starter</t>
  </si>
  <si>
    <t>Sacked</t>
  </si>
  <si>
    <t>Officers</t>
  </si>
  <si>
    <t>Officials</t>
  </si>
  <si>
    <t>Emerged</t>
  </si>
  <si>
    <t>Failing</t>
  </si>
  <si>
    <t>Irsn</t>
  </si>
  <si>
    <t>Teacher</t>
  </si>
  <si>
    <t>Rooms</t>
  </si>
  <si>
    <t>Misleading</t>
  </si>
  <si>
    <t>Casting</t>
  </si>
  <si>
    <t>Online</t>
  </si>
  <si>
    <t>Academy</t>
  </si>
  <si>
    <t>Slagging</t>
  </si>
  <si>
    <t>Shut</t>
  </si>
  <si>
    <t>Offers</t>
  </si>
  <si>
    <t>Sarah</t>
  </si>
  <si>
    <t>God</t>
  </si>
  <si>
    <t>Knows</t>
  </si>
  <si>
    <t>Dure</t>
  </si>
  <si>
    <t>Accordingly</t>
  </si>
  <si>
    <t>Shinanigans</t>
  </si>
  <si>
    <t>Luthansa</t>
  </si>
  <si>
    <t>Cuts</t>
  </si>
  <si>
    <t>Specific</t>
  </si>
  <si>
    <t>Role</t>
  </si>
  <si>
    <t>Taxation</t>
  </si>
  <si>
    <t>Erasmus</t>
  </si>
  <si>
    <t>Returning</t>
  </si>
  <si>
    <t>Robably</t>
  </si>
  <si>
    <t>Wouldve</t>
  </si>
  <si>
    <t>Bless</t>
  </si>
  <si>
    <t>Russiantwo</t>
  </si>
  <si>
    <t>Worldalso</t>
  </si>
  <si>
    <t>Cosmos</t>
  </si>
  <si>
    <t>Society</t>
  </si>
  <si>
    <t>Hungarian</t>
  </si>
  <si>
    <t>Overwhelming</t>
  </si>
  <si>
    <t>Tisza</t>
  </si>
  <si>
    <t>Blowing</t>
  </si>
  <si>
    <t>Midwestern</t>
  </si>
  <si>
    <t>Commuting</t>
  </si>
  <si>
    <t>Kingdoms</t>
  </si>
  <si>
    <t>Reasons</t>
  </si>
  <si>
    <t>Notable</t>
  </si>
  <si>
    <t>Mayfair</t>
  </si>
  <si>
    <t>Goings</t>
  </si>
  <si>
    <t>Unusual</t>
  </si>
  <si>
    <t>Scientists</t>
  </si>
  <si>
    <t>Maddelson</t>
  </si>
  <si>
    <t>Hamas</t>
  </si>
  <si>
    <t>Upgrading</t>
  </si>
  <si>
    <t>Wages</t>
  </si>
  <si>
    <t>Fleet</t>
  </si>
  <si>
    <t>Warner</t>
  </si>
  <si>
    <t>Bros</t>
  </si>
  <si>
    <t>Paramount</t>
  </si>
  <si>
    <t>Kia</t>
  </si>
  <si>
    <t>Hornuz</t>
  </si>
  <si>
    <t>Starker</t>
  </si>
  <si>
    <t>Humaz</t>
  </si>
  <si>
    <t>Sunami</t>
  </si>
  <si>
    <t>Abd</t>
  </si>
  <si>
    <t>Feeling</t>
  </si>
  <si>
    <t>Memories</t>
  </si>
  <si>
    <t>Thought</t>
  </si>
  <si>
    <t>Purpose</t>
  </si>
  <si>
    <t>Papers</t>
  </si>
  <si>
    <t>Presenters</t>
  </si>
  <si>
    <t>Lie</t>
  </si>
  <si>
    <t>Want</t>
  </si>
  <si>
    <t>Legal</t>
  </si>
  <si>
    <t>Buy</t>
  </si>
  <si>
    <t>Cigarettes</t>
  </si>
  <si>
    <t>Vapes</t>
  </si>
  <si>
    <t>Bombed</t>
  </si>
  <si>
    <t>Scandals</t>
  </si>
  <si>
    <t>Ollies</t>
  </si>
  <si>
    <t>Select</t>
  </si>
  <si>
    <t>Humus</t>
  </si>
  <si>
    <t>Threety</t>
  </si>
  <si>
    <t>Killer</t>
  </si>
  <si>
    <t>Snakes</t>
  </si>
  <si>
    <t>Border</t>
  </si>
  <si>
    <t>Access</t>
  </si>
  <si>
    <t>Defending</t>
  </si>
  <si>
    <t>Invloved</t>
  </si>
  <si>
    <t>Realy</t>
  </si>
  <si>
    <t>Dogs</t>
  </si>
  <si>
    <t>Poorly</t>
  </si>
  <si>
    <t>Sentencing</t>
  </si>
  <si>
    <t>Nursery</t>
  </si>
  <si>
    <t>Practitioner</t>
  </si>
  <si>
    <t>Negligence</t>
  </si>
  <si>
    <t>Liam</t>
  </si>
  <si>
    <t>Sons</t>
  </si>
  <si>
    <t>Rabbit</t>
  </si>
  <si>
    <t>Surfer</t>
  </si>
  <si>
    <t>Plane</t>
  </si>
  <si>
    <t>Low</t>
  </si>
  <si>
    <t>African</t>
  </si>
  <si>
    <t>Suspended</t>
  </si>
  <si>
    <t>Victoria</t>
  </si>
  <si>
    <t>Beckham</t>
  </si>
  <si>
    <t>Launched</t>
  </si>
  <si>
    <t>Collection</t>
  </si>
  <si>
    <t>Gap</t>
  </si>
  <si>
    <t>Shotages</t>
  </si>
  <si>
    <t>Complacency</t>
  </si>
  <si>
    <t>Arobbins</t>
  </si>
  <si>
    <t>Admits</t>
  </si>
  <si>
    <t>Afghanistan</t>
  </si>
  <si>
    <t>Ambassadors</t>
  </si>
  <si>
    <t>Peado</t>
  </si>
  <si>
    <t>Write</t>
  </si>
  <si>
    <t>Procedure</t>
  </si>
  <si>
    <t>Links</t>
  </si>
  <si>
    <t>Espstein</t>
  </si>
  <si>
    <t>Anxiety</t>
  </si>
  <si>
    <t>Inaran</t>
  </si>
  <si>
    <t>Shame</t>
  </si>
  <si>
    <t>Neds</t>
  </si>
  <si>
    <t>Expected</t>
  </si>
  <si>
    <t>Contribute</t>
  </si>
  <si>
    <t>Globally</t>
  </si>
  <si>
    <t>Cover</t>
  </si>
  <si>
    <t>Warm</t>
  </si>
  <si>
    <t>Scheme</t>
  </si>
  <si>
    <t>Shadow</t>
  </si>
  <si>
    <t>Banking</t>
  </si>
  <si>
    <t>Belong</t>
  </si>
  <si>
    <t>Mandlesons</t>
  </si>
  <si>
    <t>Hold</t>
  </si>
  <si>
    <t>Mobility</t>
  </si>
  <si>
    <t>Implemented</t>
  </si>
  <si>
    <t>Trains</t>
  </si>
  <si>
    <t>Colliding</t>
  </si>
  <si>
    <t>Denmark</t>
  </si>
  <si>
    <t>Tops</t>
  </si>
  <si>
    <t>Tool</t>
  </si>
  <si>
    <t>Settle</t>
  </si>
  <si>
    <t>Permanently</t>
  </si>
  <si>
    <t>Innocent</t>
  </si>
  <si>
    <t>Holidayflight</t>
  </si>
  <si>
    <t>Civil</t>
  </si>
  <si>
    <t>Servant</t>
  </si>
  <si>
    <t>Agsin</t>
  </si>
  <si>
    <t>Consequence</t>
  </si>
  <si>
    <t>Appoint</t>
  </si>
  <si>
    <t>Rapid</t>
  </si>
  <si>
    <t>Acceleration</t>
  </si>
  <si>
    <t>Praised</t>
  </si>
  <si>
    <t>Peoples</t>
  </si>
  <si>
    <t>Worth</t>
  </si>
  <si>
    <t>Achievable</t>
  </si>
  <si>
    <t>Keeping</t>
  </si>
  <si>
    <t>Predicted</t>
  </si>
  <si>
    <t>Xmas</t>
  </si>
  <si>
    <t>Plummets</t>
  </si>
  <si>
    <t>Save</t>
  </si>
  <si>
    <t>Expetition</t>
  </si>
  <si>
    <t>Sara</t>
  </si>
  <si>
    <t>Succeeded</t>
  </si>
  <si>
    <t>Monday</t>
  </si>
  <si>
    <t>Stick</t>
  </si>
  <si>
    <t>Ollie</t>
  </si>
  <si>
    <t>Robbins</t>
  </si>
  <si>
    <t>Showed</t>
  </si>
  <si>
    <t>Tje</t>
  </si>
  <si>
    <t>Blaming</t>
  </si>
  <si>
    <t>Dickhead</t>
  </si>
  <si>
    <t>Temperatures</t>
  </si>
  <si>
    <t>Rain</t>
  </si>
  <si>
    <t>Thst</t>
  </si>
  <si>
    <t>Michsrl</t>
  </si>
  <si>
    <t>Jsvkdon</t>
  </si>
  <si>
    <t>Person</t>
  </si>
  <si>
    <t>Hometown</t>
  </si>
  <si>
    <t>Murdered</t>
  </si>
  <si>
    <t>Shipments</t>
  </si>
  <si>
    <t>Outrageous</t>
  </si>
  <si>
    <t>Offering</t>
  </si>
  <si>
    <t>Defend</t>
  </si>
  <si>
    <t>Agenda</t>
  </si>
  <si>
    <t>Supporters</t>
  </si>
  <si>
    <t>Declaring</t>
  </si>
  <si>
    <t>Senile</t>
  </si>
  <si>
    <t>Self</t>
  </si>
  <si>
    <t>Harmed</t>
  </si>
  <si>
    <t>Ifiot</t>
  </si>
  <si>
    <t>Polotics</t>
  </si>
  <si>
    <t>Maternity</t>
  </si>
  <si>
    <t>Orban</t>
  </si>
  <si>
    <t>Thereof</t>
  </si>
  <si>
    <t>Suitability</t>
  </si>
  <si>
    <t>Hms</t>
  </si>
  <si>
    <t>Looming</t>
  </si>
  <si>
    <t>Whitehorse</t>
  </si>
  <si>
    <t>Questioning</t>
  </si>
  <si>
    <t>Sovereignty</t>
  </si>
  <si>
    <t>Falklands</t>
  </si>
  <si>
    <t>Branch</t>
  </si>
  <si>
    <t>Outstanding</t>
  </si>
  <si>
    <t>Award</t>
  </si>
  <si>
    <t>Creativity</t>
  </si>
  <si>
    <t>Commitments</t>
  </si>
  <si>
    <t>Example</t>
  </si>
  <si>
    <t>Homoz</t>
  </si>
  <si>
    <t>Listed</t>
  </si>
  <si>
    <t>Clueless</t>
  </si>
  <si>
    <t>Isnt</t>
  </si>
  <si>
    <t>Exactly</t>
  </si>
  <si>
    <t>Music</t>
  </si>
  <si>
    <t>Truce</t>
  </si>
  <si>
    <t>Communication</t>
  </si>
  <si>
    <t>Excellent</t>
  </si>
  <si>
    <t>Assisted</t>
  </si>
  <si>
    <t>Billby</t>
  </si>
  <si>
    <t>Lords</t>
  </si>
  <si>
    <t>Owner</t>
  </si>
  <si>
    <t>Bts</t>
  </si>
  <si>
    <t>Gets</t>
  </si>
  <si>
    <t>Sued</t>
  </si>
  <si>
    <t>Embezzlement</t>
  </si>
  <si>
    <t>Starma</t>
  </si>
  <si>
    <t>Ask</t>
  </si>
  <si>
    <t>Former</t>
  </si>
  <si>
    <t>Boss</t>
  </si>
  <si>
    <t>Lucy</t>
  </si>
  <si>
    <t>Letbys</t>
  </si>
  <si>
    <t>Hospital</t>
  </si>
  <si>
    <t>Suspicion</t>
  </si>
  <si>
    <t>Perverting</t>
  </si>
  <si>
    <t>Justice</t>
  </si>
  <si>
    <t>Museum</t>
  </si>
  <si>
    <t>Hirmuz</t>
  </si>
  <si>
    <t>Grant</t>
  </si>
  <si>
    <t>Believe</t>
  </si>
  <si>
    <t>Starner</t>
  </si>
  <si>
    <t>Useless</t>
  </si>
  <si>
    <t>Shambolic</t>
  </si>
  <si>
    <t>Pmqs</t>
  </si>
  <si>
    <t>Updates</t>
  </si>
  <si>
    <t>Mandellson</t>
  </si>
  <si>
    <t>Mother</t>
  </si>
  <si>
    <t>Difficulty</t>
  </si>
  <si>
    <t>Park</t>
  </si>
  <si>
    <t>Ealing</t>
  </si>
  <si>
    <t>Ceases</t>
  </si>
  <si>
    <t>Partial</t>
  </si>
  <si>
    <t>Shocked</t>
  </si>
  <si>
    <t>Lives</t>
  </si>
  <si>
    <t>Tramp</t>
  </si>
  <si>
    <t>Britains</t>
  </si>
  <si>
    <t>Ownership</t>
  </si>
  <si>
    <t>Falk</t>
  </si>
  <si>
    <t>Islands</t>
  </si>
  <si>
    <t>Reviewed</t>
  </si>
  <si>
    <t>Stocks</t>
  </si>
  <si>
    <t>Earnings</t>
  </si>
  <si>
    <t>Betwwen</t>
  </si>
  <si>
    <t>Ans</t>
  </si>
  <si>
    <t>Creating</t>
  </si>
  <si>
    <t>Innovative</t>
  </si>
  <si>
    <t>Standard</t>
  </si>
  <si>
    <t>Technology</t>
  </si>
  <si>
    <t>Sustainable</t>
  </si>
  <si>
    <t>Shooter</t>
  </si>
  <si>
    <t>Attended</t>
  </si>
  <si>
    <t>Uhhh</t>
  </si>
  <si>
    <t>Assassin</t>
  </si>
  <si>
    <t>Attempter</t>
  </si>
  <si>
    <t>Association</t>
  </si>
  <si>
    <t>Families</t>
  </si>
  <si>
    <t>Domestic</t>
  </si>
  <si>
    <t>Victims</t>
  </si>
  <si>
    <t>Criticise</t>
  </si>
  <si>
    <t>Postcode</t>
  </si>
  <si>
    <t>Lottery</t>
  </si>
  <si>
    <t>Coroners</t>
  </si>
  <si>
    <t>Courts</t>
  </si>
  <si>
    <t>Signing</t>
  </si>
  <si>
    <t>Tyson</t>
  </si>
  <si>
    <t>Fury</t>
  </si>
  <si>
    <t>Meet</t>
  </si>
  <si>
    <t>Stars</t>
  </si>
  <si>
    <t>Pedophile</t>
  </si>
  <si>
    <t>Donal</t>
  </si>
  <si>
    <t>Wax</t>
  </si>
  <si>
    <t>Setup</t>
  </si>
  <si>
    <t>Satisfied</t>
  </si>
  <si>
    <t>Vehicles</t>
  </si>
  <si>
    <t>Brands</t>
  </si>
  <si>
    <t>Assination</t>
  </si>
  <si>
    <t>Inquiry</t>
  </si>
  <si>
    <t>Ethical</t>
  </si>
  <si>
    <t>Behavior</t>
  </si>
  <si>
    <t>Munchen</t>
  </si>
  <si>
    <t>Increes</t>
  </si>
  <si>
    <t>Decrease</t>
  </si>
  <si>
    <t>Appears</t>
  </si>
  <si>
    <t>Golfers</t>
  </si>
  <si>
    <t>Somali</t>
  </si>
  <si>
    <t>Orlando</t>
  </si>
  <si>
    <t>Myself</t>
  </si>
  <si>
    <t>Porn</t>
  </si>
  <si>
    <t>Star</t>
  </si>
  <si>
    <t>Completion</t>
  </si>
  <si>
    <t>Neighbouring</t>
  </si>
  <si>
    <t>Arrest</t>
  </si>
  <si>
    <t>Mountbatten</t>
  </si>
  <si>
    <t>Duke</t>
  </si>
  <si>
    <t>York</t>
  </si>
  <si>
    <t>Blitzed</t>
  </si>
  <si>
    <t>Palm</t>
  </si>
  <si>
    <t>Enjoy</t>
  </si>
  <si>
    <t>Profits</t>
  </si>
  <si>
    <t>Unjust</t>
  </si>
  <si>
    <t>Killings</t>
  </si>
  <si>
    <t>Trial</t>
  </si>
  <si>
    <t>Ukrainian</t>
  </si>
  <si>
    <t>Accused</t>
  </si>
  <si>
    <t>Property</t>
  </si>
  <si>
    <t>Levels</t>
  </si>
  <si>
    <t>Citizen</t>
  </si>
  <si>
    <t>Enuk</t>
  </si>
  <si>
    <t>Spurs</t>
  </si>
  <si>
    <t>Base</t>
  </si>
  <si>
    <t>Staying</t>
  </si>
  <si>
    <t>Rest</t>
  </si>
  <si>
    <t>Snap</t>
  </si>
  <si>
    <t>Kickstarting</t>
  </si>
  <si>
    <t>Outside</t>
  </si>
  <si>
    <t>Crematorium</t>
  </si>
  <si>
    <t>Ronnie</t>
  </si>
  <si>
    <t>Judd</t>
  </si>
  <si>
    <t>Snooker</t>
  </si>
  <si>
    <t>Israelpalestine</t>
  </si>
  <si>
    <t>Omg</t>
  </si>
  <si>
    <t>Kiev</t>
  </si>
  <si>
    <t>Surviving</t>
  </si>
  <si>
    <t>Standards</t>
  </si>
  <si>
    <t>Gurk</t>
  </si>
  <si>
    <t>Suicided</t>
  </si>
  <si>
    <t>Castlehall</t>
  </si>
  <si>
    <t>Approaching</t>
  </si>
  <si>
    <t>Order</t>
  </si>
  <si>
    <t>Consort</t>
  </si>
  <si>
    <t>Weekly</t>
  </si>
  <si>
    <t>Commjnitis</t>
  </si>
  <si>
    <t>Wonder</t>
  </si>
  <si>
    <t>Soooo</t>
  </si>
  <si>
    <t>Citizens</t>
  </si>
  <si>
    <t>Whilst</t>
  </si>
  <si>
    <t>Champion</t>
  </si>
  <si>
    <t>Advertisements</t>
  </si>
  <si>
    <t>Iii</t>
  </si>
  <si>
    <t>Difficult</t>
  </si>
  <si>
    <t>Shots</t>
  </si>
  <si>
    <t>Criticised</t>
  </si>
  <si>
    <t>Love</t>
  </si>
  <si>
    <t>Double</t>
  </si>
  <si>
    <t>Survival</t>
  </si>
  <si>
    <t>Behaving</t>
  </si>
  <si>
    <t>Thread</t>
  </si>
  <si>
    <t>Assignation</t>
  </si>
  <si>
    <t>Medolson</t>
  </si>
  <si>
    <t>Newss</t>
  </si>
  <si>
    <t>Wrapped</t>
  </si>
  <si>
    <t>Charlesvin</t>
  </si>
  <si>
    <t>Shows</t>
  </si>
  <si>
    <t>Instructy</t>
  </si>
  <si>
    <t>Attenpt</t>
  </si>
  <si>
    <t>Main</t>
  </si>
  <si>
    <t>Production</t>
  </si>
  <si>
    <t>Ending</t>
  </si>
  <si>
    <t>Thai</t>
  </si>
  <si>
    <t>Donor</t>
  </si>
  <si>
    <t>Morrison</t>
  </si>
  <si>
    <t>Smashed</t>
  </si>
  <si>
    <t>Unbelievable</t>
  </si>
  <si>
    <t>Dad</t>
  </si>
  <si>
    <t>Sex</t>
  </si>
  <si>
    <t>Mum</t>
  </si>
  <si>
    <t>Trumpet</t>
  </si>
  <si>
    <t>Sudan</t>
  </si>
  <si>
    <t>Hormous</t>
  </si>
  <si>
    <t>Ago</t>
  </si>
  <si>
    <t>Kick</t>
  </si>
  <si>
    <t>Seroius</t>
  </si>
  <si>
    <t>Chippenham</t>
  </si>
  <si>
    <t>Euphoria</t>
  </si>
  <si>
    <t>Checking</t>
  </si>
  <si>
    <t>Dam</t>
  </si>
  <si>
    <t>Closed</t>
  </si>
  <si>
    <t>Mandlson</t>
  </si>
  <si>
    <t>Traitor</t>
  </si>
  <si>
    <t>Thane</t>
  </si>
  <si>
    <t>Guards</t>
  </si>
  <si>
    <t>Wolf</t>
  </si>
  <si>
    <t>Selfradicalised</t>
  </si>
  <si>
    <t>Fadnavis</t>
  </si>
  <si>
    <t>Centre</t>
  </si>
  <si>
    <t>Lebonan</t>
  </si>
  <si>
    <t>Homes</t>
  </si>
  <si>
    <t>Shootout</t>
  </si>
  <si>
    <t>Kcs</t>
  </si>
  <si>
    <t>Trumo</t>
  </si>
  <si>
    <t>Dvd</t>
  </si>
  <si>
    <t>Billie</t>
  </si>
  <si>
    <t>Eilishs</t>
  </si>
  <si>
    <t>Premiere</t>
  </si>
  <si>
    <t>Film</t>
  </si>
  <si>
    <t>Pointlessness</t>
  </si>
  <si>
    <t>Cronyism</t>
  </si>
  <si>
    <t>Obama</t>
  </si>
  <si>
    <t>Learning</t>
  </si>
  <si>
    <t>Become</t>
  </si>
  <si>
    <t>Assasination</t>
  </si>
  <si>
    <t>Tests</t>
  </si>
  <si>
    <t>Poverty</t>
  </si>
  <si>
    <t>Along</t>
  </si>
  <si>
    <t>Refusal</t>
  </si>
  <si>
    <t>Tell</t>
  </si>
  <si>
    <t>Event</t>
  </si>
  <si>
    <t>Vacation</t>
  </si>
  <si>
    <t>Hotel</t>
  </si>
  <si>
    <t>Policys</t>
  </si>
  <si>
    <t>Beliefs</t>
  </si>
  <si>
    <t>Rules</t>
  </si>
  <si>
    <t>Anytime</t>
  </si>
  <si>
    <t>Enquiry</t>
  </si>
  <si>
    <t>Lossing</t>
  </si>
  <si>
    <t>Tupe</t>
  </si>
  <si>
    <t>Toanother</t>
  </si>
  <si>
    <t>Persecution</t>
  </si>
  <si>
    <t>Escalate</t>
  </si>
  <si>
    <t>Planning</t>
  </si>
  <si>
    <t>Costsaving</t>
  </si>
  <si>
    <t>Imagration</t>
  </si>
  <si>
    <t>Info</t>
  </si>
  <si>
    <t>Dvkds</t>
  </si>
  <si>
    <t>Empathy</t>
  </si>
  <si>
    <t>Unfairly</t>
  </si>
  <si>
    <t>Targeteddue</t>
  </si>
  <si>
    <t>Muslimswho</t>
  </si>
  <si>
    <t>Hate</t>
  </si>
  <si>
    <t>Cuckoo</t>
  </si>
  <si>
    <t>Lical</t>
  </si>
  <si>
    <t>Singer</t>
  </si>
  <si>
    <t>Reformtaking</t>
  </si>
  <si>
    <t>Surprisingly</t>
  </si>
  <si>
    <t>Site</t>
  </si>
  <si>
    <t>Trading</t>
  </si>
  <si>
    <t>Sunny</t>
  </si>
  <si>
    <t>Preparation</t>
  </si>
  <si>
    <t>Viral</t>
  </si>
  <si>
    <t>Arse</t>
  </si>
  <si>
    <t>Thewar</t>
  </si>
  <si>
    <t>Rodent</t>
  </si>
  <si>
    <t>Mgjgg</t>
  </si>
  <si>
    <t>Annihilated</t>
  </si>
  <si>
    <t>Attach</t>
  </si>
  <si>
    <t>Responses</t>
  </si>
  <si>
    <t>Announcements</t>
  </si>
  <si>
    <t>Migration</t>
  </si>
  <si>
    <t>Finalise</t>
  </si>
  <si>
    <t>Evening</t>
  </si>
  <si>
    <t>Debates</t>
  </si>
  <si>
    <t>Except</t>
  </si>
  <si>
    <t>Antisemitsm</t>
  </si>
  <si>
    <t>Impasse</t>
  </si>
  <si>
    <t>Slowing</t>
  </si>
  <si>
    <t>Slightly</t>
  </si>
  <si>
    <t>Fewer</t>
  </si>
  <si>
    <t>Mortgage</t>
  </si>
  <si>
    <t>Harder</t>
  </si>
  <si>
    <t>Hantivirus</t>
  </si>
  <si>
    <t>Dock</t>
  </si>
  <si>
    <t>Conservative</t>
  </si>
  <si>
    <t>Campaigning</t>
  </si>
  <si>
    <t>Caribbean</t>
  </si>
  <si>
    <t>Volatile</t>
  </si>
  <si>
    <t>Exchange</t>
  </si>
  <si>
    <t>Vost</t>
  </si>
  <si>
    <t>Fuelprice</t>
  </si>
  <si>
    <t>Delay</t>
  </si>
  <si>
    <t>Flight</t>
  </si>
  <si>
    <t>Ilr</t>
  </si>
  <si>
    <t>Foosball</t>
  </si>
  <si>
    <t>Companys</t>
  </si>
  <si>
    <t>Finance</t>
  </si>
  <si>
    <t>Director</t>
  </si>
  <si>
    <t>Left</t>
  </si>
  <si>
    <t>Shocking</t>
  </si>
  <si>
    <t>Shattered</t>
  </si>
  <si>
    <t>Monthlong</t>
  </si>
  <si>
    <t>Specter</t>
  </si>
  <si>
    <t>Special</t>
  </si>
  <si>
    <t>Progressive</t>
  </si>
  <si>
    <t>Turned</t>
  </si>
  <si>
    <t>Reak</t>
  </si>
  <si>
    <t>Robot</t>
  </si>
  <si>
    <t>Monk</t>
  </si>
  <si>
    <t>Apparently</t>
  </si>
  <si>
    <t>Eachother</t>
  </si>
  <si>
    <t>Outer</t>
  </si>
  <si>
    <t>Space</t>
  </si>
  <si>
    <t>Unemployment</t>
  </si>
  <si>
    <t>Achievement</t>
  </si>
  <si>
    <t>Tcl</t>
  </si>
  <si>
    <t>Race</t>
  </si>
  <si>
    <t>Bonuses</t>
  </si>
  <si>
    <t>Honours</t>
  </si>
  <si>
    <t>Beat</t>
  </si>
  <si>
    <t>Apparatus</t>
  </si>
  <si>
    <t>Finals</t>
  </si>
  <si>
    <t>Expand</t>
  </si>
  <si>
    <t>Washington</t>
  </si>
  <si>
    <t>Hantà</t>
  </si>
  <si>
    <t>Ucl</t>
  </si>
  <si>
    <t>Aurelien</t>
  </si>
  <si>
    <t>Tchouameni</t>
  </si>
  <si>
    <t>Federico</t>
  </si>
  <si>
    <t>Valverde</t>
  </si>
  <si>
    <t>Charged</t>
  </si>
  <si>
    <t>Serious</t>
  </si>
  <si>
    <t>Assault</t>
  </si>
  <si>
    <t>Cheadle</t>
  </si>
  <si>
    <t>Millions</t>
  </si>
  <si>
    <t>Mayors</t>
  </si>
  <si>
    <t>Dlections</t>
  </si>
  <si>
    <t>Foodies</t>
  </si>
  <si>
    <t>Festival</t>
  </si>
  <si>
    <t>Voing</t>
  </si>
  <si>
    <t>Domald</t>
  </si>
  <si>
    <t>Shabana</t>
  </si>
  <si>
    <t>Mahmood</t>
  </si>
  <si>
    <t>Ministry</t>
  </si>
  <si>
    <t>Organization</t>
  </si>
  <si>
    <t>Abroad</t>
  </si>
  <si>
    <t>Strong</t>
  </si>
  <si>
    <t>Shifting</t>
  </si>
  <si>
    <t>Several</t>
  </si>
  <si>
    <t>Sheffield</t>
  </si>
  <si>
    <t>Wednesday</t>
  </si>
  <si>
    <t>Takeover</t>
  </si>
  <si>
    <t>Councillor</t>
  </si>
  <si>
    <t>Welshscottish</t>
  </si>
  <si>
    <t>Poll</t>
  </si>
  <si>
    <t>Somehow</t>
  </si>
  <si>
    <t>Managed</t>
  </si>
  <si>
    <t>Fine</t>
  </si>
  <si>
    <t>Actual</t>
  </si>
  <si>
    <t>Prevent</t>
  </si>
  <si>
    <t>Views</t>
  </si>
  <si>
    <t>Performed</t>
  </si>
  <si>
    <t>Ferage</t>
  </si>
  <si>
    <t>Antisemitic</t>
  </si>
  <si>
    <t>Showing</t>
  </si>
  <si>
    <t>Messing</t>
  </si>
  <si>
    <t>Hates</t>
  </si>
  <si>
    <t>Incriminate</t>
  </si>
  <si>
    <t>Eebn</t>
  </si>
  <si>
    <t>Renters</t>
  </si>
  <si>
    <t>Rights</t>
  </si>
  <si>
    <t>Safe</t>
  </si>
  <si>
    <t>Delivery</t>
  </si>
  <si>
    <t>Rumour</t>
  </si>
  <si>
    <t>Tories</t>
  </si>
  <si>
    <t>Overtaken</t>
  </si>
  <si>
    <t>Poles</t>
  </si>
  <si>
    <t>Itd</t>
  </si>
  <si>
    <t>Hanya</t>
  </si>
  <si>
    <t>Claims</t>
  </si>
  <si>
    <t>Indicate</t>
  </si>
  <si>
    <t>Targets</t>
  </si>
  <si>
    <t>Response</t>
  </si>
  <si>
    <t>Sad</t>
  </si>
  <si>
    <t>Dangerous</t>
  </si>
  <si>
    <t>Hyundai</t>
  </si>
  <si>
    <t>Suv</t>
  </si>
  <si>
    <t>Malfunctioned</t>
  </si>
  <si>
    <t>Crushed</t>
  </si>
  <si>
    <t>Eletions</t>
  </si>
  <si>
    <t>Takes</t>
  </si>
  <si>
    <t>Responsibility</t>
  </si>
  <si>
    <t>These</t>
  </si>
  <si>
    <t>Referendum</t>
  </si>
  <si>
    <t>Homeless</t>
  </si>
  <si>
    <t>Closer</t>
  </si>
  <si>
    <t>Rampage</t>
  </si>
  <si>
    <t>Usmiddle</t>
  </si>
  <si>
    <t>Lingering</t>
  </si>
  <si>
    <t>Siter</t>
  </si>
  <si>
    <t>Pregant</t>
  </si>
  <si>
    <t>Fitness</t>
  </si>
  <si>
    <t>Goers</t>
  </si>
  <si>
    <t>Rarely</t>
  </si>
  <si>
    <t>Mention</t>
  </si>
  <si>
    <t>Sufer</t>
  </si>
  <si>
    <t>Lossse</t>
  </si>
  <si>
    <t>Bug</t>
  </si>
  <si>
    <t>Lifes</t>
  </si>
  <si>
    <t>Insects</t>
  </si>
  <si>
    <t>Picture</t>
  </si>
  <si>
    <t>Meghan</t>
  </si>
  <si>
    <t>Markle</t>
  </si>
  <si>
    <t>Hihggrove</t>
  </si>
  <si>
    <t>Ridiculously</t>
  </si>
  <si>
    <t>Recall</t>
  </si>
  <si>
    <t>Theocal</t>
  </si>
  <si>
    <t>Failings</t>
  </si>
  <si>
    <t>Indian</t>
  </si>
  <si>
    <t>Digged</t>
  </si>
  <si>
    <t>Sister</t>
  </si>
  <si>
    <t>Corpse</t>
  </si>
  <si>
    <t>Harmouz</t>
  </si>
  <si>
    <t>Developing</t>
  </si>
  <si>
    <t>Younger</t>
  </si>
  <si>
    <t>Kinda</t>
  </si>
  <si>
    <t>Liber</t>
  </si>
  <si>
    <t>Rishi</t>
  </si>
  <si>
    <t>Sunak</t>
  </si>
  <si>
    <t>Fallen</t>
  </si>
  <si>
    <t>Belt</t>
  </si>
  <si>
    <t>Croime</t>
  </si>
  <si>
    <t>Mentioned</t>
  </si>
  <si>
    <t>Significantly</t>
  </si>
  <si>
    <t>Terrible</t>
  </si>
  <si>
    <t>Semiconductor</t>
  </si>
  <si>
    <t>Haranovirus</t>
  </si>
  <si>
    <t>Msjoritues</t>
  </si>
  <si>
    <t>Sexually</t>
  </si>
  <si>
    <t>Assaulted</t>
  </si>
  <si>
    <t>Males</t>
  </si>
  <si>
    <t>Englandscotland</t>
  </si>
  <si>
    <t>Underperforming</t>
  </si>
  <si>
    <t>Nation</t>
  </si>
  <si>
    <t>Acting</t>
  </si>
  <si>
    <t>Uncle</t>
  </si>
  <si>
    <t>Toms</t>
  </si>
  <si>
    <t>Adaptation</t>
  </si>
  <si>
    <t>Havanta</t>
  </si>
  <si>
    <t>Epidemic</t>
  </si>
  <si>
    <t>Brings</t>
  </si>
  <si>
    <t>Nostalgia</t>
  </si>
  <si>
    <t>Weight</t>
  </si>
  <si>
    <t>Jab</t>
  </si>
  <si>
    <t>Piece</t>
  </si>
  <si>
    <t>Communities</t>
  </si>
  <si>
    <t>Saudi</t>
  </si>
  <si>
    <t>Arabia</t>
  </si>
  <si>
    <t>Refuse</t>
  </si>
  <si>
    <t>Bases</t>
  </si>
  <si>
    <t>Attck</t>
  </si>
  <si>
    <t>Madness</t>
  </si>
  <si>
    <t>Peticular</t>
  </si>
  <si>
    <t>Layoffs</t>
  </si>
  <si>
    <t>Cause</t>
  </si>
  <si>
    <t>Convenient</t>
  </si>
  <si>
    <t>Excuse</t>
  </si>
  <si>
    <t>Restructuring</t>
  </si>
  <si>
    <t>Suit</t>
  </si>
  <si>
    <t>Hes</t>
  </si>
  <si>
    <t>Stoma</t>
  </si>
  <si>
    <t>Disagreement</t>
  </si>
  <si>
    <t>Influx</t>
  </si>
  <si>
    <t>Already</t>
  </si>
  <si>
    <t>Vaccine</t>
  </si>
  <si>
    <t>Producing</t>
  </si>
  <si>
    <t>Requirements</t>
  </si>
  <si>
    <t>Terrorism</t>
  </si>
  <si>
    <t>Tesco</t>
  </si>
  <si>
    <t>Whoosh</t>
  </si>
  <si>
    <t>Havantavirus</t>
  </si>
  <si>
    <t>Severe</t>
  </si>
  <si>
    <t>Blow</t>
  </si>
  <si>
    <t>Governnment</t>
  </si>
  <si>
    <t>Strai</t>
  </si>
  <si>
    <t>Humour</t>
  </si>
  <si>
    <t>Donaald</t>
  </si>
  <si>
    <t>Spiraling</t>
  </si>
  <si>
    <t>Games</t>
  </si>
  <si>
    <t>Anthony</t>
  </si>
  <si>
    <t>Burke</t>
  </si>
  <si>
    <t>Celeste</t>
  </si>
  <si>
    <t>Rivas</t>
  </si>
  <si>
    <t>Hernandez</t>
  </si>
  <si>
    <t>Sleeping</t>
  </si>
  <si>
    <t>Road</t>
  </si>
  <si>
    <t>Cape</t>
  </si>
  <si>
    <t>Verde</t>
  </si>
  <si>
    <t>Struck</t>
  </si>
  <si>
    <t>Storys</t>
  </si>
  <si>
    <t>Segments</t>
  </si>
  <si>
    <t>Respective</t>
  </si>
  <si>
    <t>Explained</t>
  </si>
  <si>
    <t>Policiesgoals</t>
  </si>
  <si>
    <t>Dolly</t>
  </si>
  <si>
    <t>Parton</t>
  </si>
  <si>
    <t>Vegas</t>
  </si>
  <si>
    <t>Infection</t>
  </si>
  <si>
    <t>Coupang</t>
  </si>
  <si>
    <t>Remain</t>
  </si>
  <si>
    <t>Supported</t>
  </si>
  <si>
    <t>Accommodation</t>
  </si>
  <si>
    <t>Personally</t>
  </si>
  <si>
    <t>Robbed</t>
  </si>
  <si>
    <t>Words</t>
  </si>
  <si>
    <t>Weekthe</t>
  </si>
  <si>
    <t>Beakout</t>
  </si>
  <si>
    <t>Elephants</t>
  </si>
  <si>
    <t>Skateboards</t>
  </si>
  <si>
    <t>Stealing</t>
  </si>
  <si>
    <t>Perfume</t>
  </si>
  <si>
    <t>Boots</t>
  </si>
  <si>
    <t>Hanntu</t>
  </si>
  <si>
    <t>Crissis</t>
  </si>
  <si>
    <t>Teh</t>
  </si>
  <si>
    <t>Candidate</t>
  </si>
  <si>
    <t>Sickness</t>
  </si>
  <si>
    <t>Budget</t>
  </si>
  <si>
    <t>Load</t>
  </si>
  <si>
    <t>Crap</t>
  </si>
  <si>
    <t>Even</t>
  </si>
  <si>
    <t>Forward</t>
  </si>
  <si>
    <t>Maintaining</t>
  </si>
  <si>
    <t>Cheque</t>
  </si>
  <si>
    <t>Loves</t>
  </si>
  <si>
    <t>Electionsunfortunately</t>
  </si>
  <si>
    <t>Aston</t>
  </si>
  <si>
    <t>Vila</t>
  </si>
  <si>
    <t>Korean</t>
  </si>
  <si>
    <t>Gentleman</t>
  </si>
  <si>
    <t>Blind</t>
  </si>
  <si>
    <t>Independently</t>
  </si>
  <si>
    <t>Croydon</t>
  </si>
  <si>
    <t>Overdue</t>
  </si>
  <si>
    <t>Hissy</t>
  </si>
  <si>
    <t>Speeche</t>
  </si>
  <si>
    <t>Looks</t>
  </si>
  <si>
    <t>Scary</t>
  </si>
  <si>
    <t>Fake</t>
  </si>
  <si>
    <t>Plandemic</t>
  </si>
  <si>
    <t>Aboard</t>
  </si>
  <si>
    <t>Pushing</t>
  </si>
  <si>
    <t>Partnership</t>
  </si>
  <si>
    <t>Paying</t>
  </si>
  <si>
    <t>Achieved</t>
  </si>
  <si>
    <t>Feel</t>
  </si>
  <si>
    <t>Criminals</t>
  </si>
  <si>
    <t>Easy</t>
  </si>
  <si>
    <t>Speak</t>
  </si>
  <si>
    <t>Sentences</t>
  </si>
  <si>
    <t>Fruitful</t>
  </si>
  <si>
    <t>Cussed</t>
  </si>
  <si>
    <t>Tennants</t>
  </si>
  <si>
    <t>Slowly</t>
  </si>
  <si>
    <t>Pumps</t>
  </si>
  <si>
    <t>Hanakavirus</t>
  </si>
  <si>
    <t>Accident</t>
  </si>
  <si>
    <t>Point</t>
  </si>
  <si>
    <t>Direction</t>
  </si>
  <si>
    <t>Attingbroighs</t>
  </si>
  <si>
    <t>Charges</t>
  </si>
  <si>
    <t>Chairs</t>
  </si>
  <si>
    <t>Hantar</t>
  </si>
  <si>
    <t>Foundation</t>
  </si>
  <si>
    <t>Employees</t>
  </si>
  <si>
    <t>Ofsted</t>
  </si>
  <si>
    <t>Inspection</t>
  </si>
  <si>
    <t>Depending</t>
  </si>
  <si>
    <t>Hopeless</t>
  </si>
  <si>
    <t>Generals</t>
  </si>
  <si>
    <t>Reviews</t>
  </si>
  <si>
    <t>Hondius</t>
  </si>
  <si>
    <t>Triggered</t>
  </si>
  <si>
    <t>Alert</t>
  </si>
  <si>
    <t>Evacuated</t>
  </si>
  <si>
    <t>Netherlands</t>
  </si>
  <si>
    <t>Switzerland</t>
  </si>
  <si>
    <t>Messy</t>
  </si>
  <si>
    <t>Unnecessary</t>
  </si>
  <si>
    <t>Fil</t>
  </si>
  <si>
    <t>Allowed</t>
  </si>
  <si>
    <t>Walk</t>
  </si>
  <si>
    <t>Antarctica</t>
  </si>
  <si>
    <t>Stroll</t>
  </si>
  <si>
    <t>Riskthis</t>
  </si>
  <si>
    <t>Whitbread</t>
  </si>
  <si>
    <t>Restaurants</t>
  </si>
  <si>
    <t>Channels</t>
  </si>
  <si>
    <t>Fascism</t>
  </si>
  <si>
    <t>Partners</t>
  </si>
  <si>
    <t>Grandaughter</t>
  </si>
  <si>
    <t>Broken</t>
  </si>
  <si>
    <t>Optimistic</t>
  </si>
  <si>
    <t>Disappointed</t>
  </si>
  <si>
    <t>Situations</t>
  </si>
  <si>
    <t>Rental</t>
  </si>
  <si>
    <t>Act</t>
  </si>
  <si>
    <t>Proposal</t>
  </si>
  <si>
    <t>Currently</t>
  </si>
  <si>
    <t>Hikes</t>
  </si>
  <si>
    <t>Album</t>
  </si>
  <si>
    <t>Midnight</t>
  </si>
  <si>
    <t>Spotify</t>
  </si>
  <si>
    <t>Anyone</t>
  </si>
  <si>
    <t>Newport</t>
  </si>
  <si>
    <t>Boys</t>
  </si>
  <si>
    <t>Invited</t>
  </si>
  <si>
    <t>Bbq</t>
  </si>
  <si>
    <t>Workplace</t>
  </si>
  <si>
    <t>Suffering</t>
  </si>
  <si>
    <t>Americans</t>
  </si>
  <si>
    <t>Iranians</t>
  </si>
  <si>
    <t>Unable</t>
  </si>
  <si>
    <t>Resolve</t>
  </si>
  <si>
    <t>Scalin</t>
  </si>
  <si>
    <t>Parade</t>
  </si>
  <si>
    <t>Briefly</t>
  </si>
  <si>
    <t>Hopes</t>
  </si>
  <si>
    <t>Board</t>
  </si>
  <si>
    <t>Hearding</t>
  </si>
  <si>
    <t>Sone</t>
  </si>
  <si>
    <t>Wage</t>
  </si>
  <si>
    <t>Healthcare</t>
  </si>
  <si>
    <t>Completing</t>
  </si>
  <si>
    <t>Accounts</t>
  </si>
  <si>
    <t>Teenagers</t>
  </si>
  <si>
    <t>Colleague</t>
  </si>
  <si>
    <t>Stressful</t>
  </si>
  <si>
    <t>Isolated</t>
  </si>
  <si>
    <t>Cameroon</t>
  </si>
  <si>
    <t>Diaz</t>
  </si>
  <si>
    <t>Wlections</t>
  </si>
  <si>
    <t>Towie</t>
  </si>
  <si>
    <t>Majorca</t>
  </si>
  <si>
    <t>Biased</t>
  </si>
  <si>
    <t>Doom</t>
  </si>
  <si>
    <t>Gloom</t>
  </si>
  <si>
    <t>Infested</t>
  </si>
  <si>
    <t>Opinioni</t>
  </si>
  <si>
    <t>Bribe</t>
  </si>
  <si>
    <t>Miles</t>
  </si>
  <si>
    <t>Incorporate</t>
  </si>
  <si>
    <t>Cities</t>
  </si>
  <si>
    <t>Wiped</t>
  </si>
  <si>
    <t>Disinterested</t>
  </si>
  <si>
    <t>Hontavirus</t>
  </si>
  <si>
    <t>Completely</t>
  </si>
  <si>
    <t>Upended</t>
  </si>
  <si>
    <t>Scrambling</t>
  </si>
  <si>
    <t>Non</t>
  </si>
  <si>
    <t>Boyfriend</t>
  </si>
  <si>
    <t>Grenade</t>
  </si>
  <si>
    <t>Ufo</t>
  </si>
  <si>
    <t>Leeds</t>
  </si>
  <si>
    <t>Listened</t>
  </si>
  <si>
    <t>License</t>
  </si>
  <si>
    <t>Snow</t>
  </si>
  <si>
    <t>Mid</t>
  </si>
  <si>
    <t>Manger</t>
  </si>
  <si>
    <t>Celebrates</t>
  </si>
  <si>
    <t>Todays</t>
  </si>
  <si>
    <t>Waiting</t>
  </si>
  <si>
    <t>Bonnie</t>
  </si>
  <si>
    <t>Tyler</t>
  </si>
  <si>
    <t>Coma</t>
  </si>
  <si>
    <t>Parliamentary</t>
  </si>
  <si>
    <t>Reed</t>
  </si>
  <si>
    <t>Foot</t>
  </si>
  <si>
    <t>Play</t>
  </si>
  <si>
    <t>Clap</t>
  </si>
  <si>
    <t>Todsy</t>
  </si>
  <si>
    <t>Wryin</t>
  </si>
  <si>
    <t>Book</t>
  </si>
  <si>
    <t>Preorders</t>
  </si>
  <si>
    <t>Improving</t>
  </si>
  <si>
    <t>Isral</t>
  </si>
  <si>
    <t>Epstien</t>
  </si>
  <si>
    <t>Regime</t>
  </si>
  <si>
    <t>Slowed</t>
  </si>
  <si>
    <t>Freely</t>
  </si>
  <si>
    <t>Earlier</t>
  </si>
  <si>
    <t>Groceries</t>
  </si>
  <si>
    <t>Winn</t>
  </si>
  <si>
    <t>Amazons</t>
  </si>
  <si>
    <t>Aws</t>
  </si>
  <si>
    <t>Cloud</t>
  </si>
  <si>
    <t>Outage</t>
  </si>
  <si>
    <t>Virginia</t>
  </si>
  <si>
    <t>Overheating</t>
  </si>
  <si>
    <t>Disrupted</t>
  </si>
  <si>
    <t>Coinbase</t>
  </si>
  <si>
    <t>Highlighted</t>
  </si>
  <si>
    <t>Cooling</t>
  </si>
  <si>
    <t>Workloads</t>
  </si>
  <si>
    <t>Heat</t>
  </si>
  <si>
    <t>Demands</t>
  </si>
  <si>
    <t>Liked</t>
  </si>
  <si>
    <t>Highlight</t>
  </si>
  <si>
    <t>Used</t>
  </si>
  <si>
    <t>Regulation</t>
  </si>
  <si>
    <t>Adopting</t>
  </si>
  <si>
    <t>Productivity</t>
  </si>
  <si>
    <t>Fluctuation</t>
  </si>
  <si>
    <t>Based</t>
  </si>
  <si>
    <t>Brutal</t>
  </si>
  <si>
    <t>Night</t>
  </si>
  <si>
    <t>Strongholds</t>
  </si>
  <si>
    <t>North</t>
  </si>
  <si>
    <t>Decided</t>
  </si>
  <si>
    <t>Salaries</t>
  </si>
  <si>
    <t>Sharkeyz</t>
  </si>
  <si>
    <t>Saving</t>
  </si>
  <si>
    <t>Horrible</t>
  </si>
  <si>
    <t>Threats</t>
  </si>
  <si>
    <t>Worldwide</t>
  </si>
  <si>
    <t>Reshaping</t>
  </si>
  <si>
    <t>Routes</t>
  </si>
  <si>
    <t>Amazon</t>
  </si>
  <si>
    <t>Splashed</t>
  </si>
  <si>
    <t>Affordable</t>
  </si>
  <si>
    <t>Cheaper</t>
  </si>
  <si>
    <t>Humiliation</t>
  </si>
  <si>
    <t>Udd</t>
  </si>
  <si>
    <t>Plymouth</t>
  </si>
  <si>
    <t>Garden</t>
  </si>
  <si>
    <t>Walked</t>
  </si>
  <si>
    <t>Plants</t>
  </si>
  <si>
    <t>Shopping</t>
  </si>
  <si>
    <t>Thumping</t>
  </si>
  <si>
    <t>Costing</t>
  </si>
  <si>
    <t>Voter</t>
  </si>
  <si>
    <t>Shed</t>
  </si>
  <si>
    <t>Eugene</t>
  </si>
  <si>
    <t>Expecting</t>
  </si>
  <si>
    <t>Third</t>
  </si>
  <si>
    <t>Jury</t>
  </si>
  <si>
    <t>Dramatic</t>
  </si>
  <si>
    <t>Pollution</t>
  </si>
  <si>
    <t>Nope</t>
  </si>
  <si>
    <t>Electons</t>
  </si>
  <si>
    <t>Lib</t>
  </si>
  <si>
    <t>Dems</t>
  </si>
  <si>
    <t>Notice</t>
  </si>
  <si>
    <t>Replaced</t>
  </si>
  <si>
    <t>Actors</t>
  </si>
  <si>
    <t>Violence</t>
  </si>
  <si>
    <t>Tolerated</t>
  </si>
  <si>
    <t>Performing</t>
  </si>
  <si>
    <t>Specifix</t>
  </si>
  <si>
    <t>Assessments</t>
  </si>
  <si>
    <t>Son</t>
  </si>
  <si>
    <t>Stunning</t>
  </si>
  <si>
    <t>Frenchay</t>
  </si>
  <si>
    <t>Explosion</t>
  </si>
  <si>
    <t>Bristol</t>
  </si>
  <si>
    <t>Nationally</t>
  </si>
  <si>
    <t>Nes</t>
  </si>
  <si>
    <t>Newsthe</t>
  </si>
  <si>
    <t>Royal</t>
  </si>
  <si>
    <t>Fax</t>
  </si>
  <si>
    <t>Machine</t>
  </si>
  <si>
    <t>Learned</t>
  </si>
  <si>
    <t>Immediate</t>
  </si>
  <si>
    <t>Supervisor</t>
  </si>
  <si>
    <t>Prefer</t>
  </si>
  <si>
    <t>Classes</t>
  </si>
  <si>
    <t>Crumbling</t>
  </si>
  <si>
    <t>Poeples</t>
  </si>
  <si>
    <t>Interstellar</t>
  </si>
  <si>
    <t>Borough</t>
  </si>
  <si>
    <t>Iwas</t>
  </si>
  <si>
    <t>Masses</t>
  </si>
  <si>
    <t>Conducted</t>
  </si>
  <si>
    <t>Surprise</t>
  </si>
  <si>
    <t>Scheduled</t>
  </si>
  <si>
    <t>July</t>
  </si>
  <si>
    <t>Roles</t>
  </si>
  <si>
    <t>Satisfaction</t>
  </si>
  <si>
    <t>Wiz</t>
  </si>
  <si>
    <t>Knockon</t>
  </si>
  <si>
    <t>Haita</t>
  </si>
  <si>
    <t>Criminal</t>
  </si>
  <si>
    <t>Gay</t>
  </si>
  <si>
    <t>Adopted</t>
  </si>
  <si>
    <t>Killedhim</t>
  </si>
  <si>
    <t>Group</t>
  </si>
  <si>
    <t>Councelers</t>
  </si>
  <si>
    <t>Stoies</t>
  </si>
  <si>
    <t>Pwople</t>
  </si>
  <si>
    <t>Walloped</t>
  </si>
  <si>
    <t>Shortly</t>
  </si>
  <si>
    <t>Emergence</t>
  </si>
  <si>
    <t>Carer</t>
  </si>
  <si>
    <t>Difficulties</t>
  </si>
  <si>
    <t>Active</t>
  </si>
  <si>
    <t>Heavily</t>
  </si>
  <si>
    <t>Nob</t>
  </si>
  <si>
    <t>Grapevine</t>
  </si>
  <si>
    <t>Unbearable</t>
  </si>
  <si>
    <t>Burntwood</t>
  </si>
  <si>
    <t>Breakdown</t>
  </si>
  <si>
    <t>Catastrophic</t>
  </si>
  <si>
    <t>Mayoral</t>
  </si>
  <si>
    <t>Enialation</t>
  </si>
  <si>
    <t>Term</t>
  </si>
  <si>
    <t>Pricestess</t>
  </si>
  <si>
    <t>Vernon</t>
  </si>
  <si>
    <t>Divorcing</t>
  </si>
  <si>
    <t>Needed</t>
  </si>
  <si>
    <t>Newsits</t>
  </si>
  <si>
    <t>Decimated</t>
  </si>
  <si>
    <t>Trouncing</t>
  </si>
  <si>
    <t>Halls</t>
  </si>
  <si>
    <t>Hols</t>
  </si>
  <si>
    <t>Impressive</t>
  </si>
  <si>
    <t>Wasnthat</t>
  </si>
  <si>
    <t>Diso</t>
  </si>
  <si>
    <t>Wonderful</t>
  </si>
  <si>
    <t>Grand</t>
  </si>
  <si>
    <t>Welldeserved</t>
  </si>
  <si>
    <t>Annihilation</t>
  </si>
  <si>
    <t>Traitorous</t>
  </si>
  <si>
    <t>Traditional</t>
  </si>
  <si>
    <t>Russiaukraine</t>
  </si>
  <si>
    <t>Forest</t>
  </si>
  <si>
    <t>Keira</t>
  </si>
  <si>
    <t>Gives</t>
  </si>
  <si>
    <t>Gordon</t>
  </si>
  <si>
    <t>Brown</t>
  </si>
  <si>
    <t>Preserve</t>
  </si>
  <si>
    <t>Environment</t>
  </si>
  <si>
    <t>Incoming</t>
  </si>
  <si>
    <t>Generations</t>
  </si>
  <si>
    <t>Subseqent</t>
  </si>
  <si>
    <t>Gullibility</t>
  </si>
  <si>
    <t>Frighteningly</t>
  </si>
  <si>
    <t>Obvious</t>
  </si>
  <si>
    <t>Positions</t>
  </si>
  <si>
    <t>Thankfully</t>
  </si>
  <si>
    <t>Stupid</t>
  </si>
  <si>
    <t>Sadly</t>
  </si>
  <si>
    <t>Proudly</t>
  </si>
  <si>
    <t>County</t>
  </si>
  <si>
    <t>Mob</t>
  </si>
  <si>
    <t>Ruling</t>
  </si>
  <si>
    <t>Petroleum</t>
  </si>
  <si>
    <t>Product</t>
  </si>
  <si>
    <t>Sur</t>
  </si>
  <si>
    <t>Idiots</t>
  </si>
  <si>
    <t>Without</t>
  </si>
  <si>
    <t>Seatsmost</t>
  </si>
  <si>
    <t>Govern</t>
  </si>
  <si>
    <t>Ufos</t>
  </si>
  <si>
    <t>Trum</t>
  </si>
  <si>
    <t>Upload</t>
  </si>
  <si>
    <t>Project</t>
  </si>
  <si>
    <t>Fan</t>
  </si>
  <si>
    <t>Xenophobic</t>
  </si>
  <si>
    <t>Immigrate</t>
  </si>
  <si>
    <t>Research</t>
  </si>
  <si>
    <t>Trials</t>
  </si>
  <si>
    <t>Participants</t>
  </si>
  <si>
    <t>Added</t>
  </si>
  <si>
    <t>Mainstream</t>
  </si>
  <si>
    <t>Overtime</t>
  </si>
  <si>
    <t>Hell</t>
  </si>
  <si>
    <t>Message</t>
  </si>
  <si>
    <t>Teachers</t>
  </si>
  <si>
    <t>Song</t>
  </si>
  <si>
    <t>Tankers</t>
  </si>
  <si>
    <t>Arrived</t>
  </si>
  <si>
    <t>Excited</t>
  </si>
  <si>
    <t>Lose</t>
  </si>
  <si>
    <t>Hatana</t>
  </si>
  <si>
    <t>Stait</t>
  </si>
  <si>
    <t>Thrashed</t>
  </si>
  <si>
    <t>Lit</t>
  </si>
  <si>
    <t>Nationwide</t>
  </si>
  <si>
    <t>Scottishwelsh</t>
  </si>
  <si>
    <t>Implcation</t>
  </si>
  <si>
    <t>Charlatan</t>
  </si>
  <si>
    <t>Wrecked</t>
  </si>
  <si>
    <t>Brexit</t>
  </si>
  <si>
    <t>Gullible</t>
  </si>
  <si>
    <t>Fascist</t>
  </si>
  <si>
    <t>Poses</t>
  </si>
  <si>
    <t>Labout</t>
  </si>
  <si>
    <t>Andy</t>
  </si>
  <si>
    <t>Burnham</t>
  </si>
  <si>
    <t>Ian</t>
  </si>
  <si>
    <t>Huntleys</t>
  </si>
  <si>
    <t>Funeral</t>
  </si>
  <si>
    <t>Payers</t>
  </si>
  <si>
    <t>Demise</t>
  </si>
  <si>
    <t>Talked</t>
  </si>
  <si>
    <t>Gossip</t>
  </si>
  <si>
    <t>Worker</t>
  </si>
  <si>
    <t>Dating</t>
  </si>
  <si>
    <t>Guy</t>
  </si>
  <si>
    <t>Whereas</t>
  </si>
  <si>
    <t>Thursdays</t>
  </si>
  <si>
    <t>Hentavirus</t>
  </si>
  <si>
    <t>Ham</t>
  </si>
  <si>
    <t>Primeiniser</t>
  </si>
  <si>
    <t>Kemir</t>
  </si>
  <si>
    <t>Latestjess</t>
  </si>
  <si>
    <t>Philips</t>
  </si>
  <si>
    <t>Resigns</t>
  </si>
  <si>
    <t>Vows</t>
  </si>
  <si>
    <t>Uganda</t>
  </si>
  <si>
    <t>Presidential</t>
  </si>
  <si>
    <t>Swearing</t>
  </si>
  <si>
    <t>Discovery</t>
  </si>
  <si>
    <t>Venezuela</t>
  </si>
  <si>
    <t>Bitcoin</t>
  </si>
  <si>
    <t>Moving</t>
  </si>
  <si>
    <t>Profit</t>
  </si>
  <si>
    <t>Scarcity</t>
  </si>
  <si>
    <t>Complained</t>
  </si>
  <si>
    <t>Hanging</t>
  </si>
  <si>
    <t>Fingernails</t>
  </si>
  <si>
    <t>Cruises</t>
  </si>
  <si>
    <t>Popular</t>
  </si>
  <si>
    <t>Cnaer</t>
  </si>
  <si>
    <t>Drug</t>
  </si>
  <si>
    <t>Harmer</t>
  </si>
  <si>
    <t>Seeking</t>
  </si>
  <si>
    <t>Asylum</t>
  </si>
  <si>
    <t>Starmar</t>
  </si>
  <si>
    <t>Upon</t>
  </si>
  <si>
    <t>Split</t>
  </si>
  <si>
    <t>Milk</t>
  </si>
  <si>
    <t>Unveiling</t>
  </si>
  <si>
    <t>Nba</t>
  </si>
  <si>
    <t>Kiea</t>
  </si>
  <si>
    <t>Storma</t>
  </si>
  <si>
    <t>Voring</t>
  </si>
  <si>
    <t>Scale</t>
  </si>
  <si>
    <t>Electiond</t>
  </si>
  <si>
    <t>Nearclosure</t>
  </si>
  <si>
    <t>Numerous</t>
  </si>
  <si>
    <t>Bafta</t>
  </si>
  <si>
    <t>Awards</t>
  </si>
  <si>
    <t>Yown</t>
  </si>
  <si>
    <t>Stood</t>
  </si>
  <si>
    <t>Democratical</t>
  </si>
  <si>
    <t>Procesor</t>
  </si>
  <si>
    <t>Loal</t>
  </si>
  <si>
    <t>Plaid</t>
  </si>
  <si>
    <t>Cymru</t>
  </si>
  <si>
    <t>Side</t>
  </si>
  <si>
    <t>Hand</t>
  </si>
  <si>
    <t>Quit</t>
  </si>
  <si>
    <t>Stamen</t>
  </si>
  <si>
    <t>Southampton</t>
  </si>
  <si>
    <t>Spygate</t>
  </si>
  <si>
    <t>Wanting</t>
  </si>
  <si>
    <t>Investment</t>
  </si>
  <si>
    <t>Planned</t>
  </si>
  <si>
    <t>Pioneering</t>
  </si>
  <si>
    <t>Facility</t>
  </si>
  <si>
    <t>Cardiff</t>
  </si>
  <si>
    <t>Steelmaker</t>
  </si>
  <si>
    <t>Rediculous</t>
  </si>
  <si>
    <t>Coutry</t>
  </si>
  <si>
    <t>Missing</t>
  </si>
  <si>
    <t>Infighting</t>
  </si>
  <si>
    <t>Thursday</t>
  </si>
  <si>
    <t>Exposure</t>
  </si>
  <si>
    <t>Official</t>
  </si>
  <si>
    <t>Diversifying</t>
  </si>
  <si>
    <t>Needless</t>
  </si>
  <si>
    <t>Binging</t>
  </si>
  <si>
    <t>Tosser</t>
  </si>
  <si>
    <t>April</t>
  </si>
  <si>
    <t>Counterproposal</t>
  </si>
  <si>
    <t>Garbage</t>
  </si>
  <si>
    <t>Rejected</t>
  </si>
  <si>
    <t>Qualifing</t>
  </si>
  <si>
    <t>Realtime</t>
  </si>
  <si>
    <t>Awareness</t>
  </si>
  <si>
    <t>Happens</t>
  </si>
  <si>
    <t>Periods</t>
  </si>
  <si>
    <t>Included</t>
  </si>
  <si>
    <t>Scared</t>
  </si>
  <si>
    <t>Loocal</t>
  </si>
  <si>
    <t>Probsbly</t>
  </si>
  <si>
    <t>Soas</t>
  </si>
  <si>
    <t>Encampment</t>
  </si>
  <si>
    <t>Cica</t>
  </si>
  <si>
    <t>Goal</t>
  </si>
  <si>
    <t>Startling</t>
  </si>
  <si>
    <t>Realisation</t>
  </si>
  <si>
    <t>Lame</t>
  </si>
  <si>
    <t>Duck</t>
  </si>
  <si>
    <t>Actor</t>
  </si>
  <si>
    <t>Ceos</t>
  </si>
  <si>
    <t>Ftse</t>
  </si>
  <si>
    <t>Bribery</t>
  </si>
  <si>
    <t>Blackmail</t>
  </si>
  <si>
    <t>Underlying</t>
  </si>
  <si>
    <t>Public First Poll for Care Matters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</si>
</sst>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rgb="FF000000"/>
      <name val="Calibri"/>
    </font>
    <font>
      <b/>
      <sz val="18"/>
      <color rgb="FF000000"/>
      <name val="Calibri"/>
    </font>
    <font>
      <sz val="11"/>
      <name val="Calibri"/>
    </font>
    <font>
      <b/>
      <sz val="11"/>
      <name val="Calibri"/>
    </font>
    <font>
      <b/>
      <sz val="14"/>
      <name val="Calibri"/>
    </font>
    <font>
      <sz val="14"/>
      <name val="Calibri"/>
    </font>
    <font>
      <sz val="13"/>
      <name val="Calibri"/>
    </font>
    <font>
      <i/>
      <sz val="13"/>
      <name val="Calibri"/>
    </font>
    <font>
      <b/>
      <i/>
      <sz val="11"/>
      <name val="Calibri"/>
    </font>
    <font>
      <u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3" fillId="0" borderId="1">
      <alignment horizontal="center" vertical="center" wrapText="1"/>
    </xf>
  </cellStyleXfs>
  <cellXfs count="30">
    <xf numFmtId="0" fontId="0" fillId="0" borderId="0" xfId="0"/>
    <xf numFmtId="0" fontId="5" fillId="0" borderId="0" xfId="0" applyFont="1"/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2" fillId="0" borderId="0" xfId="0" applyFont="1"/>
    <xf numFmtId="0" fontId="10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/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1" fontId="0" fillId="0" borderId="2" xfId="0" applyNumberForma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" fontId="0" fillId="0" borderId="4" xfId="0" applyNumberFormat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9" fontId="0" fillId="0" borderId="0" xfId="0" applyNumberFormat="1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5" xfId="0" applyBorder="1"/>
    <xf numFmtId="0" fontId="7" fillId="0" borderId="0" xfId="0" applyFont="1" applyAlignment="1">
      <alignment horizontal="left" vertical="top" wrapText="1"/>
    </xf>
    <xf numFmtId="0" fontId="0" fillId="0" borderId="0" xfId="0"/>
    <xf numFmtId="0" fontId="2" fillId="0" borderId="0" xfId="0" applyFont="1" applyAlignment="1">
      <alignment horizontal="center" vertical="top" wrapText="1"/>
    </xf>
    <xf numFmtId="0" fontId="1" fillId="0" borderId="0" xfId="0" applyFont="1"/>
  </cellXfs>
  <cellStyles count="2">
    <cellStyle name="Normal" xfId="0" builtinId="0"/>
    <cellStyle name="style_answers" xfId="1" xr:uid="{00000000-0005-0000-0000-00001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calcChain" Target="calcChain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4389120" cy="82296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4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4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4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4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4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4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4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4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4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4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5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5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63040" cy="27432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5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5486400" cy="54864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52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F7:M20"/>
  <sheetViews>
    <sheetView showGridLines="0" tabSelected="1" workbookViewId="0">
      <selection activeCell="I15" sqref="I15"/>
    </sheetView>
  </sheetViews>
  <sheetFormatPr defaultRowHeight="14.5" x14ac:dyDescent="0.35"/>
  <cols>
    <col min="6" max="6" width="25" customWidth="1"/>
    <col min="11" max="11" width="40" customWidth="1"/>
  </cols>
  <sheetData>
    <row r="7" spans="6:12" ht="40" customHeight="1" x14ac:dyDescent="0.35">
      <c r="F7" s="28" t="s">
        <v>3011</v>
      </c>
      <c r="G7" s="27"/>
      <c r="H7" s="27"/>
      <c r="I7" s="27"/>
      <c r="J7" s="27"/>
      <c r="K7" s="27"/>
      <c r="L7" s="27"/>
    </row>
    <row r="10" spans="6:12" ht="20" customHeight="1" x14ac:dyDescent="0.45">
      <c r="F10" s="1" t="s">
        <v>0</v>
      </c>
      <c r="K10" s="2" t="s">
        <v>1</v>
      </c>
    </row>
    <row r="11" spans="6:12" ht="20" customHeight="1" x14ac:dyDescent="0.45">
      <c r="F11" s="1" t="s">
        <v>2</v>
      </c>
      <c r="K11" s="2" t="s">
        <v>3</v>
      </c>
    </row>
    <row r="12" spans="6:12" ht="20" customHeight="1" x14ac:dyDescent="0.45">
      <c r="F12" s="1" t="s">
        <v>4</v>
      </c>
      <c r="K12" s="2" t="s">
        <v>5</v>
      </c>
    </row>
    <row r="13" spans="6:12" ht="20" customHeight="1" x14ac:dyDescent="0.45">
      <c r="F13" s="1" t="s">
        <v>6</v>
      </c>
      <c r="K13" s="2">
        <v>4099</v>
      </c>
    </row>
    <row r="16" spans="6:12" ht="18.5" x14ac:dyDescent="0.45">
      <c r="F16" s="1" t="s">
        <v>7</v>
      </c>
    </row>
    <row r="17" spans="6:13" ht="50" customHeight="1" x14ac:dyDescent="0.35">
      <c r="F17" s="26" t="s">
        <v>8</v>
      </c>
      <c r="G17" s="27"/>
      <c r="H17" s="27"/>
      <c r="I17" s="27"/>
      <c r="J17" s="27"/>
      <c r="K17" s="27"/>
      <c r="L17" s="27"/>
      <c r="M17" s="27"/>
    </row>
    <row r="19" spans="6:13" ht="30" customHeight="1" x14ac:dyDescent="0.35">
      <c r="F19" s="3" t="s">
        <v>9</v>
      </c>
    </row>
    <row r="20" spans="6:13" ht="17" x14ac:dyDescent="0.35">
      <c r="F20" s="3" t="str">
        <f>HYPERLINK("mailto:polling@publicfirst.co.uk?subject=" &amp; F7, "polling@publicfirst.co.uk")</f>
        <v>polling@publicfirst.co.uk</v>
      </c>
    </row>
  </sheetData>
  <mergeCells count="2">
    <mergeCell ref="F17:M17"/>
    <mergeCell ref="F7:L7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2:F59"/>
  <sheetViews>
    <sheetView showGridLines="0" workbookViewId="0"/>
  </sheetViews>
  <sheetFormatPr defaultRowHeight="14.5" x14ac:dyDescent="0.35"/>
  <cols>
    <col min="1" max="2" width="5" customWidth="1"/>
    <col min="3" max="3" width="10" customWidth="1"/>
    <col min="4" max="4" width="100" customWidth="1"/>
    <col min="5" max="5" width="20" customWidth="1"/>
    <col min="6" max="6" width="50" customWidth="1"/>
  </cols>
  <sheetData>
    <row r="2" spans="3:6" ht="40" customHeight="1" x14ac:dyDescent="0.55000000000000004">
      <c r="D2" s="4" t="s">
        <v>10</v>
      </c>
    </row>
    <row r="6" spans="3:6" x14ac:dyDescent="0.35">
      <c r="D6" s="5" t="str">
        <f>HYPERLINK("#'Full Results'!A1", "Full Results")</f>
        <v>Full Results</v>
      </c>
    </row>
    <row r="8" spans="3:6" x14ac:dyDescent="0.35">
      <c r="C8" s="6" t="s">
        <v>11</v>
      </c>
      <c r="D8" s="7" t="s">
        <v>12</v>
      </c>
      <c r="E8" s="6" t="s">
        <v>13</v>
      </c>
      <c r="F8" s="7" t="s">
        <v>14</v>
      </c>
    </row>
    <row r="9" spans="3:6" x14ac:dyDescent="0.35">
      <c r="C9" s="8">
        <v>30</v>
      </c>
      <c r="D9" s="5" t="str">
        <f>HYPERLINK("#'Table 30'!A1", "Grid Summary: Where would you place your job on the following scales?")</f>
        <v>Grid Summary: Where would you place your job on the following scales?</v>
      </c>
      <c r="E9" s="9">
        <f>HYPERLINK("#'Full Results'!A384", 384)</f>
        <v>384</v>
      </c>
      <c r="F9" s="10"/>
    </row>
    <row r="10" spans="3:6" x14ac:dyDescent="0.35">
      <c r="C10" s="8">
        <v>31</v>
      </c>
      <c r="D10" s="5" t="str">
        <f>HYPERLINK("#'Table 31'!A1", "Where would you place your job on the following scales?: I am very satisfied with my job|I am very unsatisfied with my job")</f>
        <v>Where would you place your job on the following scales?: I am very satisfied with my job|I am very unsatisfied with my job</v>
      </c>
      <c r="E10" s="9">
        <f>HYPERLINK("#'Full Results'!A384", 384)</f>
        <v>384</v>
      </c>
      <c r="F10" s="10" t="s">
        <v>15</v>
      </c>
    </row>
    <row r="11" spans="3:6" x14ac:dyDescent="0.35">
      <c r="C11" s="8">
        <v>32</v>
      </c>
      <c r="D11" s="5" t="str">
        <f>HYPERLINK("#'Table 32'!A1", "Where would you place your job on the following scales?: I never enjoy work|I always enjoy work")</f>
        <v>Where would you place your job on the following scales?: I never enjoy work|I always enjoy work</v>
      </c>
      <c r="E11" s="9">
        <f>HYPERLINK("#'Full Results'!A392", 392)</f>
        <v>392</v>
      </c>
      <c r="F11" s="10" t="s">
        <v>15</v>
      </c>
    </row>
    <row r="12" spans="3:6" x14ac:dyDescent="0.35">
      <c r="C12" s="8">
        <v>33</v>
      </c>
      <c r="D12" s="5" t="str">
        <f>HYPERLINK("#'Table 33'!A1", "Grid Summary: Where would you place your job on the following scales?")</f>
        <v>Grid Summary: Where would you place your job on the following scales?</v>
      </c>
      <c r="E12" s="9">
        <f>HYPERLINK("#'Full Results'!A400", 400)</f>
        <v>400</v>
      </c>
      <c r="F12" s="10"/>
    </row>
    <row r="13" spans="3:6" x14ac:dyDescent="0.35">
      <c r="C13" s="8">
        <v>34</v>
      </c>
      <c r="D13" s="5" t="str">
        <f>HYPERLINK("#'Table 34'!A1", "Where would you place your job on the following scales?: My job offers a very poor balance between work and home life|My job offers an excellent balance between work and home life")</f>
        <v>Where would you place your job on the following scales?: My job offers a very poor balance between work and home life|My job offers an excellent balance between work and home life</v>
      </c>
      <c r="E13" s="9">
        <f>HYPERLINK("#'Full Results'!A400", 400)</f>
        <v>400</v>
      </c>
      <c r="F13" s="10" t="s">
        <v>15</v>
      </c>
    </row>
    <row r="14" spans="3:6" x14ac:dyDescent="0.35">
      <c r="C14" s="8">
        <v>35</v>
      </c>
      <c r="D14" s="5" t="str">
        <f>HYPERLINK("#'Table 35'!A1", "Where would you place your job on the following scales?: The hours and times I work do not suit me and my personal circumstances at all|The hours and times I work suit me and my personal circumstances very well")</f>
        <v>Where would you place your job on the following scales?: The hours and times I work do not suit me and my personal circumstances at all|The hours and times I work suit me and my personal circumstances very well</v>
      </c>
      <c r="E14" s="9">
        <f>HYPERLINK("#'Full Results'!A408", 408)</f>
        <v>408</v>
      </c>
      <c r="F14" s="10" t="s">
        <v>15</v>
      </c>
    </row>
    <row r="15" spans="3:6" x14ac:dyDescent="0.35">
      <c r="C15" s="8">
        <v>36</v>
      </c>
      <c r="D15" s="5" t="str">
        <f>HYPERLINK("#'Table 36'!A1", "Where would you place your job on the following scales?: The location(s) I work at suit me and my personal circumstances very well|The location(s) I work at do not suit me and my personal circumstances at all")</f>
        <v>Where would you place your job on the following scales?: The location(s) I work at suit me and my personal circumstances very well|The location(s) I work at do not suit me and my personal circumstances at all</v>
      </c>
      <c r="E15" s="9">
        <f>HYPERLINK("#'Full Results'!A416", 416)</f>
        <v>416</v>
      </c>
      <c r="F15" s="10" t="s">
        <v>15</v>
      </c>
    </row>
    <row r="16" spans="3:6" x14ac:dyDescent="0.35">
      <c r="C16" s="8">
        <v>37</v>
      </c>
      <c r="D16" s="5" t="str">
        <f>HYPERLINK("#'Table 37'!A1", "Where would you place your job on the following sc...")</f>
        <v>Where would you place your job on the following sc...</v>
      </c>
      <c r="E16" s="9">
        <f>HYPERLINK("#'Full Results'!A424", 424)</f>
        <v>424</v>
      </c>
      <c r="F16" s="10" t="s">
        <v>15</v>
      </c>
    </row>
    <row r="17" spans="3:6" x14ac:dyDescent="0.35">
      <c r="C17" s="8">
        <v>38</v>
      </c>
      <c r="D17" s="5" t="str">
        <f>HYPERLINK("#'Table 38'!A1", "Where would you place your job on the following sc...")</f>
        <v>Where would you place your job on the following sc...</v>
      </c>
      <c r="E17" s="9">
        <f>HYPERLINK("#'Full Results'!A432", 432)</f>
        <v>432</v>
      </c>
      <c r="F17" s="10" t="s">
        <v>15</v>
      </c>
    </row>
    <row r="18" spans="3:6" x14ac:dyDescent="0.35">
      <c r="C18" s="8">
        <v>39</v>
      </c>
      <c r="D18" s="5" t="str">
        <f>HYPERLINK("#'Table 39'!A1", "Grid Summary: Where would you place your job on the following scales?")</f>
        <v>Grid Summary: Where would you place your job on the following scales?</v>
      </c>
      <c r="E18" s="9">
        <f>HYPERLINK("#'Full Results'!A440", 440)</f>
        <v>440</v>
      </c>
      <c r="F18" s="10"/>
    </row>
    <row r="19" spans="3:6" x14ac:dyDescent="0.35">
      <c r="C19" s="8">
        <v>40</v>
      </c>
      <c r="D19" s="5" t="str">
        <f>HYPERLINK("#'Table 40'!A1", "Where would you place your job on the following scales?: My work requires very little job-related skills and expertise |My work requires a great deal of job-related skills and expertise")</f>
        <v>Where would you place your job on the following scales?: My work requires very little job-related skills and expertise |My work requires a great deal of job-related skills and expertise</v>
      </c>
      <c r="E19" s="9">
        <f>HYPERLINK("#'Full Results'!A440", 440)</f>
        <v>440</v>
      </c>
      <c r="F19" s="10" t="s">
        <v>15</v>
      </c>
    </row>
    <row r="20" spans="3:6" x14ac:dyDescent="0.35">
      <c r="C20" s="8">
        <v>41</v>
      </c>
      <c r="D20" s="5" t="str">
        <f>HYPERLINK("#'Table 41'!A1", "Where would you place your job on the following scales?: My job involves very little personal responsibility|My job involves a great deal of personal responsibility")</f>
        <v>Where would you place your job on the following scales?: My job involves very little personal responsibility|My job involves a great deal of personal responsibility</v>
      </c>
      <c r="E20" s="9">
        <f>HYPERLINK("#'Full Results'!A448", 448)</f>
        <v>448</v>
      </c>
      <c r="F20" s="10" t="s">
        <v>15</v>
      </c>
    </row>
    <row r="21" spans="3:6" x14ac:dyDescent="0.35">
      <c r="C21" s="8">
        <v>42</v>
      </c>
      <c r="D21" s="5" t="str">
        <f>HYPERLINK("#'Table 42'!A1", "Where would you place your job on the following scales?: My job requires a lot of problem solving|My job requires very little problem solving")</f>
        <v>Where would you place your job on the following scales?: My job requires a lot of problem solving|My job requires very little problem solving</v>
      </c>
      <c r="E21" s="9">
        <f>HYPERLINK("#'Full Results'!A456", 456)</f>
        <v>456</v>
      </c>
      <c r="F21" s="10" t="s">
        <v>15</v>
      </c>
    </row>
    <row r="22" spans="3:6" x14ac:dyDescent="0.35">
      <c r="C22" s="8">
        <v>43</v>
      </c>
      <c r="D22" s="5" t="str">
        <f>HYPERLINK("#'Table 43'!A1", "Where would you place your job on the following scales?: My job requires excellent people skills|My job does not require people skills")</f>
        <v>Where would you place your job on the following scales?: My job requires excellent people skills|My job does not require people skills</v>
      </c>
      <c r="E22" s="9">
        <f>HYPERLINK("#'Full Results'!A464", 464)</f>
        <v>464</v>
      </c>
      <c r="F22" s="10" t="s">
        <v>15</v>
      </c>
    </row>
    <row r="23" spans="3:6" x14ac:dyDescent="0.35">
      <c r="C23" s="8">
        <v>44</v>
      </c>
      <c r="D23" s="5" t="str">
        <f>HYPERLINK("#'Table 44'!A1", "Where would you place your job on the following scales?: My job is varied and stimulating|My job is repetitive and boring")</f>
        <v>Where would you place your job on the following scales?: My job is varied and stimulating|My job is repetitive and boring</v>
      </c>
      <c r="E23" s="9">
        <f>HYPERLINK("#'Full Results'!A472", 472)</f>
        <v>472</v>
      </c>
      <c r="F23" s="10" t="s">
        <v>15</v>
      </c>
    </row>
    <row r="24" spans="3:6" x14ac:dyDescent="0.35">
      <c r="C24" s="8">
        <v>45</v>
      </c>
      <c r="D24" s="5" t="str">
        <f>HYPERLINK("#'Table 45'!A1", "Where would you place your job on the following scales?: I have a lot of flexibility and choice over how I do my job|I have no flexibility or choice over how I do job")</f>
        <v>Where would you place your job on the following scales?: I have a lot of flexibility and choice over how I do my job|I have no flexibility or choice over how I do job</v>
      </c>
      <c r="E24" s="9">
        <f>HYPERLINK("#'Full Results'!A480", 480)</f>
        <v>480</v>
      </c>
      <c r="F24" s="10" t="s">
        <v>15</v>
      </c>
    </row>
    <row r="25" spans="3:6" x14ac:dyDescent="0.35">
      <c r="C25" s="8">
        <v>46</v>
      </c>
      <c r="D25" s="5" t="str">
        <f>HYPERLINK("#'Table 46'!A1", "Where would you place your job on the following scales?: The intensity and pace of my job is excessive |The intensity and pace of my job is appropriate and manageable")</f>
        <v>Where would you place your job on the following scales?: The intensity and pace of my job is excessive |The intensity and pace of my job is appropriate and manageable</v>
      </c>
      <c r="E25" s="9">
        <f>HYPERLINK("#'Full Results'!A488", 488)</f>
        <v>488</v>
      </c>
      <c r="F25" s="10" t="s">
        <v>15</v>
      </c>
    </row>
    <row r="26" spans="3:6" x14ac:dyDescent="0.35">
      <c r="C26" s="8">
        <v>47</v>
      </c>
      <c r="D26" s="5" t="str">
        <f>HYPERLINK("#'Table 47'!A1", "Grid Summary: Where would you place your job on the following scales?")</f>
        <v>Grid Summary: Where would you place your job on the following scales?</v>
      </c>
      <c r="E26" s="9">
        <f>HYPERLINK("#'Full Results'!A496", 496)</f>
        <v>496</v>
      </c>
      <c r="F26" s="10"/>
    </row>
    <row r="27" spans="3:6" x14ac:dyDescent="0.35">
      <c r="C27" s="8">
        <v>48</v>
      </c>
      <c r="D27" s="5" t="str">
        <f>HYPERLINK("#'Table 48'!A1", "Where would you place your job on the following scales?: My employer does not provide any support for my mental wellbeing|My employer provides a lot of support for my mental wellbeing")</f>
        <v>Where would you place your job on the following scales?: My employer does not provide any support for my mental wellbeing|My employer provides a lot of support for my mental wellbeing</v>
      </c>
      <c r="E27" s="9">
        <f>HYPERLINK("#'Full Results'!A496", 496)</f>
        <v>496</v>
      </c>
      <c r="F27" s="10" t="s">
        <v>15</v>
      </c>
    </row>
    <row r="28" spans="3:6" x14ac:dyDescent="0.35">
      <c r="C28" s="8">
        <v>49</v>
      </c>
      <c r="D28" s="5" t="str">
        <f>HYPERLINK("#'Table 49'!A1", "Where would you place your job on the following scales?: My employer does not provide any support for my physical health|My employer provides a lot of support for my physical health")</f>
        <v>Where would you place your job on the following scales?: My employer does not provide any support for my physical health|My employer provides a lot of support for my physical health</v>
      </c>
      <c r="E28" s="9">
        <f>HYPERLINK("#'Full Results'!A504", 504)</f>
        <v>504</v>
      </c>
      <c r="F28" s="10" t="s">
        <v>15</v>
      </c>
    </row>
    <row r="29" spans="3:6" x14ac:dyDescent="0.35">
      <c r="C29" s="8">
        <v>50</v>
      </c>
      <c r="D29" s="5" t="str">
        <f>HYPERLINK("#'Table 50'!A1", "Where would you place your job on the following scales?: My work often causes me to become ill or injured|My work never causes me to become ill or injured")</f>
        <v>Where would you place your job on the following scales?: My work often causes me to become ill or injured|My work never causes me to become ill or injured</v>
      </c>
      <c r="E29" s="9">
        <f>HYPERLINK("#'Full Results'!A512", 512)</f>
        <v>512</v>
      </c>
      <c r="F29" s="10" t="s">
        <v>15</v>
      </c>
    </row>
    <row r="30" spans="3:6" x14ac:dyDescent="0.35">
      <c r="C30" s="8">
        <v>51</v>
      </c>
      <c r="D30" s="5" t="str">
        <f>HYPERLINK("#'Table 51'!A1", "Where would you place your job on the following scales?: People in my job take sick leave very often|People in my job take sick leave very rarely")</f>
        <v>Where would you place your job on the following scales?: People in my job take sick leave very often|People in my job take sick leave very rarely</v>
      </c>
      <c r="E30" s="9">
        <f>HYPERLINK("#'Full Results'!A520", 520)</f>
        <v>520</v>
      </c>
      <c r="F30" s="10" t="s">
        <v>15</v>
      </c>
    </row>
    <row r="31" spans="3:6" x14ac:dyDescent="0.35">
      <c r="C31" s="8">
        <v>52</v>
      </c>
      <c r="D31" s="5" t="str">
        <f>HYPERLINK("#'Table 52'!A1", "Grid Summary: Where would you place your job on the following scales?")</f>
        <v>Grid Summary: Where would you place your job on the following scales?</v>
      </c>
      <c r="E31" s="9">
        <f>HYPERLINK("#'Full Results'!A528", 528)</f>
        <v>528</v>
      </c>
      <c r="F31" s="10"/>
    </row>
    <row r="32" spans="3:6" x14ac:dyDescent="0.35">
      <c r="C32" s="8">
        <v>53</v>
      </c>
      <c r="D32" s="5" t="str">
        <f>HYPERLINK("#'Table 53'!A1", "Where would you place your job on the following scales?: My job is not at all aligned with my personal values|My job is very well aligned with my personal values")</f>
        <v>Where would you place your job on the following scales?: My job is not at all aligned with my personal values|My job is very well aligned with my personal values</v>
      </c>
      <c r="E32" s="9">
        <f>HYPERLINK("#'Full Results'!A528", 528)</f>
        <v>528</v>
      </c>
      <c r="F32" s="10" t="s">
        <v>15</v>
      </c>
    </row>
    <row r="33" spans="3:6" x14ac:dyDescent="0.35">
      <c r="C33" s="8">
        <v>54</v>
      </c>
      <c r="D33" s="5" t="str">
        <f>HYPERLINK("#'Table 54'!A1", "Where would you place your job on the following scales?: My work is not meaningful or worthwhile|My work is meaningful and worthwhile")</f>
        <v>Where would you place your job on the following scales?: My work is not meaningful or worthwhile|My work is meaningful and worthwhile</v>
      </c>
      <c r="E33" s="9">
        <f>HYPERLINK("#'Full Results'!A536", 536)</f>
        <v>536</v>
      </c>
      <c r="F33" s="10" t="s">
        <v>15</v>
      </c>
    </row>
    <row r="34" spans="3:6" x14ac:dyDescent="0.35">
      <c r="C34" s="8">
        <v>55</v>
      </c>
      <c r="D34" s="5" t="str">
        <f>HYPERLINK("#'Table 55'!A1", "Where would you place your job on the following scales?: I'm proud to do my job|I'm not proud to do my job")</f>
        <v>Where would you place your job on the following scales?: I'm proud to do my job|I'm not proud to do my job</v>
      </c>
      <c r="E34" s="9">
        <f>HYPERLINK("#'Full Results'!A544", 544)</f>
        <v>544</v>
      </c>
      <c r="F34" s="10" t="s">
        <v>15</v>
      </c>
    </row>
    <row r="35" spans="3:6" x14ac:dyDescent="0.35">
      <c r="C35" s="8">
        <v>56</v>
      </c>
      <c r="D35" s="5" t="str">
        <f>HYPERLINK("#'Table 56'!A1", "Where would you place your job on the following scales?: My work helps other people a great deal|My work does not help other people at all")</f>
        <v>Where would you place your job on the following scales?: My work helps other people a great deal|My work does not help other people at all</v>
      </c>
      <c r="E35" s="9">
        <f>HYPERLINK("#'Full Results'!A552", 552)</f>
        <v>552</v>
      </c>
      <c r="F35" s="10" t="s">
        <v>15</v>
      </c>
    </row>
    <row r="36" spans="3:6" x14ac:dyDescent="0.35">
      <c r="C36" s="8">
        <v>57</v>
      </c>
      <c r="D36" s="5" t="str">
        <f>HYPERLINK("#'Table 57'!A1", "Grid Summary: Where would you place your job on the following scales?")</f>
        <v>Grid Summary: Where would you place your job on the following scales?</v>
      </c>
      <c r="E36" s="9">
        <f>HYPERLINK("#'Full Results'!A560", 560)</f>
        <v>560</v>
      </c>
      <c r="F36" s="10"/>
    </row>
    <row r="37" spans="3:6" x14ac:dyDescent="0.35">
      <c r="C37" s="8">
        <v>58</v>
      </c>
      <c r="D37" s="5" t="str">
        <f>HYPERLINK("#'Table 58'!A1", "Where would you place your job on the following scales?: I am very unsatisfied with my job’s pay|I am very satisfied with my job’s pay")</f>
        <v>Where would you place your job on the following scales?: I am very unsatisfied with my job’s pay|I am very satisfied with my job’s pay</v>
      </c>
      <c r="E37" s="9">
        <f>HYPERLINK("#'Full Results'!A560", 560)</f>
        <v>560</v>
      </c>
      <c r="F37" s="10" t="s">
        <v>15</v>
      </c>
    </row>
    <row r="38" spans="3:6" x14ac:dyDescent="0.35">
      <c r="C38" s="8">
        <v>59</v>
      </c>
      <c r="D38" s="5" t="str">
        <f>HYPERLINK("#'Table 59'!A1", "Where would you place your job on the following sc...")</f>
        <v>Where would you place your job on the following sc...</v>
      </c>
      <c r="E38" s="9">
        <f>HYPERLINK("#'Full Results'!A568", 568)</f>
        <v>568</v>
      </c>
      <c r="F38" s="10" t="s">
        <v>15</v>
      </c>
    </row>
    <row r="39" spans="3:6" x14ac:dyDescent="0.35">
      <c r="C39" s="8">
        <v>60</v>
      </c>
      <c r="D39" s="5" t="str">
        <f>HYPERLINK("#'Table 60'!A1", "Grid Summary: Where would you place your job on the following scales?")</f>
        <v>Grid Summary: Where would you place your job on the following scales?</v>
      </c>
      <c r="E39" s="9">
        <f>HYPERLINK("#'Full Results'!A576", 576)</f>
        <v>576</v>
      </c>
      <c r="F39" s="10"/>
    </row>
    <row r="40" spans="3:6" x14ac:dyDescent="0.35">
      <c r="C40" s="8">
        <v>61</v>
      </c>
      <c r="D40" s="5" t="str">
        <f>HYPERLINK("#'Table 61'!A1", "Where would you place your job on the following scales?: People from different backgrounds are never treated fairly in my job|People from different backgrounds are always treated fairly in my job")</f>
        <v>Where would you place your job on the following scales?: People from different backgrounds are never treated fairly in my job|People from different backgrounds are always treated fairly in my job</v>
      </c>
      <c r="E40" s="9">
        <f>HYPERLINK("#'Full Results'!A576", 576)</f>
        <v>576</v>
      </c>
      <c r="F40" s="10" t="s">
        <v>15</v>
      </c>
    </row>
    <row r="41" spans="3:6" x14ac:dyDescent="0.35">
      <c r="C41" s="8">
        <v>62</v>
      </c>
      <c r="D41" s="5" t="str">
        <f>HYPERLINK("#'Table 62'!A1", "Where would you place your job on the following scales?: I never feel trusted, respected or valued by colleagues and managers|I always feel trusted, respected and valued by colleagues and managers")</f>
        <v>Where would you place your job on the following scales?: I never feel trusted, respected or valued by colleagues and managers|I always feel trusted, respected and valued by colleagues and managers</v>
      </c>
      <c r="E41" s="9">
        <f>HYPERLINK("#'Full Results'!A584", 584)</f>
        <v>584</v>
      </c>
      <c r="F41" s="10" t="s">
        <v>15</v>
      </c>
    </row>
    <row r="42" spans="3:6" x14ac:dyDescent="0.35">
      <c r="C42" s="8">
        <v>63</v>
      </c>
      <c r="D42" s="5" t="str">
        <f>HYPERLINK("#'Table 63'!A1", "Where would you place your job on the following scales?: In my job managers and leaders are very positive and supportive|In my job managers and leaders are very negative and unsupportive")</f>
        <v>Where would you place your job on the following scales?: In my job managers and leaders are very positive and supportive|In my job managers and leaders are very negative and unsupportive</v>
      </c>
      <c r="E42" s="9">
        <f>HYPERLINK("#'Full Results'!A592", 592)</f>
        <v>592</v>
      </c>
      <c r="F42" s="10" t="s">
        <v>15</v>
      </c>
    </row>
    <row r="43" spans="3:6" x14ac:dyDescent="0.35">
      <c r="C43" s="8">
        <v>64</v>
      </c>
      <c r="D43" s="5" t="str">
        <f>HYPERLINK("#'Table 64'!A1", "Where would you place your job on the following scales?: In my job relationships between colleagues are very positive and supportive|In my job relationships between colleagues are very negative and unsupportive")</f>
        <v>Where would you place your job on the following scales?: In my job relationships between colleagues are very positive and supportive|In my job relationships between colleagues are very negative and unsupportive</v>
      </c>
      <c r="E43" s="9">
        <f>HYPERLINK("#'Full Results'!A600", 600)</f>
        <v>600</v>
      </c>
      <c r="F43" s="10" t="s">
        <v>15</v>
      </c>
    </row>
    <row r="44" spans="3:6" x14ac:dyDescent="0.35">
      <c r="C44" s="8">
        <v>65</v>
      </c>
      <c r="D44" s="5" t="str">
        <f>HYPERLINK("#'Table 65'!A1", "Grid Summary: Where would you place your job on the following scales?")</f>
        <v>Grid Summary: Where would you place your job on the following scales?</v>
      </c>
      <c r="E44" s="9">
        <f>HYPERLINK("#'Full Results'!A608", 608)</f>
        <v>608</v>
      </c>
      <c r="F44" s="10"/>
    </row>
    <row r="45" spans="3:6" x14ac:dyDescent="0.35">
      <c r="C45" s="8">
        <v>66</v>
      </c>
      <c r="D45" s="5" t="str">
        <f>HYPERLINK("#'Table 66'!A1", "Where would you place your job on the following scales?: I’m certain jobs like mine will not exist in 10 to 20 years’ time|I’m certain jobs like mine will exist in 10 to 20 years’ time")</f>
        <v>Where would you place your job on the following scales?: I’m certain jobs like mine will not exist in 10 to 20 years’ time|I’m certain jobs like mine will exist in 10 to 20 years’ time</v>
      </c>
      <c r="E45" s="9">
        <f>HYPERLINK("#'Full Results'!A608", 608)</f>
        <v>608</v>
      </c>
      <c r="F45" s="10" t="s">
        <v>15</v>
      </c>
    </row>
    <row r="46" spans="3:6" x14ac:dyDescent="0.35">
      <c r="C46" s="8">
        <v>67</v>
      </c>
      <c r="D46" s="5" t="str">
        <f>HYPERLINK("#'Table 67'!A1", "Where would you place your job on the following scales?: People in this job tend to change employers frequently|People in this job tend to stay with the same employer for a long time")</f>
        <v>Where would you place your job on the following scales?: People in this job tend to change employers frequently|People in this job tend to stay with the same employer for a long time</v>
      </c>
      <c r="E46" s="9">
        <f>HYPERLINK("#'Full Results'!A616", 616)</f>
        <v>616</v>
      </c>
      <c r="F46" s="10" t="s">
        <v>15</v>
      </c>
    </row>
    <row r="47" spans="3:6" x14ac:dyDescent="0.35">
      <c r="C47" s="8">
        <v>68</v>
      </c>
      <c r="D47" s="5" t="str">
        <f>HYPERLINK("#'Table 68'!A1", "Where would you place your job on the following scales?: Job security at my work tends to be very good|Job security at my work tends to be very poor")</f>
        <v>Where would you place your job on the following scales?: Job security at my work tends to be very good|Job security at my work tends to be very poor</v>
      </c>
      <c r="E47" s="9">
        <f>HYPERLINK("#'Full Results'!A624", 624)</f>
        <v>624</v>
      </c>
      <c r="F47" s="10" t="s">
        <v>15</v>
      </c>
    </row>
    <row r="48" spans="3:6" x14ac:dyDescent="0.35">
      <c r="C48" s="8">
        <v>69</v>
      </c>
      <c r="D48" s="5" t="str">
        <f>HYPERLINK("#'Table 69'!A1", "Where would you place your job on the following scales?: In my job, people often work more hours than they are paid|In my job, people never work more hours than they are paid")</f>
        <v>Where would you place your job on the following scales?: In my job, people often work more hours than they are paid|In my job, people never work more hours than they are paid</v>
      </c>
      <c r="E48" s="9">
        <f>HYPERLINK("#'Full Results'!A632", 632)</f>
        <v>632</v>
      </c>
      <c r="F48" s="10" t="s">
        <v>15</v>
      </c>
    </row>
    <row r="49" spans="3:6" x14ac:dyDescent="0.35">
      <c r="C49" s="8">
        <v>70</v>
      </c>
      <c r="D49" s="5" t="str">
        <f>HYPERLINK("#'Table 70'!A1", "Where would you place your job on the following scales?: In my job, people are often unable to work as many hours as they want |In my job, people are always able to work the minimum number of hours they want")</f>
        <v>Where would you place your job on the following scales?: In my job, people are often unable to work as many hours as they want |In my job, people are always able to work the minimum number of hours they want</v>
      </c>
      <c r="E49" s="9">
        <f>HYPERLINK("#'Full Results'!A640", 640)</f>
        <v>640</v>
      </c>
      <c r="F49" s="10" t="s">
        <v>15</v>
      </c>
    </row>
    <row r="50" spans="3:6" x14ac:dyDescent="0.35">
      <c r="C50" s="8">
        <v>71</v>
      </c>
      <c r="D50" s="5" t="str">
        <f>HYPERLINK("#'Table 71'!A1", "Grid Summary: Where would you place your job on the following scales?")</f>
        <v>Grid Summary: Where would you place your job on the following scales?</v>
      </c>
      <c r="E50" s="9">
        <f>HYPERLINK("#'Full Results'!A648", 648)</f>
        <v>648</v>
      </c>
      <c r="F50" s="10"/>
    </row>
    <row r="51" spans="3:6" x14ac:dyDescent="0.35">
      <c r="C51" s="8">
        <v>72</v>
      </c>
      <c r="D51" s="5" t="str">
        <f>HYPERLINK("#'Table 72'!A1", "Where would you place your job on the following sc...")</f>
        <v>Where would you place your job on the following sc...</v>
      </c>
      <c r="E51" s="9">
        <f>HYPERLINK("#'Full Results'!A648", 648)</f>
        <v>648</v>
      </c>
      <c r="F51" s="10" t="s">
        <v>15</v>
      </c>
    </row>
    <row r="52" spans="3:6" x14ac:dyDescent="0.35">
      <c r="C52" s="8">
        <v>73</v>
      </c>
      <c r="D52" s="5" t="str">
        <f>HYPERLINK("#'Table 73'!A1", "Where would you place your job on the following sc...")</f>
        <v>Where would you place your job on the following sc...</v>
      </c>
      <c r="E52" s="9">
        <f>HYPERLINK("#'Full Results'!A656", 656)</f>
        <v>656</v>
      </c>
      <c r="F52" s="10" t="s">
        <v>15</v>
      </c>
    </row>
    <row r="53" spans="3:6" x14ac:dyDescent="0.35">
      <c r="C53" s="8">
        <v>74</v>
      </c>
      <c r="D53" s="5" t="str">
        <f>HYPERLINK("#'Table 74'!A1", "Where would you place your job on the following scales?: In my job there are very few opportunities to reflect, learn and improve|In my job there are lots of opportunities to reflect, learn and improve")</f>
        <v>Where would you place your job on the following scales?: In my job there are very few opportunities to reflect, learn and improve|In my job there are lots of opportunities to reflect, learn and improve</v>
      </c>
      <c r="E53" s="9">
        <f>HYPERLINK("#'Full Results'!A664", 664)</f>
        <v>664</v>
      </c>
      <c r="F53" s="10" t="s">
        <v>15</v>
      </c>
    </row>
    <row r="54" spans="3:6" x14ac:dyDescent="0.35">
      <c r="C54" s="8">
        <v>75</v>
      </c>
      <c r="D54" s="5" t="str">
        <f>HYPERLINK("#'Table 75'!A1", "Where would you place your job on the following sc...")</f>
        <v>Where would you place your job on the following sc...</v>
      </c>
      <c r="E54" s="9">
        <f>HYPERLINK("#'Full Results'!A672", 672)</f>
        <v>672</v>
      </c>
      <c r="F54" s="10" t="s">
        <v>15</v>
      </c>
    </row>
    <row r="55" spans="3:6" x14ac:dyDescent="0.35">
      <c r="C55" s="8">
        <v>76</v>
      </c>
      <c r="D55" s="5" t="str">
        <f>HYPERLINK("#'Table 76'!A1", "Grid Summary: Where would you place your job on the following scales?")</f>
        <v>Grid Summary: Where would you place your job on the following scales?</v>
      </c>
      <c r="E55" s="9">
        <f>HYPERLINK("#'Full Results'!A680", 680)</f>
        <v>680</v>
      </c>
      <c r="F55" s="10"/>
    </row>
    <row r="56" spans="3:6" x14ac:dyDescent="0.35">
      <c r="C56" s="8">
        <v>77</v>
      </c>
      <c r="D56" s="5" t="str">
        <f>HYPERLINK("#'Table 77'!A1", "Where would you place your job on the following scales?: My manager never involves me in decisions that are relevant to me|My manager always involves me in decisions that are relevant to me")</f>
        <v>Where would you place your job on the following scales?: My manager never involves me in decisions that are relevant to me|My manager always involves me in decisions that are relevant to me</v>
      </c>
      <c r="E56" s="9">
        <f>HYPERLINK("#'Full Results'!A680", 680)</f>
        <v>680</v>
      </c>
      <c r="F56" s="10" t="s">
        <v>15</v>
      </c>
    </row>
    <row r="57" spans="3:6" x14ac:dyDescent="0.35">
      <c r="C57" s="8">
        <v>78</v>
      </c>
      <c r="D57" s="5" t="str">
        <f>HYPERLINK("#'Table 78'!A1", "Where would you place your job on the following scales?: Senior leaders in my organisation always listen to employees|Senior leaders in my organisation never listen to employees")</f>
        <v>Where would you place your job on the following scales?: Senior leaders in my organisation always listen to employees|Senior leaders in my organisation never listen to employees</v>
      </c>
      <c r="E57" s="9">
        <f>HYPERLINK("#'Full Results'!A688", 688)</f>
        <v>688</v>
      </c>
      <c r="F57" s="10" t="s">
        <v>15</v>
      </c>
    </row>
    <row r="58" spans="3:6" x14ac:dyDescent="0.35">
      <c r="C58" s="8">
        <v>79</v>
      </c>
      <c r="D58" s="5" t="str">
        <f>HYPERLINK("#'Table 79'!A1", "Where would you place your job on the following scales?: My work has clear and formal ways to raise issues and concerns|My work has no clear and formal ways to raise issues and concerns")</f>
        <v>Where would you place your job on the following scales?: My work has clear and formal ways to raise issues and concerns|My work has no clear and formal ways to raise issues and concerns</v>
      </c>
      <c r="E58" s="9">
        <f>HYPERLINK("#'Full Results'!A696", 696)</f>
        <v>696</v>
      </c>
      <c r="F58" s="10" t="s">
        <v>15</v>
      </c>
    </row>
    <row r="59" spans="3:6" x14ac:dyDescent="0.35">
      <c r="C59" s="8">
        <v>80</v>
      </c>
      <c r="D59" s="5" t="str">
        <f>HYPERLINK("#'Table 80'!A1", "Wordcloud: In your own words, what has been the biggest news story of the last week?")</f>
        <v>Wordcloud: In your own words, what has been the biggest news story of the last week?</v>
      </c>
      <c r="E59" s="9" t="s">
        <v>16</v>
      </c>
      <c r="F59" s="10"/>
    </row>
  </sheetData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BI327"/>
  <sheetViews>
    <sheetView showGridLines="0" workbookViewId="0">
      <pane xSplit="2" ySplit="8" topLeftCell="C9" activePane="bottomRight" state="frozen"/>
      <selection pane="topRight"/>
      <selection pane="bottomLeft"/>
      <selection pane="bottomRight" activeCell="D17" sqref="D17"/>
    </sheetView>
  </sheetViews>
  <sheetFormatPr defaultRowHeight="14.5" x14ac:dyDescent="0.35"/>
  <cols>
    <col min="1" max="1" width="5" customWidth="1"/>
    <col min="2" max="2" width="25" customWidth="1"/>
    <col min="3" max="5" width="10" customWidth="1"/>
    <col min="6" max="6" width="1.453125" customWidth="1"/>
    <col min="7" max="12" width="10" customWidth="1"/>
    <col min="13" max="13" width="1.453125" customWidth="1"/>
    <col min="14" max="24" width="10" customWidth="1"/>
    <col min="25" max="25" width="1.453125" customWidth="1"/>
    <col min="26" max="26" width="10" customWidth="1"/>
    <col min="27" max="27" width="1.453125" customWidth="1"/>
    <col min="28" max="28" width="10" customWidth="1"/>
    <col min="29" max="29" width="1.453125" customWidth="1"/>
    <col min="30" max="30" width="10" customWidth="1"/>
    <col min="31" max="31" width="1.453125" customWidth="1"/>
    <col min="32" max="32" width="10" customWidth="1"/>
    <col min="33" max="33" width="1.453125" customWidth="1"/>
    <col min="34" max="34" width="10" customWidth="1"/>
    <col min="35" max="35" width="1.453125" customWidth="1"/>
    <col min="36" max="36" width="10" customWidth="1"/>
    <col min="37" max="37" width="1.453125" customWidth="1"/>
    <col min="38" max="38" width="10" customWidth="1"/>
    <col min="39" max="39" width="1.453125" customWidth="1"/>
    <col min="40" max="40" width="10" customWidth="1"/>
    <col min="41" max="41" width="1.453125" customWidth="1"/>
    <col min="42" max="42" width="10" customWidth="1"/>
    <col min="43" max="43" width="1.453125" customWidth="1"/>
    <col min="44" max="44" width="10" customWidth="1"/>
    <col min="45" max="45" width="1.453125" customWidth="1"/>
    <col min="46" max="46" width="10" customWidth="1"/>
    <col min="47" max="47" width="1.453125" customWidth="1"/>
    <col min="48" max="48" width="10" customWidth="1"/>
    <col min="49" max="49" width="1.453125" customWidth="1"/>
    <col min="50" max="50" width="10" customWidth="1"/>
    <col min="51" max="51" width="1.453125" customWidth="1"/>
    <col min="52" max="52" width="10" customWidth="1"/>
    <col min="53" max="53" width="1.453125" customWidth="1"/>
    <col min="54" max="54" width="10" customWidth="1"/>
    <col min="55" max="55" width="1.453125" customWidth="1"/>
    <col min="56" max="56" width="10" customWidth="1"/>
    <col min="57" max="57" width="1.453125" customWidth="1"/>
    <col min="58" max="58" width="10" customWidth="1"/>
    <col min="59" max="59" width="1.453125" customWidth="1"/>
    <col min="60" max="61" width="10" customWidth="1"/>
  </cols>
  <sheetData>
    <row r="2" spans="2:61" ht="40" customHeight="1" x14ac:dyDescent="0.55000000000000004">
      <c r="D2" s="4" t="s">
        <v>17</v>
      </c>
    </row>
    <row r="5" spans="2:61" ht="30" customHeight="1" x14ac:dyDescent="0.35">
      <c r="D5" s="24" t="s">
        <v>18</v>
      </c>
      <c r="E5" s="25"/>
      <c r="G5" s="24" t="s">
        <v>19</v>
      </c>
      <c r="H5" s="25"/>
      <c r="I5" s="25"/>
      <c r="J5" s="25"/>
      <c r="K5" s="25"/>
      <c r="L5" s="25"/>
      <c r="N5" s="24" t="s">
        <v>20</v>
      </c>
      <c r="O5" s="25"/>
      <c r="P5" s="25"/>
      <c r="Q5" s="25"/>
      <c r="R5" s="25"/>
      <c r="S5" s="25"/>
      <c r="T5" s="25"/>
      <c r="U5" s="25"/>
      <c r="V5" s="25"/>
      <c r="W5" s="25"/>
      <c r="X5" s="25"/>
      <c r="Z5" s="11" t="s">
        <v>21</v>
      </c>
      <c r="AB5" s="11" t="s">
        <v>22</v>
      </c>
      <c r="AD5" s="11" t="s">
        <v>23</v>
      </c>
      <c r="AF5" s="11" t="s">
        <v>24</v>
      </c>
      <c r="AH5" s="11" t="s">
        <v>25</v>
      </c>
      <c r="AJ5" s="11" t="s">
        <v>26</v>
      </c>
      <c r="AL5" s="11" t="s">
        <v>27</v>
      </c>
      <c r="AN5" s="11" t="s">
        <v>28</v>
      </c>
      <c r="AP5" s="11" t="s">
        <v>29</v>
      </c>
      <c r="AR5" s="11" t="s">
        <v>30</v>
      </c>
      <c r="AT5" s="11" t="s">
        <v>31</v>
      </c>
      <c r="AV5" s="11" t="s">
        <v>32</v>
      </c>
      <c r="AX5" s="11" t="s">
        <v>33</v>
      </c>
      <c r="AZ5" s="11" t="s">
        <v>34</v>
      </c>
      <c r="BB5" s="11" t="s">
        <v>35</v>
      </c>
      <c r="BD5" s="11" t="s">
        <v>36</v>
      </c>
      <c r="BF5" s="11" t="s">
        <v>37</v>
      </c>
      <c r="BH5" s="24" t="s">
        <v>38</v>
      </c>
      <c r="BI5" s="25"/>
    </row>
    <row r="6" spans="2:61" ht="72.5" x14ac:dyDescent="0.35">
      <c r="C6" s="11" t="s">
        <v>39</v>
      </c>
      <c r="D6" s="12" t="s">
        <v>40</v>
      </c>
      <c r="E6" s="12" t="s">
        <v>41</v>
      </c>
      <c r="G6" s="12" t="s">
        <v>42</v>
      </c>
      <c r="H6" s="12" t="s">
        <v>43</v>
      </c>
      <c r="I6" s="12" t="s">
        <v>44</v>
      </c>
      <c r="J6" s="12" t="s">
        <v>45</v>
      </c>
      <c r="K6" s="12" t="s">
        <v>46</v>
      </c>
      <c r="L6" s="12" t="s">
        <v>47</v>
      </c>
      <c r="N6" s="12" t="s">
        <v>48</v>
      </c>
      <c r="O6" s="12" t="s">
        <v>49</v>
      </c>
      <c r="P6" s="12" t="s">
        <v>50</v>
      </c>
      <c r="Q6" s="12" t="s">
        <v>51</v>
      </c>
      <c r="R6" s="12" t="s">
        <v>52</v>
      </c>
      <c r="S6" s="12" t="s">
        <v>53</v>
      </c>
      <c r="T6" s="12" t="s">
        <v>54</v>
      </c>
      <c r="U6" s="12" t="s">
        <v>55</v>
      </c>
      <c r="V6" s="12" t="s">
        <v>56</v>
      </c>
      <c r="W6" s="12" t="s">
        <v>57</v>
      </c>
      <c r="X6" s="12" t="s">
        <v>58</v>
      </c>
      <c r="Z6" s="12" t="s">
        <v>21</v>
      </c>
      <c r="AB6" s="12" t="s">
        <v>59</v>
      </c>
      <c r="AD6" s="12" t="s">
        <v>23</v>
      </c>
      <c r="AF6" s="12" t="s">
        <v>24</v>
      </c>
      <c r="AH6" s="12" t="s">
        <v>25</v>
      </c>
      <c r="AJ6" s="12" t="s">
        <v>26</v>
      </c>
      <c r="AL6" s="12" t="s">
        <v>27</v>
      </c>
      <c r="AN6" s="12" t="s">
        <v>28</v>
      </c>
      <c r="AP6" s="12" t="s">
        <v>29</v>
      </c>
      <c r="AR6" s="12" t="s">
        <v>60</v>
      </c>
      <c r="AT6" s="12" t="s">
        <v>31</v>
      </c>
      <c r="AV6" s="12" t="s">
        <v>32</v>
      </c>
      <c r="AX6" s="12" t="s">
        <v>61</v>
      </c>
      <c r="AZ6" s="12" t="s">
        <v>34</v>
      </c>
      <c r="BB6" s="12" t="s">
        <v>35</v>
      </c>
      <c r="BD6" s="12" t="s">
        <v>36</v>
      </c>
      <c r="BF6" s="12" t="s">
        <v>37</v>
      </c>
      <c r="BH6" s="12" t="s">
        <v>62</v>
      </c>
      <c r="BI6" s="12" t="s">
        <v>63</v>
      </c>
    </row>
    <row r="7" spans="2:61" x14ac:dyDescent="0.35">
      <c r="B7" s="13" t="s">
        <v>64</v>
      </c>
      <c r="C7" s="14">
        <v>4099</v>
      </c>
      <c r="D7" s="14">
        <v>2021</v>
      </c>
      <c r="E7" s="14">
        <v>2073</v>
      </c>
      <c r="G7" s="14">
        <v>326</v>
      </c>
      <c r="H7" s="14">
        <v>990</v>
      </c>
      <c r="I7" s="14">
        <v>995</v>
      </c>
      <c r="J7" s="14">
        <v>876</v>
      </c>
      <c r="K7" s="14">
        <v>722</v>
      </c>
      <c r="L7" s="14">
        <v>190</v>
      </c>
      <c r="N7" s="14">
        <v>327</v>
      </c>
      <c r="O7" s="14">
        <v>197</v>
      </c>
      <c r="P7" s="14">
        <v>211</v>
      </c>
      <c r="Q7" s="14">
        <v>403</v>
      </c>
      <c r="R7" s="14">
        <v>343</v>
      </c>
      <c r="S7" s="14">
        <v>351</v>
      </c>
      <c r="T7" s="14">
        <v>309</v>
      </c>
      <c r="U7" s="14">
        <v>748</v>
      </c>
      <c r="V7" s="14">
        <v>526</v>
      </c>
      <c r="W7" s="14">
        <v>343</v>
      </c>
      <c r="X7" s="14">
        <v>341</v>
      </c>
      <c r="Z7" s="14">
        <v>577</v>
      </c>
      <c r="AB7" s="14">
        <v>377</v>
      </c>
      <c r="AD7" s="14">
        <v>416</v>
      </c>
      <c r="AF7" s="14">
        <v>234</v>
      </c>
      <c r="AH7" s="14">
        <v>354</v>
      </c>
      <c r="AJ7" s="14">
        <v>361</v>
      </c>
      <c r="AL7" s="14">
        <v>260</v>
      </c>
      <c r="AN7" s="14">
        <v>99</v>
      </c>
      <c r="AP7" s="14">
        <v>430</v>
      </c>
      <c r="AR7" s="14">
        <v>155</v>
      </c>
      <c r="AT7" s="14">
        <v>275</v>
      </c>
      <c r="AV7" s="14">
        <v>137</v>
      </c>
      <c r="AX7" s="14">
        <v>88</v>
      </c>
      <c r="AZ7" s="14">
        <v>194</v>
      </c>
      <c r="BB7" s="14">
        <v>120</v>
      </c>
      <c r="BD7" s="14">
        <v>146</v>
      </c>
      <c r="BF7" s="14">
        <v>145</v>
      </c>
      <c r="BH7" s="14">
        <v>77</v>
      </c>
      <c r="BI7" s="14">
        <v>51</v>
      </c>
    </row>
    <row r="8" spans="2:61" x14ac:dyDescent="0.35">
      <c r="B8" s="15" t="s">
        <v>65</v>
      </c>
      <c r="C8" s="16">
        <v>4099</v>
      </c>
      <c r="D8" s="16">
        <v>2107</v>
      </c>
      <c r="E8" s="16">
        <v>1988</v>
      </c>
      <c r="G8" s="16">
        <v>402</v>
      </c>
      <c r="H8" s="16">
        <v>932</v>
      </c>
      <c r="I8" s="16">
        <v>967</v>
      </c>
      <c r="J8" s="16">
        <v>860</v>
      </c>
      <c r="K8" s="16">
        <v>740</v>
      </c>
      <c r="L8" s="16">
        <v>198</v>
      </c>
      <c r="N8" s="16">
        <v>332</v>
      </c>
      <c r="O8" s="16">
        <v>172</v>
      </c>
      <c r="P8" s="16">
        <v>139</v>
      </c>
      <c r="Q8" s="16">
        <v>442</v>
      </c>
      <c r="R8" s="16">
        <v>323</v>
      </c>
      <c r="S8" s="16">
        <v>287</v>
      </c>
      <c r="T8" s="16">
        <v>348</v>
      </c>
      <c r="U8" s="16">
        <v>750</v>
      </c>
      <c r="V8" s="16">
        <v>586</v>
      </c>
      <c r="W8" s="16">
        <v>356</v>
      </c>
      <c r="X8" s="16">
        <v>364</v>
      </c>
      <c r="Z8" s="16">
        <v>552</v>
      </c>
      <c r="AB8" s="16">
        <v>395</v>
      </c>
      <c r="AD8" s="16">
        <v>397</v>
      </c>
      <c r="AF8" s="16">
        <v>231</v>
      </c>
      <c r="AH8" s="16">
        <v>342</v>
      </c>
      <c r="AJ8" s="16">
        <v>346</v>
      </c>
      <c r="AL8" s="16">
        <v>269</v>
      </c>
      <c r="AN8" s="16">
        <v>101</v>
      </c>
      <c r="AP8" s="16">
        <v>434</v>
      </c>
      <c r="AR8" s="16">
        <v>157</v>
      </c>
      <c r="AT8" s="16">
        <v>264</v>
      </c>
      <c r="AV8" s="16">
        <v>135</v>
      </c>
      <c r="AX8" s="16">
        <v>118</v>
      </c>
      <c r="AZ8" s="16">
        <v>186</v>
      </c>
      <c r="BB8" s="16">
        <v>117</v>
      </c>
      <c r="BD8" s="16">
        <v>140</v>
      </c>
      <c r="BF8" s="16">
        <v>142</v>
      </c>
      <c r="BH8" s="16">
        <v>69</v>
      </c>
      <c r="BI8" s="16">
        <v>53</v>
      </c>
    </row>
    <row r="9" spans="2:61" ht="72.5" x14ac:dyDescent="0.35">
      <c r="B9" s="17" t="s">
        <v>73</v>
      </c>
    </row>
    <row r="10" spans="2:61" x14ac:dyDescent="0.35">
      <c r="B10" s="18" t="s">
        <v>15</v>
      </c>
    </row>
    <row r="11" spans="2:61" x14ac:dyDescent="0.35">
      <c r="B11" s="19" t="s">
        <v>74</v>
      </c>
      <c r="C11" s="20">
        <v>0.30733097265771919</v>
      </c>
      <c r="D11" s="20">
        <v>0.30194425630725041</v>
      </c>
      <c r="E11" s="20">
        <v>0.31303782522754792</v>
      </c>
      <c r="G11" s="20">
        <v>0.25231970392291431</v>
      </c>
      <c r="H11" s="20">
        <v>0.3440875620630664</v>
      </c>
      <c r="I11" s="20">
        <v>0.3035969962727329</v>
      </c>
      <c r="J11" s="20">
        <v>0.25729237266159671</v>
      </c>
      <c r="K11" s="20">
        <v>0.32174059931101018</v>
      </c>
      <c r="L11" s="20">
        <v>0.42768120476984089</v>
      </c>
      <c r="N11" s="20">
        <v>0.27793802057169248</v>
      </c>
      <c r="O11" s="20">
        <v>0.30736768076919629</v>
      </c>
      <c r="P11" s="20">
        <v>0.29605477760691951</v>
      </c>
      <c r="Q11" s="20">
        <v>0.33218241135217103</v>
      </c>
      <c r="R11" s="20">
        <v>0.30006517138409478</v>
      </c>
      <c r="S11" s="20">
        <v>0.28227629353527989</v>
      </c>
      <c r="T11" s="20">
        <v>0.31483386430377081</v>
      </c>
      <c r="U11" s="20">
        <v>0.36230499572342312</v>
      </c>
      <c r="V11" s="20">
        <v>0.27674777098563652</v>
      </c>
      <c r="W11" s="20">
        <v>0.31067331842891721</v>
      </c>
      <c r="X11" s="20">
        <v>0.2598823092601048</v>
      </c>
      <c r="Z11" s="20">
        <v>0.31154442110604169</v>
      </c>
      <c r="AB11" s="20">
        <v>0.34021593660680111</v>
      </c>
      <c r="AD11" s="20">
        <v>0.27927348003636637</v>
      </c>
      <c r="AF11" s="20">
        <v>0.23360885246937571</v>
      </c>
      <c r="AH11" s="20">
        <v>0.49841070153060241</v>
      </c>
      <c r="AJ11" s="20">
        <v>0.27584318081774312</v>
      </c>
      <c r="AL11" s="20">
        <v>0.32539282912899692</v>
      </c>
      <c r="AN11" s="20">
        <v>0.26054364696961352</v>
      </c>
      <c r="AP11" s="20">
        <v>0.27469101125187212</v>
      </c>
      <c r="AR11" s="20">
        <v>0.24303365565155249</v>
      </c>
      <c r="AT11" s="20">
        <v>0.31194319237510781</v>
      </c>
      <c r="AV11" s="20">
        <v>0.22520423180432239</v>
      </c>
      <c r="AX11" s="20">
        <v>0.2589605191327034</v>
      </c>
      <c r="AZ11" s="20">
        <v>0.32882616362311262</v>
      </c>
      <c r="BB11" s="20">
        <v>0.34544709483398311</v>
      </c>
      <c r="BD11" s="20">
        <v>0.38343615473820641</v>
      </c>
      <c r="BF11" s="20">
        <v>0.3725917433917989</v>
      </c>
      <c r="BH11" s="20">
        <v>0.35844359007008803</v>
      </c>
      <c r="BI11" s="20">
        <v>0.29782059566842861</v>
      </c>
    </row>
    <row r="12" spans="2:61" x14ac:dyDescent="0.35">
      <c r="B12" s="19" t="s">
        <v>75</v>
      </c>
      <c r="C12" s="20">
        <v>0.39485728302599249</v>
      </c>
      <c r="D12" s="20">
        <v>0.40002282689189611</v>
      </c>
      <c r="E12" s="20">
        <v>0.38939842702765659</v>
      </c>
      <c r="G12" s="20">
        <v>0.43339262142875101</v>
      </c>
      <c r="H12" s="20">
        <v>0.3990101558506764</v>
      </c>
      <c r="I12" s="20">
        <v>0.38944248443083029</v>
      </c>
      <c r="J12" s="20">
        <v>0.41777225600767343</v>
      </c>
      <c r="K12" s="20">
        <v>0.36349926611269939</v>
      </c>
      <c r="L12" s="20">
        <v>0.34106702335500322</v>
      </c>
      <c r="N12" s="20">
        <v>0.39300838645421188</v>
      </c>
      <c r="O12" s="20">
        <v>0.43961306628250169</v>
      </c>
      <c r="P12" s="20">
        <v>0.33650663935049402</v>
      </c>
      <c r="Q12" s="20">
        <v>0.38641997986689047</v>
      </c>
      <c r="R12" s="20">
        <v>0.41096368824898599</v>
      </c>
      <c r="S12" s="20">
        <v>0.38940933041532982</v>
      </c>
      <c r="T12" s="20">
        <v>0.39346989320867359</v>
      </c>
      <c r="U12" s="20">
        <v>0.37994489695828121</v>
      </c>
      <c r="V12" s="20">
        <v>0.38044220128417272</v>
      </c>
      <c r="W12" s="20">
        <v>0.42633272205207778</v>
      </c>
      <c r="X12" s="20">
        <v>0.42246640528527613</v>
      </c>
      <c r="Z12" s="20">
        <v>0.39289445826259489</v>
      </c>
      <c r="AB12" s="20">
        <v>0.41654248401903321</v>
      </c>
      <c r="AD12" s="20">
        <v>0.42140742835731793</v>
      </c>
      <c r="AF12" s="20">
        <v>0.43322195074469561</v>
      </c>
      <c r="AH12" s="20">
        <v>0.38689218972796868</v>
      </c>
      <c r="AJ12" s="20">
        <v>0.41669179419259339</v>
      </c>
      <c r="AL12" s="20">
        <v>0.3721518346481712</v>
      </c>
      <c r="AN12" s="20">
        <v>0.31369528903248489</v>
      </c>
      <c r="AP12" s="20">
        <v>0.36863193494552021</v>
      </c>
      <c r="AR12" s="20">
        <v>0.44374668852080912</v>
      </c>
      <c r="AT12" s="20">
        <v>0.42439579924571602</v>
      </c>
      <c r="AV12" s="20">
        <v>0.39262963126197481</v>
      </c>
      <c r="AX12" s="20">
        <v>0.46697743585615459</v>
      </c>
      <c r="AZ12" s="20">
        <v>0.3600741419636162</v>
      </c>
      <c r="BB12" s="20">
        <v>0.34697331906502299</v>
      </c>
      <c r="BD12" s="20">
        <v>0.33971108646324732</v>
      </c>
      <c r="BF12" s="20">
        <v>0.32567703890848959</v>
      </c>
      <c r="BH12" s="20">
        <v>0.30157748072822987</v>
      </c>
      <c r="BI12" s="20">
        <v>0.47619010896604208</v>
      </c>
    </row>
    <row r="13" spans="2:61" x14ac:dyDescent="0.35">
      <c r="B13" s="19" t="s">
        <v>70</v>
      </c>
      <c r="C13" s="20">
        <v>0.12082463903258769</v>
      </c>
      <c r="D13" s="20">
        <v>0.11762663109526759</v>
      </c>
      <c r="E13" s="20">
        <v>0.1244302301479745</v>
      </c>
      <c r="G13" s="20">
        <v>0.1232497364198064</v>
      </c>
      <c r="H13" s="20">
        <v>9.1010836419666299E-2</v>
      </c>
      <c r="I13" s="20">
        <v>0.1297493177131947</v>
      </c>
      <c r="J13" s="20">
        <v>0.12565959240705429</v>
      </c>
      <c r="K13" s="20">
        <v>0.13992401119021949</v>
      </c>
      <c r="L13" s="20">
        <v>0.1204267025439166</v>
      </c>
      <c r="N13" s="20">
        <v>0.13750310478621691</v>
      </c>
      <c r="O13" s="20">
        <v>9.3495171423313178E-2</v>
      </c>
      <c r="P13" s="20">
        <v>0.11664785938600809</v>
      </c>
      <c r="Q13" s="20">
        <v>0.1194743772493698</v>
      </c>
      <c r="R13" s="20">
        <v>0.13500020508613461</v>
      </c>
      <c r="S13" s="20">
        <v>0.12938584274038559</v>
      </c>
      <c r="T13" s="20">
        <v>0.1186762186142417</v>
      </c>
      <c r="U13" s="20">
        <v>0.1000169000914178</v>
      </c>
      <c r="V13" s="20">
        <v>0.13093879932382091</v>
      </c>
      <c r="W13" s="20">
        <v>0.12743086511797119</v>
      </c>
      <c r="X13" s="20">
        <v>0.1245797296658722</v>
      </c>
      <c r="Z13" s="20">
        <v>0.1165398487941964</v>
      </c>
      <c r="AB13" s="20">
        <v>0.1005966381013139</v>
      </c>
      <c r="AD13" s="20">
        <v>0.15167252998094291</v>
      </c>
      <c r="AF13" s="20">
        <v>0.1227513167793971</v>
      </c>
      <c r="AH13" s="20">
        <v>3.8316597990242139E-2</v>
      </c>
      <c r="AJ13" s="20">
        <v>0.1207146786243035</v>
      </c>
      <c r="AL13" s="20">
        <v>9.6233319937162248E-2</v>
      </c>
      <c r="AN13" s="20">
        <v>5.8006006511718423E-2</v>
      </c>
      <c r="AP13" s="20">
        <v>0.1465889582238756</v>
      </c>
      <c r="AR13" s="20">
        <v>7.5362126702062313E-2</v>
      </c>
      <c r="AT13" s="20">
        <v>0.1167036502833641</v>
      </c>
      <c r="AV13" s="20">
        <v>0.18287856415590439</v>
      </c>
      <c r="AX13" s="20">
        <v>0.18161913355486209</v>
      </c>
      <c r="AZ13" s="20">
        <v>0.14280091463495531</v>
      </c>
      <c r="BB13" s="20">
        <v>0.1324268732331097</v>
      </c>
      <c r="BD13" s="20">
        <v>0.15696383213608209</v>
      </c>
      <c r="BF13" s="20">
        <v>0.14597604280531509</v>
      </c>
      <c r="BH13" s="20">
        <v>0.1722790439770395</v>
      </c>
      <c r="BI13" s="20">
        <v>0.12377974163848959</v>
      </c>
    </row>
    <row r="14" spans="2:61" x14ac:dyDescent="0.35">
      <c r="B14" s="19" t="s">
        <v>71</v>
      </c>
      <c r="C14" s="20">
        <v>0.13166012344944741</v>
      </c>
      <c r="D14" s="20">
        <v>0.13542167135445141</v>
      </c>
      <c r="E14" s="20">
        <v>0.12736166438705249</v>
      </c>
      <c r="G14" s="20">
        <v>0.14952837489933979</v>
      </c>
      <c r="H14" s="20">
        <v>0.12534245750982501</v>
      </c>
      <c r="I14" s="20">
        <v>0.13074429725517661</v>
      </c>
      <c r="J14" s="20">
        <v>0.14334491118216511</v>
      </c>
      <c r="K14" s="20">
        <v>0.1330542660194588</v>
      </c>
      <c r="L14" s="20">
        <v>7.3640169860954008E-2</v>
      </c>
      <c r="N14" s="20">
        <v>0.1507430228570113</v>
      </c>
      <c r="O14" s="20">
        <v>0.13603659525908099</v>
      </c>
      <c r="P14" s="20">
        <v>0.18001955781539011</v>
      </c>
      <c r="Q14" s="20">
        <v>0.1209144375780128</v>
      </c>
      <c r="R14" s="20">
        <v>0.1247541829690091</v>
      </c>
      <c r="S14" s="20">
        <v>0.14245824082294231</v>
      </c>
      <c r="T14" s="20">
        <v>0.1231027093608494</v>
      </c>
      <c r="U14" s="20">
        <v>0.1164281177508957</v>
      </c>
      <c r="V14" s="20">
        <v>0.1502713724541207</v>
      </c>
      <c r="W14" s="20">
        <v>8.9780021587701042E-2</v>
      </c>
      <c r="X14" s="20">
        <v>0.15501419705736971</v>
      </c>
      <c r="Z14" s="20">
        <v>0.1222471194738582</v>
      </c>
      <c r="AB14" s="20">
        <v>0.1224741315917349</v>
      </c>
      <c r="AD14" s="20">
        <v>0.1114693881300155</v>
      </c>
      <c r="AF14" s="20">
        <v>0.16429979508310141</v>
      </c>
      <c r="AH14" s="20">
        <v>5.2256126995468548E-2</v>
      </c>
      <c r="AJ14" s="20">
        <v>0.1355862404435304</v>
      </c>
      <c r="AL14" s="20">
        <v>0.14635235903342689</v>
      </c>
      <c r="AN14" s="20">
        <v>0.29445451682557999</v>
      </c>
      <c r="AP14" s="20">
        <v>0.1587199034607033</v>
      </c>
      <c r="AR14" s="20">
        <v>0.18964688460959489</v>
      </c>
      <c r="AT14" s="20">
        <v>0.1061984979767759</v>
      </c>
      <c r="AV14" s="20">
        <v>0.17399986402753209</v>
      </c>
      <c r="AX14" s="20">
        <v>7.8066492654941033E-2</v>
      </c>
      <c r="AZ14" s="20">
        <v>0.1388022974271455</v>
      </c>
      <c r="BB14" s="20">
        <v>0.1500606827727998</v>
      </c>
      <c r="BD14" s="20">
        <v>8.7328484458591635E-2</v>
      </c>
      <c r="BF14" s="20">
        <v>0.12959656827736771</v>
      </c>
      <c r="BH14" s="20">
        <v>0.1410292322266409</v>
      </c>
      <c r="BI14" s="20">
        <v>5.258272889051032E-2</v>
      </c>
    </row>
    <row r="15" spans="2:61" x14ac:dyDescent="0.35">
      <c r="B15" s="19" t="s">
        <v>72</v>
      </c>
      <c r="C15" s="20">
        <v>4.5326981834253058E-2</v>
      </c>
      <c r="D15" s="20">
        <v>4.4984614351134558E-2</v>
      </c>
      <c r="E15" s="20">
        <v>4.577185320976844E-2</v>
      </c>
      <c r="G15" s="20">
        <v>4.1509563329188551E-2</v>
      </c>
      <c r="H15" s="20">
        <v>4.0548988156765893E-2</v>
      </c>
      <c r="I15" s="20">
        <v>4.646690432806555E-2</v>
      </c>
      <c r="J15" s="20">
        <v>5.5930867741510668E-2</v>
      </c>
      <c r="K15" s="20">
        <v>4.1781857366612038E-2</v>
      </c>
      <c r="L15" s="20">
        <v>3.7184899470285179E-2</v>
      </c>
      <c r="N15" s="20">
        <v>4.0807465330867432E-2</v>
      </c>
      <c r="O15" s="20">
        <v>2.3487486265907818E-2</v>
      </c>
      <c r="P15" s="20">
        <v>7.0771165841188449E-2</v>
      </c>
      <c r="Q15" s="20">
        <v>4.1008793953556062E-2</v>
      </c>
      <c r="R15" s="20">
        <v>2.92167523117756E-2</v>
      </c>
      <c r="S15" s="20">
        <v>5.6470292486062099E-2</v>
      </c>
      <c r="T15" s="20">
        <v>4.9917314512464457E-2</v>
      </c>
      <c r="U15" s="20">
        <v>4.1305089475982153E-2</v>
      </c>
      <c r="V15" s="20">
        <v>6.1599855952249177E-2</v>
      </c>
      <c r="W15" s="20">
        <v>4.5783072813332833E-2</v>
      </c>
      <c r="X15" s="20">
        <v>3.8057358731377181E-2</v>
      </c>
      <c r="Z15" s="20">
        <v>5.6774152363308572E-2</v>
      </c>
      <c r="AB15" s="20">
        <v>2.0170809681117109E-2</v>
      </c>
      <c r="AD15" s="20">
        <v>3.6177173495357179E-2</v>
      </c>
      <c r="AF15" s="20">
        <v>4.6118084923430121E-2</v>
      </c>
      <c r="AH15" s="20">
        <v>2.412438375571813E-2</v>
      </c>
      <c r="AJ15" s="20">
        <v>5.1164105921829392E-2</v>
      </c>
      <c r="AL15" s="20">
        <v>5.9869657252242803E-2</v>
      </c>
      <c r="AN15" s="20">
        <v>7.3300540660603014E-2</v>
      </c>
      <c r="AP15" s="20">
        <v>5.1368192118028753E-2</v>
      </c>
      <c r="AR15" s="20">
        <v>4.8210644515980998E-2</v>
      </c>
      <c r="AT15" s="20">
        <v>4.075886011903615E-2</v>
      </c>
      <c r="AV15" s="20">
        <v>2.5287708750266331E-2</v>
      </c>
      <c r="AX15" s="20">
        <v>1.437641880133894E-2</v>
      </c>
      <c r="AZ15" s="20">
        <v>2.9496482351170451E-2</v>
      </c>
      <c r="BB15" s="20">
        <v>2.509203009508439E-2</v>
      </c>
      <c r="BD15" s="20">
        <v>3.2560442203872671E-2</v>
      </c>
      <c r="BF15" s="20">
        <v>2.6158606617028689E-2</v>
      </c>
      <c r="BH15" s="20">
        <v>2.667065299800158E-2</v>
      </c>
      <c r="BI15" s="20">
        <v>4.9626824836529242E-2</v>
      </c>
    </row>
    <row r="17" spans="2:61" ht="58" x14ac:dyDescent="0.35">
      <c r="B17" s="17" t="s">
        <v>76</v>
      </c>
    </row>
    <row r="18" spans="2:61" x14ac:dyDescent="0.35">
      <c r="B18" s="18" t="s">
        <v>15</v>
      </c>
    </row>
    <row r="19" spans="2:61" x14ac:dyDescent="0.35">
      <c r="B19" s="19" t="s">
        <v>74</v>
      </c>
      <c r="C19" s="20">
        <v>1.9945120687961782E-2</v>
      </c>
      <c r="D19" s="20">
        <v>2.312243343210281E-2</v>
      </c>
      <c r="E19" s="20">
        <v>1.661727800569178E-2</v>
      </c>
      <c r="G19" s="20">
        <v>2.473480859828554E-2</v>
      </c>
      <c r="H19" s="20">
        <v>2.0173499241373401E-2</v>
      </c>
      <c r="I19" s="20">
        <v>1.640747039785119E-2</v>
      </c>
      <c r="J19" s="20">
        <v>2.4595614030283149E-2</v>
      </c>
      <c r="K19" s="20">
        <v>1.524015535592713E-2</v>
      </c>
      <c r="L19" s="20">
        <v>2.3795591048690019E-2</v>
      </c>
      <c r="N19" s="20">
        <v>1.313971623836141E-2</v>
      </c>
      <c r="O19" s="20">
        <v>9.9552773415156268E-3</v>
      </c>
      <c r="P19" s="20">
        <v>1.435927867644048E-2</v>
      </c>
      <c r="Q19" s="20">
        <v>2.1898742607511051E-2</v>
      </c>
      <c r="R19" s="20">
        <v>1.9061132168265021E-2</v>
      </c>
      <c r="S19" s="20">
        <v>1.5882640623260759E-2</v>
      </c>
      <c r="T19" s="20">
        <v>3.1314447662250618E-2</v>
      </c>
      <c r="U19" s="20">
        <v>9.0744236140960985E-3</v>
      </c>
      <c r="V19" s="20">
        <v>2.344475787629844E-2</v>
      </c>
      <c r="W19" s="20">
        <v>3.3996846518628089E-2</v>
      </c>
      <c r="X19" s="20">
        <v>2.6759375634520539E-2</v>
      </c>
      <c r="Z19" s="20">
        <v>1.481383035596138E-2</v>
      </c>
      <c r="AB19" s="20">
        <v>8.3247130380542204E-3</v>
      </c>
      <c r="AD19" s="20">
        <v>1.615609186729311E-2</v>
      </c>
      <c r="AF19" s="20">
        <v>2.371722128412572E-2</v>
      </c>
      <c r="AH19" s="20">
        <v>1.363086027508024E-2</v>
      </c>
      <c r="AJ19" s="20">
        <v>2.5605060278730159E-2</v>
      </c>
      <c r="AL19" s="20">
        <v>2.5011256896314581E-2</v>
      </c>
      <c r="AN19" s="20">
        <v>3.1423157949366093E-2</v>
      </c>
      <c r="AP19" s="20">
        <v>3.3904626627959872E-2</v>
      </c>
      <c r="AR19" s="20">
        <v>1.8203259030101979E-2</v>
      </c>
      <c r="AT19" s="20">
        <v>1.738793854767768E-2</v>
      </c>
      <c r="AV19" s="20">
        <v>1.261155168397152E-2</v>
      </c>
      <c r="AX19" s="20">
        <v>8.9366190319793478E-3</v>
      </c>
      <c r="AZ19" s="20">
        <v>1.54954978833941E-2</v>
      </c>
      <c r="BB19" s="20">
        <v>2.4706714898661161E-2</v>
      </c>
      <c r="BD19" s="20">
        <v>1.3921084112484621E-2</v>
      </c>
      <c r="BF19" s="20">
        <v>7.0204301630054349E-3</v>
      </c>
      <c r="BH19" s="20">
        <v>2.806469659869611E-2</v>
      </c>
      <c r="BI19" s="20">
        <v>1.7597172708984421E-2</v>
      </c>
    </row>
    <row r="20" spans="2:61" x14ac:dyDescent="0.35">
      <c r="B20" s="19" t="s">
        <v>75</v>
      </c>
      <c r="C20" s="20">
        <v>8.2939505041119327E-2</v>
      </c>
      <c r="D20" s="20">
        <v>7.7738728977053445E-2</v>
      </c>
      <c r="E20" s="20">
        <v>8.859674417596769E-2</v>
      </c>
      <c r="G20" s="20">
        <v>8.6137345387463343E-2</v>
      </c>
      <c r="H20" s="20">
        <v>6.9723156783073725E-2</v>
      </c>
      <c r="I20" s="20">
        <v>9.2812653262116171E-2</v>
      </c>
      <c r="J20" s="20">
        <v>8.9249830985537515E-2</v>
      </c>
      <c r="K20" s="20">
        <v>9.2819814058457961E-2</v>
      </c>
      <c r="L20" s="20">
        <v>2.615384674737066E-2</v>
      </c>
      <c r="N20" s="20">
        <v>8.2875371381258778E-2</v>
      </c>
      <c r="O20" s="20">
        <v>7.9131306249401206E-2</v>
      </c>
      <c r="P20" s="20">
        <v>0.12632801413785311</v>
      </c>
      <c r="Q20" s="20">
        <v>7.1904928463561765E-2</v>
      </c>
      <c r="R20" s="20">
        <v>9.2851544534148234E-2</v>
      </c>
      <c r="S20" s="20">
        <v>9.6335577400990829E-2</v>
      </c>
      <c r="T20" s="20">
        <v>8.1756342083465092E-2</v>
      </c>
      <c r="U20" s="20">
        <v>6.1445204544669861E-2</v>
      </c>
      <c r="V20" s="20">
        <v>0.1026175024595327</v>
      </c>
      <c r="W20" s="20">
        <v>7.5294524876894531E-2</v>
      </c>
      <c r="X20" s="20">
        <v>8.3538057068573437E-2</v>
      </c>
      <c r="Z20" s="20">
        <v>0.10459806340388469</v>
      </c>
      <c r="AB20" s="20">
        <v>6.1589753639056881E-2</v>
      </c>
      <c r="AD20" s="20">
        <v>6.7213650917999523E-2</v>
      </c>
      <c r="AF20" s="20">
        <v>7.1129393130916541E-2</v>
      </c>
      <c r="AH20" s="20">
        <v>3.4733581053531297E-2</v>
      </c>
      <c r="AJ20" s="20">
        <v>8.6691189905205843E-2</v>
      </c>
      <c r="AL20" s="20">
        <v>5.4537020428659003E-2</v>
      </c>
      <c r="AN20" s="20">
        <v>7.4987140280220785E-2</v>
      </c>
      <c r="AP20" s="20">
        <v>0.1094317111199896</v>
      </c>
      <c r="AR20" s="20">
        <v>0.1042185293571572</v>
      </c>
      <c r="AT20" s="20">
        <v>8.6074485659756658E-2</v>
      </c>
      <c r="AV20" s="20">
        <v>0.1255928646207646</v>
      </c>
      <c r="AX20" s="20">
        <v>1.684220944989814E-2</v>
      </c>
      <c r="AZ20" s="20">
        <v>8.7676219139239023E-2</v>
      </c>
      <c r="BB20" s="20">
        <v>9.3868060791966385E-2</v>
      </c>
      <c r="BD20" s="20">
        <v>6.439026436286012E-2</v>
      </c>
      <c r="BF20" s="20">
        <v>6.5644265563865684E-2</v>
      </c>
      <c r="BH20" s="20">
        <v>5.2448744826980517E-2</v>
      </c>
      <c r="BI20" s="20">
        <v>3.7457283094696342E-2</v>
      </c>
    </row>
    <row r="21" spans="2:61" x14ac:dyDescent="0.35">
      <c r="B21" s="19" t="s">
        <v>70</v>
      </c>
      <c r="C21" s="20">
        <v>0.14644509445962681</v>
      </c>
      <c r="D21" s="20">
        <v>0.13631207633200629</v>
      </c>
      <c r="E21" s="20">
        <v>0.15743993351356581</v>
      </c>
      <c r="G21" s="20">
        <v>0.14514001469332219</v>
      </c>
      <c r="H21" s="20">
        <v>0.12298070920973581</v>
      </c>
      <c r="I21" s="20">
        <v>0.16101560496756881</v>
      </c>
      <c r="J21" s="20">
        <v>0.14911807235265609</v>
      </c>
      <c r="K21" s="20">
        <v>0.15941450313987399</v>
      </c>
      <c r="L21" s="20">
        <v>0.1284100617908322</v>
      </c>
      <c r="N21" s="20">
        <v>0.19301908113619279</v>
      </c>
      <c r="O21" s="20">
        <v>0.15226230405714611</v>
      </c>
      <c r="P21" s="20">
        <v>0.12784720568626151</v>
      </c>
      <c r="Q21" s="20">
        <v>0.1209107591570299</v>
      </c>
      <c r="R21" s="20">
        <v>0.14947632270467409</v>
      </c>
      <c r="S21" s="20">
        <v>0.16375469449112021</v>
      </c>
      <c r="T21" s="20">
        <v>0.14286556265238981</v>
      </c>
      <c r="U21" s="20">
        <v>0.1076149014157308</v>
      </c>
      <c r="V21" s="20">
        <v>0.16533108526550941</v>
      </c>
      <c r="W21" s="20">
        <v>0.1603325526855742</v>
      </c>
      <c r="X21" s="20">
        <v>0.1625024117080858</v>
      </c>
      <c r="Z21" s="20">
        <v>0.15164958817679031</v>
      </c>
      <c r="AB21" s="20">
        <v>0.14028694206375961</v>
      </c>
      <c r="AD21" s="20">
        <v>0.1700055262008015</v>
      </c>
      <c r="AF21" s="20">
        <v>0.19346267272490181</v>
      </c>
      <c r="AH21" s="20">
        <v>4.6269000524658828E-2</v>
      </c>
      <c r="AJ21" s="20">
        <v>0.14373930257878731</v>
      </c>
      <c r="AL21" s="20">
        <v>9.0814019506222837E-2</v>
      </c>
      <c r="AN21" s="20">
        <v>0.1079754725565375</v>
      </c>
      <c r="AP21" s="20">
        <v>0.16477139667402449</v>
      </c>
      <c r="AR21" s="20">
        <v>0.13544715180904299</v>
      </c>
      <c r="AT21" s="20">
        <v>0.14711473052612081</v>
      </c>
      <c r="AV21" s="20">
        <v>0.16873366484979591</v>
      </c>
      <c r="AX21" s="20">
        <v>0.1689182848131128</v>
      </c>
      <c r="AZ21" s="20">
        <v>0.16474305743757861</v>
      </c>
      <c r="BB21" s="20">
        <v>0.1437264361244823</v>
      </c>
      <c r="BD21" s="20">
        <v>0.17460163079283669</v>
      </c>
      <c r="BF21" s="20">
        <v>0.19559002629403499</v>
      </c>
      <c r="BH21" s="20">
        <v>0.22186251816400651</v>
      </c>
      <c r="BI21" s="20">
        <v>0.1065645389525509</v>
      </c>
    </row>
    <row r="22" spans="2:61" x14ac:dyDescent="0.35">
      <c r="B22" s="19" t="s">
        <v>71</v>
      </c>
      <c r="C22" s="20">
        <v>0.44779193837493952</v>
      </c>
      <c r="D22" s="20">
        <v>0.44851976377322378</v>
      </c>
      <c r="E22" s="20">
        <v>0.44689263042042637</v>
      </c>
      <c r="G22" s="20">
        <v>0.48132810894930478</v>
      </c>
      <c r="H22" s="20">
        <v>0.40564192498009999</v>
      </c>
      <c r="I22" s="20">
        <v>0.44283885826312192</v>
      </c>
      <c r="J22" s="20">
        <v>0.49139070956908198</v>
      </c>
      <c r="K22" s="20">
        <v>0.43845034556974882</v>
      </c>
      <c r="L22" s="20">
        <v>0.44795606575230551</v>
      </c>
      <c r="N22" s="20">
        <v>0.4506353647761297</v>
      </c>
      <c r="O22" s="20">
        <v>0.48708662816251158</v>
      </c>
      <c r="P22" s="20">
        <v>0.39975018017404712</v>
      </c>
      <c r="Q22" s="20">
        <v>0.46386718001229738</v>
      </c>
      <c r="R22" s="20">
        <v>0.4726303292484898</v>
      </c>
      <c r="S22" s="20">
        <v>0.43165040737771398</v>
      </c>
      <c r="T22" s="20">
        <v>0.44093888138964848</v>
      </c>
      <c r="U22" s="20">
        <v>0.42934045648581859</v>
      </c>
      <c r="V22" s="20">
        <v>0.4540674319897397</v>
      </c>
      <c r="W22" s="20">
        <v>0.44209828763311648</v>
      </c>
      <c r="X22" s="20">
        <v>0.45629376643202257</v>
      </c>
      <c r="Z22" s="20">
        <v>0.43878306885855728</v>
      </c>
      <c r="AB22" s="20">
        <v>0.46486460532520968</v>
      </c>
      <c r="AD22" s="20">
        <v>0.49700461724388661</v>
      </c>
      <c r="AF22" s="20">
        <v>0.48662818476259417</v>
      </c>
      <c r="AH22" s="20">
        <v>0.37202805245046888</v>
      </c>
      <c r="AJ22" s="20">
        <v>0.45738652245809402</v>
      </c>
      <c r="AL22" s="20">
        <v>0.45817161201917173</v>
      </c>
      <c r="AN22" s="20">
        <v>0.48292268837080382</v>
      </c>
      <c r="AP22" s="20">
        <v>0.42753302294758272</v>
      </c>
      <c r="AR22" s="20">
        <v>0.52016693934226266</v>
      </c>
      <c r="AT22" s="20">
        <v>0.42833759383600128</v>
      </c>
      <c r="AV22" s="20">
        <v>0.46375131317127188</v>
      </c>
      <c r="AX22" s="20">
        <v>0.54712299028379274</v>
      </c>
      <c r="AZ22" s="20">
        <v>0.4090204743787289</v>
      </c>
      <c r="BB22" s="20">
        <v>0.40534089507138221</v>
      </c>
      <c r="BD22" s="20">
        <v>0.40837570199306272</v>
      </c>
      <c r="BF22" s="20">
        <v>0.38452252836093498</v>
      </c>
      <c r="BH22" s="20">
        <v>0.39355700978600971</v>
      </c>
      <c r="BI22" s="20">
        <v>0.51496816535384971</v>
      </c>
    </row>
    <row r="23" spans="2:61" x14ac:dyDescent="0.35">
      <c r="B23" s="19" t="s">
        <v>72</v>
      </c>
      <c r="C23" s="20">
        <v>0.30287834143635251</v>
      </c>
      <c r="D23" s="20">
        <v>0.31430699748561369</v>
      </c>
      <c r="E23" s="20">
        <v>0.29045341388434842</v>
      </c>
      <c r="G23" s="20">
        <v>0.26265972237162422</v>
      </c>
      <c r="H23" s="20">
        <v>0.38148070978571702</v>
      </c>
      <c r="I23" s="20">
        <v>0.286925413109342</v>
      </c>
      <c r="J23" s="20">
        <v>0.2456457730624412</v>
      </c>
      <c r="K23" s="20">
        <v>0.29407518187599208</v>
      </c>
      <c r="L23" s="20">
        <v>0.37368443466080159</v>
      </c>
      <c r="N23" s="20">
        <v>0.26033046646805741</v>
      </c>
      <c r="O23" s="20">
        <v>0.27156448418942553</v>
      </c>
      <c r="P23" s="20">
        <v>0.33171532132539799</v>
      </c>
      <c r="Q23" s="20">
        <v>0.32141838975960002</v>
      </c>
      <c r="R23" s="20">
        <v>0.26598067134442283</v>
      </c>
      <c r="S23" s="20">
        <v>0.29237668010691392</v>
      </c>
      <c r="T23" s="20">
        <v>0.30312476621224599</v>
      </c>
      <c r="U23" s="20">
        <v>0.39252501393968448</v>
      </c>
      <c r="V23" s="20">
        <v>0.25453922240891969</v>
      </c>
      <c r="W23" s="20">
        <v>0.28827778828578682</v>
      </c>
      <c r="X23" s="20">
        <v>0.27090638915679749</v>
      </c>
      <c r="Z23" s="20">
        <v>0.29015544920480629</v>
      </c>
      <c r="AB23" s="20">
        <v>0.3249339859339197</v>
      </c>
      <c r="AD23" s="20">
        <v>0.2496201137700193</v>
      </c>
      <c r="AF23" s="20">
        <v>0.22506252809746169</v>
      </c>
      <c r="AH23" s="20">
        <v>0.53333850569626073</v>
      </c>
      <c r="AJ23" s="20">
        <v>0.28657792477918248</v>
      </c>
      <c r="AL23" s="20">
        <v>0.37146609114963192</v>
      </c>
      <c r="AN23" s="20">
        <v>0.30269154084307182</v>
      </c>
      <c r="AP23" s="20">
        <v>0.26435924263044353</v>
      </c>
      <c r="AR23" s="20">
        <v>0.2219641204614351</v>
      </c>
      <c r="AT23" s="20">
        <v>0.32108525143044347</v>
      </c>
      <c r="AV23" s="20">
        <v>0.22931060567419601</v>
      </c>
      <c r="AX23" s="20">
        <v>0.25817989642121703</v>
      </c>
      <c r="AZ23" s="20">
        <v>0.32306475116105948</v>
      </c>
      <c r="BB23" s="20">
        <v>0.33235789311350811</v>
      </c>
      <c r="BD23" s="20">
        <v>0.33871131873875587</v>
      </c>
      <c r="BF23" s="20">
        <v>0.34722274961815891</v>
      </c>
      <c r="BH23" s="20">
        <v>0.30406703062430718</v>
      </c>
      <c r="BI23" s="20">
        <v>0.32341283988991859</v>
      </c>
    </row>
    <row r="25" spans="2:61" ht="101.5" x14ac:dyDescent="0.35">
      <c r="B25" s="17" t="s">
        <v>77</v>
      </c>
    </row>
    <row r="26" spans="2:61" x14ac:dyDescent="0.35">
      <c r="B26" s="18" t="s">
        <v>15</v>
      </c>
    </row>
    <row r="27" spans="2:61" x14ac:dyDescent="0.35">
      <c r="B27" s="19" t="s">
        <v>74</v>
      </c>
      <c r="C27" s="20">
        <v>4.9130417096833238E-2</v>
      </c>
      <c r="D27" s="20">
        <v>4.7456968774874202E-2</v>
      </c>
      <c r="E27" s="20">
        <v>5.0993226273509468E-2</v>
      </c>
      <c r="G27" s="20">
        <v>3.6890354701198579E-2</v>
      </c>
      <c r="H27" s="20">
        <v>3.6458445806048567E-2</v>
      </c>
      <c r="I27" s="20">
        <v>5.0604095599998913E-2</v>
      </c>
      <c r="J27" s="20">
        <v>5.5733137435095378E-2</v>
      </c>
      <c r="K27" s="20">
        <v>5.3188310324456547E-2</v>
      </c>
      <c r="L27" s="20">
        <v>8.2612935589898379E-2</v>
      </c>
      <c r="N27" s="20">
        <v>4.9593142919512723E-2</v>
      </c>
      <c r="O27" s="20">
        <v>1.9198816313060699E-2</v>
      </c>
      <c r="P27" s="20">
        <v>5.2392198087302909E-2</v>
      </c>
      <c r="Q27" s="20">
        <v>2.895328385866363E-2</v>
      </c>
      <c r="R27" s="20">
        <v>5.3944027481664991E-2</v>
      </c>
      <c r="S27" s="20">
        <v>4.2081467858474983E-2</v>
      </c>
      <c r="T27" s="20">
        <v>3.2303517516221993E-2</v>
      </c>
      <c r="U27" s="20">
        <v>6.355836746018606E-2</v>
      </c>
      <c r="V27" s="20">
        <v>6.1392782185569532E-2</v>
      </c>
      <c r="W27" s="20">
        <v>5.9263565838371633E-2</v>
      </c>
      <c r="X27" s="20">
        <v>4.4101349404344459E-2</v>
      </c>
      <c r="Z27" s="20">
        <v>6.9684380268814003E-2</v>
      </c>
      <c r="AB27" s="20">
        <v>2.4999942833087239E-2</v>
      </c>
      <c r="AD27" s="20">
        <v>5.7021150500173777E-2</v>
      </c>
      <c r="AF27" s="20">
        <v>2.4506427310367802E-2</v>
      </c>
      <c r="AH27" s="20">
        <v>3.9807968070214063E-2</v>
      </c>
      <c r="AJ27" s="20">
        <v>4.8366772236859833E-2</v>
      </c>
      <c r="AL27" s="20">
        <v>5.5112215778586333E-2</v>
      </c>
      <c r="AN27" s="20">
        <v>6.8122602235023741E-2</v>
      </c>
      <c r="AP27" s="20">
        <v>6.033257048392409E-2</v>
      </c>
      <c r="AR27" s="20">
        <v>3.5505267920878283E-2</v>
      </c>
      <c r="AT27" s="20">
        <v>4.3557953002353718E-2</v>
      </c>
      <c r="AV27" s="20">
        <v>3.5264092514888067E-2</v>
      </c>
      <c r="AX27" s="20">
        <v>5.2054113268531238E-2</v>
      </c>
      <c r="AZ27" s="20">
        <v>5.8175048068181461E-2</v>
      </c>
      <c r="BB27" s="20">
        <v>6.0311246330880849E-2</v>
      </c>
      <c r="BD27" s="20">
        <v>4.1753064503043232E-2</v>
      </c>
      <c r="BF27" s="20">
        <v>4.9396275003714178E-2</v>
      </c>
      <c r="BH27" s="20">
        <v>4.7680924962122943E-2</v>
      </c>
      <c r="BI27" s="20">
        <v>6.6305687241422467E-2</v>
      </c>
    </row>
    <row r="28" spans="2:61" x14ac:dyDescent="0.35">
      <c r="B28" s="19" t="s">
        <v>75</v>
      </c>
      <c r="C28" s="20">
        <v>0.13788244069552141</v>
      </c>
      <c r="D28" s="20">
        <v>0.13977147317017699</v>
      </c>
      <c r="E28" s="20">
        <v>0.1361310350771025</v>
      </c>
      <c r="G28" s="20">
        <v>0.209709551671314</v>
      </c>
      <c r="H28" s="20">
        <v>0.1423518961200225</v>
      </c>
      <c r="I28" s="20">
        <v>0.14429995304701709</v>
      </c>
      <c r="J28" s="20">
        <v>0.1203327037183608</v>
      </c>
      <c r="K28" s="20">
        <v>0.121610312734391</v>
      </c>
      <c r="L28" s="20">
        <v>7.6753821594109664E-2</v>
      </c>
      <c r="N28" s="20">
        <v>0.16849098586571251</v>
      </c>
      <c r="O28" s="20">
        <v>0.14886812609346989</v>
      </c>
      <c r="P28" s="20">
        <v>0.1042690216258758</v>
      </c>
      <c r="Q28" s="20">
        <v>0.1422295884529769</v>
      </c>
      <c r="R28" s="20">
        <v>0.15595372602820581</v>
      </c>
      <c r="S28" s="20">
        <v>0.10807054742928481</v>
      </c>
      <c r="T28" s="20">
        <v>0.1723227970495074</v>
      </c>
      <c r="U28" s="20">
        <v>0.1159129576462811</v>
      </c>
      <c r="V28" s="20">
        <v>0.14268291956693779</v>
      </c>
      <c r="W28" s="20">
        <v>9.6248500950003701E-2</v>
      </c>
      <c r="X28" s="20">
        <v>0.16513164253174381</v>
      </c>
      <c r="Z28" s="20">
        <v>0.12789190675166559</v>
      </c>
      <c r="AB28" s="20">
        <v>0.13064224607890709</v>
      </c>
      <c r="AD28" s="20">
        <v>0.1867667592408179</v>
      </c>
      <c r="AF28" s="20">
        <v>0.117297179044863</v>
      </c>
      <c r="AH28" s="20">
        <v>7.3660172673800053E-2</v>
      </c>
      <c r="AJ28" s="20">
        <v>0.12167002225964239</v>
      </c>
      <c r="AL28" s="20">
        <v>0.12530910472285689</v>
      </c>
      <c r="AN28" s="20">
        <v>0.1827434384035406</v>
      </c>
      <c r="AP28" s="20">
        <v>0.17321663789862579</v>
      </c>
      <c r="AR28" s="20">
        <v>0.16354114776905479</v>
      </c>
      <c r="AT28" s="20">
        <v>8.6416152367651933E-2</v>
      </c>
      <c r="AV28" s="20">
        <v>0.1693517283760273</v>
      </c>
      <c r="AX28" s="20">
        <v>0.1435496574540524</v>
      </c>
      <c r="AZ28" s="20">
        <v>0.1094653271009358</v>
      </c>
      <c r="BB28" s="20">
        <v>0.1203506874729746</v>
      </c>
      <c r="BD28" s="20">
        <v>0.1236413642501081</v>
      </c>
      <c r="BF28" s="20">
        <v>0.1140317530721516</v>
      </c>
      <c r="BH28" s="20">
        <v>0.15057380741597251</v>
      </c>
      <c r="BI28" s="20">
        <v>5.8372971828795292E-2</v>
      </c>
    </row>
    <row r="29" spans="2:61" x14ac:dyDescent="0.35">
      <c r="B29" s="19" t="s">
        <v>70</v>
      </c>
      <c r="C29" s="20">
        <v>0.14085246120877851</v>
      </c>
      <c r="D29" s="20">
        <v>0.14286993519631269</v>
      </c>
      <c r="E29" s="20">
        <v>0.13897033114705359</v>
      </c>
      <c r="G29" s="20">
        <v>0.16734593407401749</v>
      </c>
      <c r="H29" s="20">
        <v>0.10843850545179461</v>
      </c>
      <c r="I29" s="20">
        <v>0.14860701198404791</v>
      </c>
      <c r="J29" s="20">
        <v>0.14664358747262721</v>
      </c>
      <c r="K29" s="20">
        <v>0.15467357224509271</v>
      </c>
      <c r="L29" s="20">
        <v>0.1250076733445997</v>
      </c>
      <c r="N29" s="20">
        <v>0.17384717125145799</v>
      </c>
      <c r="O29" s="20">
        <v>0.15465747053288811</v>
      </c>
      <c r="P29" s="20">
        <v>0.1435929678085815</v>
      </c>
      <c r="Q29" s="20">
        <v>0.1239780700963084</v>
      </c>
      <c r="R29" s="20">
        <v>0.1603375097270561</v>
      </c>
      <c r="S29" s="20">
        <v>0.14247731956352211</v>
      </c>
      <c r="T29" s="20">
        <v>0.1157431954262684</v>
      </c>
      <c r="U29" s="20">
        <v>0.115428325082054</v>
      </c>
      <c r="V29" s="20">
        <v>0.14827916973248809</v>
      </c>
      <c r="W29" s="20">
        <v>0.14933753851032161</v>
      </c>
      <c r="X29" s="20">
        <v>0.16124319739097939</v>
      </c>
      <c r="Z29" s="20">
        <v>0.16790452829158209</v>
      </c>
      <c r="AB29" s="20">
        <v>0.102852590302066</v>
      </c>
      <c r="AD29" s="20">
        <v>0.15301079267831269</v>
      </c>
      <c r="AF29" s="20">
        <v>0.122194400390536</v>
      </c>
      <c r="AH29" s="20">
        <v>8.6826850378555864E-2</v>
      </c>
      <c r="AJ29" s="20">
        <v>0.13099761380691549</v>
      </c>
      <c r="AL29" s="20">
        <v>0.13926380943286021</v>
      </c>
      <c r="AN29" s="20">
        <v>0.12619885277880019</v>
      </c>
      <c r="AP29" s="20">
        <v>0.1867553915536509</v>
      </c>
      <c r="AR29" s="20">
        <v>8.7849275014336883E-2</v>
      </c>
      <c r="AT29" s="20">
        <v>0.1184662221067368</v>
      </c>
      <c r="AV29" s="20">
        <v>0.2002915229609003</v>
      </c>
      <c r="AX29" s="20">
        <v>9.9540629862183191E-2</v>
      </c>
      <c r="AZ29" s="20">
        <v>0.19713892624375121</v>
      </c>
      <c r="BB29" s="20">
        <v>0.1909039080365264</v>
      </c>
      <c r="BD29" s="20">
        <v>0.19562591559752759</v>
      </c>
      <c r="BF29" s="20">
        <v>0.18584872017857701</v>
      </c>
      <c r="BH29" s="20">
        <v>0.17562641343789051</v>
      </c>
      <c r="BI29" s="20">
        <v>0.25153793313979278</v>
      </c>
    </row>
    <row r="30" spans="2:61" x14ac:dyDescent="0.35">
      <c r="B30" s="19" t="s">
        <v>71</v>
      </c>
      <c r="C30" s="20">
        <v>0.37781305215276378</v>
      </c>
      <c r="D30" s="20">
        <v>0.38777571935969452</v>
      </c>
      <c r="E30" s="20">
        <v>0.36738619970091002</v>
      </c>
      <c r="G30" s="20">
        <v>0.38062901957408712</v>
      </c>
      <c r="H30" s="20">
        <v>0.37255595713450351</v>
      </c>
      <c r="I30" s="20">
        <v>0.38079657394822281</v>
      </c>
      <c r="J30" s="20">
        <v>0.40324808020218678</v>
      </c>
      <c r="K30" s="20">
        <v>0.35566022045110163</v>
      </c>
      <c r="L30" s="20">
        <v>0.35462631000254741</v>
      </c>
      <c r="N30" s="20">
        <v>0.34387583623113133</v>
      </c>
      <c r="O30" s="20">
        <v>0.38405507549624901</v>
      </c>
      <c r="P30" s="20">
        <v>0.37122762359819922</v>
      </c>
      <c r="Q30" s="20">
        <v>0.35481794117902071</v>
      </c>
      <c r="R30" s="20">
        <v>0.32804390041912379</v>
      </c>
      <c r="S30" s="20">
        <v>0.3873641559043674</v>
      </c>
      <c r="T30" s="20">
        <v>0.39517660158508039</v>
      </c>
      <c r="U30" s="20">
        <v>0.39801007589995713</v>
      </c>
      <c r="V30" s="20">
        <v>0.38900870344412308</v>
      </c>
      <c r="W30" s="20">
        <v>0.40280181670009962</v>
      </c>
      <c r="X30" s="20">
        <v>0.37220886444729001</v>
      </c>
      <c r="Z30" s="20">
        <v>0.37265951034179717</v>
      </c>
      <c r="AB30" s="20">
        <v>0.42419437851232322</v>
      </c>
      <c r="AD30" s="20">
        <v>0.34379061183976062</v>
      </c>
      <c r="AF30" s="20">
        <v>0.43462261199384011</v>
      </c>
      <c r="AH30" s="20">
        <v>0.37303173402789391</v>
      </c>
      <c r="AJ30" s="20">
        <v>0.38843249966170901</v>
      </c>
      <c r="AL30" s="20">
        <v>0.38817162595689292</v>
      </c>
      <c r="AN30" s="20">
        <v>0.34781006614245902</v>
      </c>
      <c r="AP30" s="20">
        <v>0.33263212459312042</v>
      </c>
      <c r="AR30" s="20">
        <v>0.49147923734975868</v>
      </c>
      <c r="AT30" s="20">
        <v>0.45558947858690813</v>
      </c>
      <c r="AV30" s="20">
        <v>0.37937514025480462</v>
      </c>
      <c r="AX30" s="20">
        <v>0.44129950939763962</v>
      </c>
      <c r="AZ30" s="20">
        <v>0.36024355801783359</v>
      </c>
      <c r="BB30" s="20">
        <v>0.31168442478781477</v>
      </c>
      <c r="BD30" s="20">
        <v>0.34254361886379242</v>
      </c>
      <c r="BF30" s="20">
        <v>0.33710824088049118</v>
      </c>
      <c r="BH30" s="20">
        <v>0.32346406181420712</v>
      </c>
      <c r="BI30" s="20">
        <v>0.39012653503467282</v>
      </c>
    </row>
    <row r="31" spans="2:61" x14ac:dyDescent="0.35">
      <c r="B31" s="19" t="s">
        <v>72</v>
      </c>
      <c r="C31" s="20">
        <v>0.29432162884610319</v>
      </c>
      <c r="D31" s="20">
        <v>0.28212590349894162</v>
      </c>
      <c r="E31" s="20">
        <v>0.3065192078014245</v>
      </c>
      <c r="G31" s="20">
        <v>0.205425139979383</v>
      </c>
      <c r="H31" s="20">
        <v>0.34019519548763077</v>
      </c>
      <c r="I31" s="20">
        <v>0.27569236542071318</v>
      </c>
      <c r="J31" s="20">
        <v>0.2740424911717298</v>
      </c>
      <c r="K31" s="20">
        <v>0.31486758424495798</v>
      </c>
      <c r="L31" s="20">
        <v>0.36099925946884481</v>
      </c>
      <c r="N31" s="20">
        <v>0.26419286373218559</v>
      </c>
      <c r="O31" s="20">
        <v>0.29322051156433232</v>
      </c>
      <c r="P31" s="20">
        <v>0.32851818888004081</v>
      </c>
      <c r="Q31" s="20">
        <v>0.35002111641303041</v>
      </c>
      <c r="R31" s="20">
        <v>0.30172083634394942</v>
      </c>
      <c r="S31" s="20">
        <v>0.32000650924435048</v>
      </c>
      <c r="T31" s="20">
        <v>0.28445388842292157</v>
      </c>
      <c r="U31" s="20">
        <v>0.30709027391152149</v>
      </c>
      <c r="V31" s="20">
        <v>0.25863642507088153</v>
      </c>
      <c r="W31" s="20">
        <v>0.29234857800120351</v>
      </c>
      <c r="X31" s="20">
        <v>0.25731494622564233</v>
      </c>
      <c r="Z31" s="20">
        <v>0.26185967434614121</v>
      </c>
      <c r="AB31" s="20">
        <v>0.31731084227361639</v>
      </c>
      <c r="AD31" s="20">
        <v>0.25941068574093501</v>
      </c>
      <c r="AF31" s="20">
        <v>0.30137938126039288</v>
      </c>
      <c r="AH31" s="20">
        <v>0.42667327484953621</v>
      </c>
      <c r="AJ31" s="20">
        <v>0.31053309203487323</v>
      </c>
      <c r="AL31" s="20">
        <v>0.29214324410880349</v>
      </c>
      <c r="AN31" s="20">
        <v>0.27512504044017633</v>
      </c>
      <c r="AP31" s="20">
        <v>0.24706327547067891</v>
      </c>
      <c r="AR31" s="20">
        <v>0.2216250719459712</v>
      </c>
      <c r="AT31" s="20">
        <v>0.29597019393634949</v>
      </c>
      <c r="AV31" s="20">
        <v>0.21571751589337981</v>
      </c>
      <c r="AX31" s="20">
        <v>0.26355609001759361</v>
      </c>
      <c r="AZ31" s="20">
        <v>0.27497714056929812</v>
      </c>
      <c r="BB31" s="20">
        <v>0.3167497333718034</v>
      </c>
      <c r="BD31" s="20">
        <v>0.29643603678552882</v>
      </c>
      <c r="BF31" s="20">
        <v>0.3136150108650661</v>
      </c>
      <c r="BH31" s="20">
        <v>0.30265479236980702</v>
      </c>
      <c r="BI31" s="20">
        <v>0.2336568727553166</v>
      </c>
    </row>
    <row r="33" spans="2:61" ht="130.5" x14ac:dyDescent="0.35">
      <c r="B33" s="17" t="s">
        <v>78</v>
      </c>
    </row>
    <row r="34" spans="2:61" x14ac:dyDescent="0.35">
      <c r="B34" s="18" t="s">
        <v>15</v>
      </c>
    </row>
    <row r="35" spans="2:61" x14ac:dyDescent="0.35">
      <c r="B35" s="19" t="s">
        <v>74</v>
      </c>
      <c r="C35" s="20">
        <v>3.8496940293123068E-2</v>
      </c>
      <c r="D35" s="20">
        <v>3.9938996591223262E-2</v>
      </c>
      <c r="E35" s="20">
        <v>3.7038615190319167E-2</v>
      </c>
      <c r="G35" s="20">
        <v>4.9123097363234253E-2</v>
      </c>
      <c r="H35" s="20">
        <v>3.8858994418011057E-2</v>
      </c>
      <c r="I35" s="20">
        <v>3.2943071003611678E-2</v>
      </c>
      <c r="J35" s="20">
        <v>4.0399981356890657E-2</v>
      </c>
      <c r="K35" s="20">
        <v>2.893188808645205E-2</v>
      </c>
      <c r="L35" s="20">
        <v>6.9894043020473876E-2</v>
      </c>
      <c r="N35" s="20">
        <v>2.325524800967602E-2</v>
      </c>
      <c r="O35" s="20">
        <v>4.1430647447433827E-2</v>
      </c>
      <c r="P35" s="20">
        <v>4.6098229590844912E-2</v>
      </c>
      <c r="Q35" s="20">
        <v>2.288711636034511E-2</v>
      </c>
      <c r="R35" s="20">
        <v>4.9474673329512553E-2</v>
      </c>
      <c r="S35" s="20">
        <v>4.1244929416332413E-2</v>
      </c>
      <c r="T35" s="20">
        <v>3.1478524442449467E-2</v>
      </c>
      <c r="U35" s="20">
        <v>5.045904271930042E-2</v>
      </c>
      <c r="V35" s="20">
        <v>3.5689597716596258E-2</v>
      </c>
      <c r="W35" s="20">
        <v>4.3292498942434122E-2</v>
      </c>
      <c r="X35" s="20">
        <v>3.7048704830057053E-2</v>
      </c>
      <c r="Z35" s="20">
        <v>4.6762749832285101E-2</v>
      </c>
      <c r="AB35" s="20">
        <v>1.7416468376599669E-2</v>
      </c>
      <c r="AD35" s="20">
        <v>3.2860726972786379E-2</v>
      </c>
      <c r="AF35" s="20">
        <v>3.006430333181705E-2</v>
      </c>
      <c r="AH35" s="20">
        <v>4.4538466192557712E-2</v>
      </c>
      <c r="AJ35" s="20">
        <v>4.4463879918668667E-2</v>
      </c>
      <c r="AL35" s="20">
        <v>5.4995045614153512E-2</v>
      </c>
      <c r="AN35" s="20">
        <v>4.7458645239351928E-2</v>
      </c>
      <c r="AP35" s="20">
        <v>5.0405022481086408E-2</v>
      </c>
      <c r="AR35" s="20">
        <v>3.0481904679852321E-2</v>
      </c>
      <c r="AT35" s="20">
        <v>3.6285619603707839E-2</v>
      </c>
      <c r="AV35" s="20">
        <v>3.6556504222245927E-2</v>
      </c>
      <c r="AX35" s="20">
        <v>1.6696920667650651E-2</v>
      </c>
      <c r="AZ35" s="20">
        <v>5.9320157952811023E-2</v>
      </c>
      <c r="BB35" s="20">
        <v>6.1006318183529633E-2</v>
      </c>
      <c r="BD35" s="20">
        <v>4.0759638302501407E-2</v>
      </c>
      <c r="BF35" s="20">
        <v>2.4055824236132291E-2</v>
      </c>
      <c r="BH35" s="20">
        <v>4.5567359073653967E-2</v>
      </c>
      <c r="BI35" s="20">
        <v>3.3713054655785349E-2</v>
      </c>
    </row>
    <row r="36" spans="2:61" x14ac:dyDescent="0.35">
      <c r="B36" s="19" t="s">
        <v>75</v>
      </c>
      <c r="C36" s="20">
        <v>0.1187074477653411</v>
      </c>
      <c r="D36" s="20">
        <v>0.12603123408530101</v>
      </c>
      <c r="E36" s="20">
        <v>0.1111614462621093</v>
      </c>
      <c r="G36" s="20">
        <v>0.18706336659677369</v>
      </c>
      <c r="H36" s="20">
        <v>0.13360179721530771</v>
      </c>
      <c r="I36" s="20">
        <v>0.13581596799899481</v>
      </c>
      <c r="J36" s="20">
        <v>0.10575188630107089</v>
      </c>
      <c r="K36" s="20">
        <v>7.8987041767738742E-2</v>
      </c>
      <c r="L36" s="20">
        <v>3.0981633866708099E-2</v>
      </c>
      <c r="N36" s="20">
        <v>9.5638928219028946E-2</v>
      </c>
      <c r="O36" s="20">
        <v>0.1395125609560364</v>
      </c>
      <c r="P36" s="20">
        <v>0.1658894868444255</v>
      </c>
      <c r="Q36" s="20">
        <v>0.1094109206511398</v>
      </c>
      <c r="R36" s="20">
        <v>0.1298442074211526</v>
      </c>
      <c r="S36" s="20">
        <v>0.132453981381668</v>
      </c>
      <c r="T36" s="20">
        <v>0.1231951101811099</v>
      </c>
      <c r="U36" s="20">
        <v>0.1291600966169672</v>
      </c>
      <c r="V36" s="20">
        <v>0.1153171789276532</v>
      </c>
      <c r="W36" s="20">
        <v>8.9173107450345471E-2</v>
      </c>
      <c r="X36" s="20">
        <v>0.11098308399601101</v>
      </c>
      <c r="Z36" s="20">
        <v>0.120847316328247</v>
      </c>
      <c r="AB36" s="20">
        <v>9.2227098154187129E-2</v>
      </c>
      <c r="AD36" s="20">
        <v>0.1233221984861735</v>
      </c>
      <c r="AF36" s="20">
        <v>0.1185213324129458</v>
      </c>
      <c r="AH36" s="20">
        <v>9.2551083885680091E-2</v>
      </c>
      <c r="AJ36" s="20">
        <v>0.1148234434012522</v>
      </c>
      <c r="AL36" s="20">
        <v>0.1011640700994101</v>
      </c>
      <c r="AN36" s="20">
        <v>0.1600831290571276</v>
      </c>
      <c r="AP36" s="20">
        <v>0.15911174626406629</v>
      </c>
      <c r="AR36" s="20">
        <v>0.18134763070052509</v>
      </c>
      <c r="AT36" s="20">
        <v>0.13319209246343419</v>
      </c>
      <c r="AV36" s="20">
        <v>0.13557494865617381</v>
      </c>
      <c r="AX36" s="20">
        <v>0.1178182861357794</v>
      </c>
      <c r="AZ36" s="20">
        <v>9.4476567751362678E-2</v>
      </c>
      <c r="BB36" s="20">
        <v>0.1117643336307888</v>
      </c>
      <c r="BD36" s="20">
        <v>9.1039206043147317E-2</v>
      </c>
      <c r="BF36" s="20">
        <v>7.7260497554463625E-2</v>
      </c>
      <c r="BH36" s="20">
        <v>9.8285668796999057E-2</v>
      </c>
      <c r="BI36" s="20">
        <v>7.3322091451355098E-2</v>
      </c>
    </row>
    <row r="37" spans="2:61" x14ac:dyDescent="0.35">
      <c r="B37" s="19" t="s">
        <v>70</v>
      </c>
      <c r="C37" s="20">
        <v>9.6461059271531771E-2</v>
      </c>
      <c r="D37" s="20">
        <v>0.1014270518804164</v>
      </c>
      <c r="E37" s="20">
        <v>9.1138168523380414E-2</v>
      </c>
      <c r="G37" s="20">
        <v>0.11733582077995031</v>
      </c>
      <c r="H37" s="20">
        <v>9.0410903382966132E-2</v>
      </c>
      <c r="I37" s="20">
        <v>0.11517306893448349</v>
      </c>
      <c r="J37" s="20">
        <v>8.4470764070187554E-2</v>
      </c>
      <c r="K37" s="20">
        <v>8.5088042898207872E-2</v>
      </c>
      <c r="L37" s="20">
        <v>8.5737945387569181E-2</v>
      </c>
      <c r="N37" s="20">
        <v>8.4384944840474096E-2</v>
      </c>
      <c r="O37" s="20">
        <v>8.8613170040183112E-2</v>
      </c>
      <c r="P37" s="20">
        <v>8.0578038274011637E-2</v>
      </c>
      <c r="Q37" s="20">
        <v>9.1342093916866429E-2</v>
      </c>
      <c r="R37" s="20">
        <v>0.1011852311285529</v>
      </c>
      <c r="S37" s="20">
        <v>0.10873933819661651</v>
      </c>
      <c r="T37" s="20">
        <v>0.10759056357402021</v>
      </c>
      <c r="U37" s="20">
        <v>8.517035922504769E-2</v>
      </c>
      <c r="V37" s="20">
        <v>8.5445827348491155E-2</v>
      </c>
      <c r="W37" s="20">
        <v>0.1111330560420188</v>
      </c>
      <c r="X37" s="20">
        <v>0.12559926964847909</v>
      </c>
      <c r="Z37" s="20">
        <v>9.7570223045486987E-2</v>
      </c>
      <c r="AB37" s="20">
        <v>6.8733127582583847E-2</v>
      </c>
      <c r="AD37" s="20">
        <v>8.5723124940230391E-2</v>
      </c>
      <c r="AF37" s="20">
        <v>7.8751406107638214E-2</v>
      </c>
      <c r="AH37" s="20">
        <v>4.7046377854716159E-2</v>
      </c>
      <c r="AJ37" s="20">
        <v>0.1109464870304628</v>
      </c>
      <c r="AL37" s="20">
        <v>0.1172171072992312</v>
      </c>
      <c r="AN37" s="20">
        <v>8.2301992652147785E-2</v>
      </c>
      <c r="AP37" s="20">
        <v>0.13483562541991109</v>
      </c>
      <c r="AR37" s="20">
        <v>8.5495020301097069E-2</v>
      </c>
      <c r="AT37" s="20">
        <v>9.0231887916848649E-2</v>
      </c>
      <c r="AV37" s="20">
        <v>0.14320680280674819</v>
      </c>
      <c r="AX37" s="20">
        <v>8.4920219570066596E-2</v>
      </c>
      <c r="AZ37" s="20">
        <v>8.3377148480281771E-2</v>
      </c>
      <c r="BB37" s="20">
        <v>9.9694084188789667E-2</v>
      </c>
      <c r="BD37" s="20">
        <v>9.9832441635840791E-2</v>
      </c>
      <c r="BF37" s="20">
        <v>9.0441212007880314E-2</v>
      </c>
      <c r="BH37" s="20">
        <v>5.8048566770369868E-2</v>
      </c>
      <c r="BI37" s="20">
        <v>0.14214102583139879</v>
      </c>
    </row>
    <row r="38" spans="2:61" x14ac:dyDescent="0.35">
      <c r="B38" s="19" t="s">
        <v>71</v>
      </c>
      <c r="C38" s="20">
        <v>0.38537083909711117</v>
      </c>
      <c r="D38" s="20">
        <v>0.39085404088917658</v>
      </c>
      <c r="E38" s="20">
        <v>0.38026012463591902</v>
      </c>
      <c r="G38" s="20">
        <v>0.40923027540488383</v>
      </c>
      <c r="H38" s="20">
        <v>0.38591302951618578</v>
      </c>
      <c r="I38" s="20">
        <v>0.39454943356976291</v>
      </c>
      <c r="J38" s="20">
        <v>0.40145643889912808</v>
      </c>
      <c r="K38" s="20">
        <v>0.36250390626324408</v>
      </c>
      <c r="L38" s="20">
        <v>0.30513696819947278</v>
      </c>
      <c r="N38" s="20">
        <v>0.4515752373871415</v>
      </c>
      <c r="O38" s="20">
        <v>0.39657215105763299</v>
      </c>
      <c r="P38" s="20">
        <v>0.35645147297021718</v>
      </c>
      <c r="Q38" s="20">
        <v>0.3268181868913278</v>
      </c>
      <c r="R38" s="20">
        <v>0.36671654258174569</v>
      </c>
      <c r="S38" s="20">
        <v>0.35888330342249503</v>
      </c>
      <c r="T38" s="20">
        <v>0.40840993663305908</v>
      </c>
      <c r="U38" s="20">
        <v>0.38963483974105989</v>
      </c>
      <c r="V38" s="20">
        <v>0.39344027728114161</v>
      </c>
      <c r="W38" s="20">
        <v>0.36859146914669871</v>
      </c>
      <c r="X38" s="20">
        <v>0.41188182066635909</v>
      </c>
      <c r="Z38" s="20">
        <v>0.38816629307789252</v>
      </c>
      <c r="AB38" s="20">
        <v>0.38386849698728592</v>
      </c>
      <c r="AD38" s="20">
        <v>0.41712054809024252</v>
      </c>
      <c r="AF38" s="20">
        <v>0.41927007317174309</v>
      </c>
      <c r="AH38" s="20">
        <v>0.38956614838051268</v>
      </c>
      <c r="AJ38" s="20">
        <v>0.40450256177480692</v>
      </c>
      <c r="AL38" s="20">
        <v>0.40071714061150959</v>
      </c>
      <c r="AN38" s="20">
        <v>0.41224375053428441</v>
      </c>
      <c r="AP38" s="20">
        <v>0.33474052594160603</v>
      </c>
      <c r="AR38" s="20">
        <v>0.40965033177583671</v>
      </c>
      <c r="AT38" s="20">
        <v>0.38728793717014071</v>
      </c>
      <c r="AV38" s="20">
        <v>0.40012737070867238</v>
      </c>
      <c r="AX38" s="20">
        <v>0.35518187009088581</v>
      </c>
      <c r="AZ38" s="20">
        <v>0.38496589940657933</v>
      </c>
      <c r="BB38" s="20">
        <v>0.34306852807645799</v>
      </c>
      <c r="BD38" s="20">
        <v>0.38974501185850952</v>
      </c>
      <c r="BF38" s="20">
        <v>0.40151163174484228</v>
      </c>
      <c r="BH38" s="20">
        <v>0.38142334836478448</v>
      </c>
      <c r="BI38" s="20">
        <v>0.39446598868203991</v>
      </c>
    </row>
    <row r="39" spans="2:61" x14ac:dyDescent="0.35">
      <c r="B39" s="19" t="s">
        <v>72</v>
      </c>
      <c r="C39" s="20">
        <v>0.36096371357289281</v>
      </c>
      <c r="D39" s="20">
        <v>0.34174867655388269</v>
      </c>
      <c r="E39" s="20">
        <v>0.38040164538827209</v>
      </c>
      <c r="G39" s="20">
        <v>0.23724743985515809</v>
      </c>
      <c r="H39" s="20">
        <v>0.35121527546752929</v>
      </c>
      <c r="I39" s="20">
        <v>0.32151845849314697</v>
      </c>
      <c r="J39" s="20">
        <v>0.36792092937272292</v>
      </c>
      <c r="K39" s="20">
        <v>0.44448912098435711</v>
      </c>
      <c r="L39" s="20">
        <v>0.50824940952577591</v>
      </c>
      <c r="N39" s="20">
        <v>0.34514564154367949</v>
      </c>
      <c r="O39" s="20">
        <v>0.33387147049871357</v>
      </c>
      <c r="P39" s="20">
        <v>0.35098277232050112</v>
      </c>
      <c r="Q39" s="20">
        <v>0.44954168218032092</v>
      </c>
      <c r="R39" s="20">
        <v>0.35277934553903628</v>
      </c>
      <c r="S39" s="20">
        <v>0.35867844758288803</v>
      </c>
      <c r="T39" s="20">
        <v>0.32932586516936119</v>
      </c>
      <c r="U39" s="20">
        <v>0.3455756616976246</v>
      </c>
      <c r="V39" s="20">
        <v>0.37010711872611779</v>
      </c>
      <c r="W39" s="20">
        <v>0.38780986841850312</v>
      </c>
      <c r="X39" s="20">
        <v>0.31448712085909358</v>
      </c>
      <c r="Z39" s="20">
        <v>0.34665341771608837</v>
      </c>
      <c r="AB39" s="20">
        <v>0.43775480889934348</v>
      </c>
      <c r="AD39" s="20">
        <v>0.34097340151056721</v>
      </c>
      <c r="AF39" s="20">
        <v>0.35339288497585569</v>
      </c>
      <c r="AH39" s="20">
        <v>0.42629792368653341</v>
      </c>
      <c r="AJ39" s="20">
        <v>0.32526362787480928</v>
      </c>
      <c r="AL39" s="20">
        <v>0.32590663637569561</v>
      </c>
      <c r="AN39" s="20">
        <v>0.29791248251708818</v>
      </c>
      <c r="AP39" s="20">
        <v>0.32090707989333028</v>
      </c>
      <c r="AR39" s="20">
        <v>0.2930251125426887</v>
      </c>
      <c r="AT39" s="20">
        <v>0.35300246284586873</v>
      </c>
      <c r="AV39" s="20">
        <v>0.28453437360615969</v>
      </c>
      <c r="AX39" s="20">
        <v>0.42538270353561758</v>
      </c>
      <c r="AZ39" s="20">
        <v>0.37786022640896522</v>
      </c>
      <c r="BB39" s="20">
        <v>0.38446673592043401</v>
      </c>
      <c r="BD39" s="20">
        <v>0.37862370216000102</v>
      </c>
      <c r="BF39" s="20">
        <v>0.4067308344566814</v>
      </c>
      <c r="BH39" s="20">
        <v>0.41667505699419249</v>
      </c>
      <c r="BI39" s="20">
        <v>0.35635783937942078</v>
      </c>
    </row>
    <row r="41" spans="2:61" ht="116" x14ac:dyDescent="0.35">
      <c r="B41" s="17" t="s">
        <v>79</v>
      </c>
    </row>
    <row r="42" spans="2:61" x14ac:dyDescent="0.35">
      <c r="B42" s="18" t="s">
        <v>15</v>
      </c>
    </row>
    <row r="43" spans="2:61" x14ac:dyDescent="0.35">
      <c r="B43" s="19" t="s">
        <v>74</v>
      </c>
      <c r="C43" s="20">
        <v>0.39044251354475878</v>
      </c>
      <c r="D43" s="20">
        <v>0.36399059447916282</v>
      </c>
      <c r="E43" s="20">
        <v>0.41792348447410371</v>
      </c>
      <c r="G43" s="20">
        <v>0.2310576263049518</v>
      </c>
      <c r="H43" s="20">
        <v>0.34183365701219892</v>
      </c>
      <c r="I43" s="20">
        <v>0.35087265853735028</v>
      </c>
      <c r="J43" s="20">
        <v>0.43239817420778509</v>
      </c>
      <c r="K43" s="20">
        <v>0.47647049949503589</v>
      </c>
      <c r="L43" s="20">
        <v>0.63242050217894019</v>
      </c>
      <c r="N43" s="20">
        <v>0.39600638701793461</v>
      </c>
      <c r="O43" s="20">
        <v>0.39352283842081182</v>
      </c>
      <c r="P43" s="20">
        <v>0.35400574288619308</v>
      </c>
      <c r="Q43" s="20">
        <v>0.42201623706218938</v>
      </c>
      <c r="R43" s="20">
        <v>0.40392087659885878</v>
      </c>
      <c r="S43" s="20">
        <v>0.41341422333378808</v>
      </c>
      <c r="T43" s="20">
        <v>0.36991821624927118</v>
      </c>
      <c r="U43" s="20">
        <v>0.34795126854089953</v>
      </c>
      <c r="V43" s="20">
        <v>0.41509357545213821</v>
      </c>
      <c r="W43" s="20">
        <v>0.40747213833760099</v>
      </c>
      <c r="X43" s="20">
        <v>0.38024617284938311</v>
      </c>
      <c r="Z43" s="20">
        <v>0.39282727412365281</v>
      </c>
      <c r="AB43" s="20">
        <v>0.44964842214447442</v>
      </c>
      <c r="AD43" s="20">
        <v>0.41554726214879367</v>
      </c>
      <c r="AF43" s="20">
        <v>0.37573035222109652</v>
      </c>
      <c r="AH43" s="20">
        <v>0.47860430003578358</v>
      </c>
      <c r="AJ43" s="20">
        <v>0.37925177923546222</v>
      </c>
      <c r="AL43" s="20">
        <v>0.2493444978151953</v>
      </c>
      <c r="AN43" s="20">
        <v>0.2109350843332754</v>
      </c>
      <c r="AP43" s="20">
        <v>0.36201279237612849</v>
      </c>
      <c r="AR43" s="20">
        <v>0.32075447149598812</v>
      </c>
      <c r="AT43" s="20">
        <v>0.39755226531571652</v>
      </c>
      <c r="AV43" s="20">
        <v>0.33956781076788112</v>
      </c>
      <c r="AX43" s="20">
        <v>0.43863803769125842</v>
      </c>
      <c r="AZ43" s="20">
        <v>0.41528736358964402</v>
      </c>
      <c r="BB43" s="20">
        <v>0.38904393631725098</v>
      </c>
      <c r="BD43" s="20">
        <v>0.40317514017127271</v>
      </c>
      <c r="BF43" s="20">
        <v>0.42328451837880687</v>
      </c>
      <c r="BH43" s="20">
        <v>0.43629418240693141</v>
      </c>
      <c r="BI43" s="20">
        <v>0.37040586000755149</v>
      </c>
    </row>
    <row r="44" spans="2:61" x14ac:dyDescent="0.35">
      <c r="B44" s="19" t="s">
        <v>75</v>
      </c>
      <c r="C44" s="20">
        <v>0.33545359580854373</v>
      </c>
      <c r="D44" s="20">
        <v>0.34586669676016041</v>
      </c>
      <c r="E44" s="20">
        <v>0.32479221269670228</v>
      </c>
      <c r="G44" s="20">
        <v>0.36751680615446392</v>
      </c>
      <c r="H44" s="20">
        <v>0.35036861274703002</v>
      </c>
      <c r="I44" s="20">
        <v>0.33550501056719167</v>
      </c>
      <c r="J44" s="20">
        <v>0.3437295088914355</v>
      </c>
      <c r="K44" s="20">
        <v>0.31855764768658118</v>
      </c>
      <c r="L44" s="20">
        <v>0.22706899143945281</v>
      </c>
      <c r="N44" s="20">
        <v>0.33310263307885191</v>
      </c>
      <c r="O44" s="20">
        <v>0.34299235602816752</v>
      </c>
      <c r="P44" s="20">
        <v>0.31517695888805058</v>
      </c>
      <c r="Q44" s="20">
        <v>0.32561963591253401</v>
      </c>
      <c r="R44" s="20">
        <v>0.33312656061764029</v>
      </c>
      <c r="S44" s="20">
        <v>0.29526961283188152</v>
      </c>
      <c r="T44" s="20">
        <v>0.32585558043218033</v>
      </c>
      <c r="U44" s="20">
        <v>0.36064802320493661</v>
      </c>
      <c r="V44" s="20">
        <v>0.31711317430813918</v>
      </c>
      <c r="W44" s="20">
        <v>0.37431849657951688</v>
      </c>
      <c r="X44" s="20">
        <v>0.33624816252250389</v>
      </c>
      <c r="Z44" s="20">
        <v>0.35688951179328388</v>
      </c>
      <c r="AB44" s="20">
        <v>0.34282236948856121</v>
      </c>
      <c r="AD44" s="20">
        <v>0.38043391674440619</v>
      </c>
      <c r="AF44" s="20">
        <v>0.3943834111910049</v>
      </c>
      <c r="AH44" s="20">
        <v>0.31472919301765723</v>
      </c>
      <c r="AJ44" s="20">
        <v>0.34097789106931109</v>
      </c>
      <c r="AL44" s="20">
        <v>0.32738293773425992</v>
      </c>
      <c r="AN44" s="20">
        <v>0.26881918080663608</v>
      </c>
      <c r="AP44" s="20">
        <v>0.32088066415210609</v>
      </c>
      <c r="AR44" s="20">
        <v>0.34057341124982071</v>
      </c>
      <c r="AT44" s="20">
        <v>0.31734921963936968</v>
      </c>
      <c r="AV44" s="20">
        <v>0.35015284720343481</v>
      </c>
      <c r="AX44" s="20">
        <v>0.3264766092205249</v>
      </c>
      <c r="AZ44" s="20">
        <v>0.32835575699248859</v>
      </c>
      <c r="BB44" s="20">
        <v>0.31629873317585949</v>
      </c>
      <c r="BD44" s="20">
        <v>0.33339629730152942</v>
      </c>
      <c r="BF44" s="20">
        <v>0.31493447181083573</v>
      </c>
      <c r="BH44" s="20">
        <v>0.33228604676787038</v>
      </c>
      <c r="BI44" s="20">
        <v>0.40890535160952368</v>
      </c>
    </row>
    <row r="45" spans="2:61" x14ac:dyDescent="0.35">
      <c r="B45" s="19" t="s">
        <v>70</v>
      </c>
      <c r="C45" s="20">
        <v>9.8012214605511197E-2</v>
      </c>
      <c r="D45" s="20">
        <v>0.1000007669890674</v>
      </c>
      <c r="E45" s="20">
        <v>9.6082877247643583E-2</v>
      </c>
      <c r="G45" s="20">
        <v>0.1125528470582234</v>
      </c>
      <c r="H45" s="20">
        <v>0.102497914341824</v>
      </c>
      <c r="I45" s="20">
        <v>0.1105403512360985</v>
      </c>
      <c r="J45" s="20">
        <v>8.7547594726700942E-2</v>
      </c>
      <c r="K45" s="20">
        <v>9.1169010309764875E-2</v>
      </c>
      <c r="L45" s="20">
        <v>5.7164373965251251E-2</v>
      </c>
      <c r="N45" s="20">
        <v>0.1049764869956364</v>
      </c>
      <c r="O45" s="20">
        <v>0.1121186391063702</v>
      </c>
      <c r="P45" s="20">
        <v>8.3604205811093263E-2</v>
      </c>
      <c r="Q45" s="20">
        <v>7.9867364443291511E-2</v>
      </c>
      <c r="R45" s="20">
        <v>6.8634115067212717E-2</v>
      </c>
      <c r="S45" s="20">
        <v>9.1656739191854825E-2</v>
      </c>
      <c r="T45" s="20">
        <v>0.123153852162706</v>
      </c>
      <c r="U45" s="20">
        <v>0.1028969784500295</v>
      </c>
      <c r="V45" s="20">
        <v>0.1037446547524155</v>
      </c>
      <c r="W45" s="20">
        <v>8.4551197272299927E-2</v>
      </c>
      <c r="X45" s="20">
        <v>0.11344488117773779</v>
      </c>
      <c r="Z45" s="20">
        <v>9.9655705214675913E-2</v>
      </c>
      <c r="AB45" s="20">
        <v>5.9411490593392707E-2</v>
      </c>
      <c r="AD45" s="20">
        <v>9.8381210821664386E-2</v>
      </c>
      <c r="AF45" s="20">
        <v>7.5813476437373739E-2</v>
      </c>
      <c r="AH45" s="20">
        <v>4.3629575124717497E-2</v>
      </c>
      <c r="AJ45" s="20">
        <v>9.3665544690330019E-2</v>
      </c>
      <c r="AL45" s="20">
        <v>0.101565379707471</v>
      </c>
      <c r="AN45" s="20">
        <v>8.7993632585197296E-2</v>
      </c>
      <c r="AP45" s="20">
        <v>0.1224903950342828</v>
      </c>
      <c r="AR45" s="20">
        <v>0.13444044380305331</v>
      </c>
      <c r="AT45" s="20">
        <v>0.1209477958798252</v>
      </c>
      <c r="AV45" s="20">
        <v>0.1223977166568585</v>
      </c>
      <c r="AX45" s="20">
        <v>0.11352127541471289</v>
      </c>
      <c r="AZ45" s="20">
        <v>0.13887129920957489</v>
      </c>
      <c r="BB45" s="20">
        <v>0.15456074257039071</v>
      </c>
      <c r="BD45" s="20">
        <v>0.1455306023530549</v>
      </c>
      <c r="BF45" s="20">
        <v>0.14990059196984659</v>
      </c>
      <c r="BH45" s="20">
        <v>0.1510611061848347</v>
      </c>
      <c r="BI45" s="20">
        <v>0.16975971838288989</v>
      </c>
    </row>
    <row r="46" spans="2:61" x14ac:dyDescent="0.35">
      <c r="B46" s="19" t="s">
        <v>71</v>
      </c>
      <c r="C46" s="20">
        <v>0.1367287867812558</v>
      </c>
      <c r="D46" s="20">
        <v>0.15155391089367201</v>
      </c>
      <c r="E46" s="20">
        <v>0.12126562673323329</v>
      </c>
      <c r="G46" s="20">
        <v>0.24410988067897579</v>
      </c>
      <c r="H46" s="20">
        <v>0.15333479063804981</v>
      </c>
      <c r="I46" s="20">
        <v>0.16156914096754121</v>
      </c>
      <c r="J46" s="20">
        <v>0.10991007481291371</v>
      </c>
      <c r="K46" s="20">
        <v>8.6136523779638804E-2</v>
      </c>
      <c r="L46" s="20">
        <v>2.48145283064325E-2</v>
      </c>
      <c r="N46" s="20">
        <v>0.1527313545152712</v>
      </c>
      <c r="O46" s="20">
        <v>0.12941447963005551</v>
      </c>
      <c r="P46" s="20">
        <v>0.17651372541454571</v>
      </c>
      <c r="Q46" s="20">
        <v>0.1121213294326979</v>
      </c>
      <c r="R46" s="20">
        <v>0.14302181604468181</v>
      </c>
      <c r="S46" s="20">
        <v>0.15631118205549571</v>
      </c>
      <c r="T46" s="20">
        <v>0.12122850072107449</v>
      </c>
      <c r="U46" s="20">
        <v>0.1486132748131688</v>
      </c>
      <c r="V46" s="20">
        <v>0.13535216526930741</v>
      </c>
      <c r="W46" s="20">
        <v>9.0639421407447851E-2</v>
      </c>
      <c r="X46" s="20">
        <v>0.15687727559620351</v>
      </c>
      <c r="Z46" s="20">
        <v>0.11452585198166849</v>
      </c>
      <c r="AB46" s="20">
        <v>0.1124777836698827</v>
      </c>
      <c r="AD46" s="20">
        <v>9.0102287606047257E-2</v>
      </c>
      <c r="AF46" s="20">
        <v>0.13108790293809039</v>
      </c>
      <c r="AH46" s="20">
        <v>0.1235791208281542</v>
      </c>
      <c r="AJ46" s="20">
        <v>0.15007256023089871</v>
      </c>
      <c r="AL46" s="20">
        <v>0.23288340990679721</v>
      </c>
      <c r="AN46" s="20">
        <v>0.36599338919346258</v>
      </c>
      <c r="AP46" s="20">
        <v>0.16324860396699559</v>
      </c>
      <c r="AR46" s="20">
        <v>0.18213664632349061</v>
      </c>
      <c r="AT46" s="20">
        <v>0.12478429329396119</v>
      </c>
      <c r="AV46" s="20">
        <v>0.1668490214236299</v>
      </c>
      <c r="AX46" s="20">
        <v>5.8618563647404011E-2</v>
      </c>
      <c r="AZ46" s="20">
        <v>9.0598409991259593E-2</v>
      </c>
      <c r="BB46" s="20">
        <v>0.1046326850661381</v>
      </c>
      <c r="BD46" s="20">
        <v>8.7480019476490742E-2</v>
      </c>
      <c r="BF46" s="20">
        <v>8.8018979824599664E-2</v>
      </c>
      <c r="BH46" s="20">
        <v>8.0358664640363439E-2</v>
      </c>
      <c r="BI46" s="20">
        <v>3.6824223795167629E-2</v>
      </c>
    </row>
    <row r="47" spans="2:61" x14ac:dyDescent="0.35">
      <c r="B47" s="19" t="s">
        <v>72</v>
      </c>
      <c r="C47" s="20">
        <v>3.9362889259930409E-2</v>
      </c>
      <c r="D47" s="20">
        <v>3.8588030877937357E-2</v>
      </c>
      <c r="E47" s="20">
        <v>3.9935798848317099E-2</v>
      </c>
      <c r="G47" s="20">
        <v>4.4762839803385059E-2</v>
      </c>
      <c r="H47" s="20">
        <v>5.1965025260897357E-2</v>
      </c>
      <c r="I47" s="20">
        <v>4.1512838691818328E-2</v>
      </c>
      <c r="J47" s="20">
        <v>2.6414647361164681E-2</v>
      </c>
      <c r="K47" s="20">
        <v>2.7666318728979199E-2</v>
      </c>
      <c r="L47" s="20">
        <v>5.8531604109923051E-2</v>
      </c>
      <c r="N47" s="20">
        <v>1.318313839230616E-2</v>
      </c>
      <c r="O47" s="20">
        <v>2.195168681459499E-2</v>
      </c>
      <c r="P47" s="20">
        <v>7.0699367000117433E-2</v>
      </c>
      <c r="Q47" s="20">
        <v>6.0375433149287352E-2</v>
      </c>
      <c r="R47" s="20">
        <v>5.129663167160637E-2</v>
      </c>
      <c r="S47" s="20">
        <v>4.3348242586979703E-2</v>
      </c>
      <c r="T47" s="20">
        <v>5.984385043476783E-2</v>
      </c>
      <c r="U47" s="20">
        <v>3.9890454990965413E-2</v>
      </c>
      <c r="V47" s="20">
        <v>2.8696430217999811E-2</v>
      </c>
      <c r="W47" s="20">
        <v>4.3018746403134238E-2</v>
      </c>
      <c r="X47" s="20">
        <v>1.318350785417159E-2</v>
      </c>
      <c r="Z47" s="20">
        <v>3.6101656886719007E-2</v>
      </c>
      <c r="AB47" s="20">
        <v>3.563993410368909E-2</v>
      </c>
      <c r="AD47" s="20">
        <v>1.5535322679088529E-2</v>
      </c>
      <c r="AF47" s="20">
        <v>2.298485721243447E-2</v>
      </c>
      <c r="AH47" s="20">
        <v>3.9457810993687573E-2</v>
      </c>
      <c r="AJ47" s="20">
        <v>3.6032224773997763E-2</v>
      </c>
      <c r="AL47" s="20">
        <v>8.882377483627657E-2</v>
      </c>
      <c r="AN47" s="20">
        <v>6.6258713081428555E-2</v>
      </c>
      <c r="AP47" s="20">
        <v>3.1367544470486897E-2</v>
      </c>
      <c r="AR47" s="20">
        <v>2.2095027127647379E-2</v>
      </c>
      <c r="AT47" s="20">
        <v>3.9366425871127438E-2</v>
      </c>
      <c r="AV47" s="20">
        <v>2.1032603948195831E-2</v>
      </c>
      <c r="AX47" s="20">
        <v>6.2745514026099763E-2</v>
      </c>
      <c r="AZ47" s="20">
        <v>2.6887170217033129E-2</v>
      </c>
      <c r="BB47" s="20">
        <v>3.5463902870360837E-2</v>
      </c>
      <c r="BD47" s="20">
        <v>3.0417940697652249E-2</v>
      </c>
      <c r="BF47" s="20">
        <v>2.3861438015911021E-2</v>
      </c>
      <c r="BH47" s="20">
        <v>0</v>
      </c>
      <c r="BI47" s="20">
        <v>1.4104846204867251E-2</v>
      </c>
    </row>
    <row r="49" spans="2:61" ht="130.5" x14ac:dyDescent="0.35">
      <c r="B49" s="17" t="s">
        <v>80</v>
      </c>
    </row>
    <row r="50" spans="2:61" x14ac:dyDescent="0.35">
      <c r="B50" s="18" t="s">
        <v>15</v>
      </c>
    </row>
    <row r="51" spans="2:61" x14ac:dyDescent="0.35">
      <c r="B51" s="19" t="s">
        <v>74</v>
      </c>
      <c r="C51" s="20">
        <v>0.33752984574039457</v>
      </c>
      <c r="D51" s="20">
        <v>0.30561767022045311</v>
      </c>
      <c r="E51" s="20">
        <v>0.370936673152928</v>
      </c>
      <c r="G51" s="20">
        <v>0.18537238176920459</v>
      </c>
      <c r="H51" s="20">
        <v>0.33227819476644388</v>
      </c>
      <c r="I51" s="20">
        <v>0.34424570972840107</v>
      </c>
      <c r="J51" s="20">
        <v>0.34942837924857428</v>
      </c>
      <c r="K51" s="20">
        <v>0.38197544919205079</v>
      </c>
      <c r="L51" s="20">
        <v>0.4203614778725096</v>
      </c>
      <c r="N51" s="20">
        <v>0.34221497009605562</v>
      </c>
      <c r="O51" s="20">
        <v>0.28279149098324602</v>
      </c>
      <c r="P51" s="20">
        <v>0.3548939158625764</v>
      </c>
      <c r="Q51" s="20">
        <v>0.409091950341957</v>
      </c>
      <c r="R51" s="20">
        <v>0.32827339479978912</v>
      </c>
      <c r="S51" s="20">
        <v>0.32773729756764203</v>
      </c>
      <c r="T51" s="20">
        <v>0.24514976979674141</v>
      </c>
      <c r="U51" s="20">
        <v>0.32891357236385249</v>
      </c>
      <c r="V51" s="20">
        <v>0.35337879545829792</v>
      </c>
      <c r="W51" s="20">
        <v>0.38292690074088542</v>
      </c>
      <c r="X51" s="20">
        <v>0.31768756573106433</v>
      </c>
      <c r="Z51" s="20">
        <v>0.35353600562232529</v>
      </c>
      <c r="AB51" s="20">
        <v>0.36246340628358131</v>
      </c>
      <c r="AD51" s="20">
        <v>0.38259575059294137</v>
      </c>
      <c r="AF51" s="20">
        <v>0.33053913428366821</v>
      </c>
      <c r="AH51" s="20">
        <v>0.42127078780304961</v>
      </c>
      <c r="AJ51" s="20">
        <v>0.35572629627839331</v>
      </c>
      <c r="AL51" s="20">
        <v>0.19344027117745821</v>
      </c>
      <c r="AN51" s="20">
        <v>0.24735681368359691</v>
      </c>
      <c r="AP51" s="20">
        <v>0.29742658188264071</v>
      </c>
      <c r="AR51" s="20">
        <v>0.26559160452394293</v>
      </c>
      <c r="AT51" s="20">
        <v>0.38215703729302869</v>
      </c>
      <c r="AV51" s="20">
        <v>0.2694153822871681</v>
      </c>
      <c r="AX51" s="20">
        <v>0.30044537104772762</v>
      </c>
      <c r="AZ51" s="20">
        <v>0.35970631646548318</v>
      </c>
      <c r="BB51" s="20">
        <v>0.3781965007592728</v>
      </c>
      <c r="BD51" s="20">
        <v>0.37704827450496609</v>
      </c>
      <c r="BF51" s="20">
        <v>0.40858964613409909</v>
      </c>
      <c r="BH51" s="20">
        <v>0.38824255772778138</v>
      </c>
      <c r="BI51" s="20">
        <v>0.3423461770131947</v>
      </c>
    </row>
    <row r="52" spans="2:61" x14ac:dyDescent="0.35">
      <c r="B52" s="19" t="s">
        <v>75</v>
      </c>
      <c r="C52" s="20">
        <v>0.33965327034886422</v>
      </c>
      <c r="D52" s="20">
        <v>0.33924830237219727</v>
      </c>
      <c r="E52" s="20">
        <v>0.34069974501185918</v>
      </c>
      <c r="G52" s="20">
        <v>0.37137158443385598</v>
      </c>
      <c r="H52" s="20">
        <v>0.3630522530553319</v>
      </c>
      <c r="I52" s="20">
        <v>0.30713238465011722</v>
      </c>
      <c r="J52" s="20">
        <v>0.36577629299172049</v>
      </c>
      <c r="K52" s="20">
        <v>0.3218820477138879</v>
      </c>
      <c r="L52" s="20">
        <v>0.2769974512040439</v>
      </c>
      <c r="N52" s="20">
        <v>0.34277854698736249</v>
      </c>
      <c r="O52" s="20">
        <v>0.29421777930392978</v>
      </c>
      <c r="P52" s="20">
        <v>0.29226914981300672</v>
      </c>
      <c r="Q52" s="20">
        <v>0.30285364181494129</v>
      </c>
      <c r="R52" s="20">
        <v>0.38294280376860651</v>
      </c>
      <c r="S52" s="20">
        <v>0.32969876162464901</v>
      </c>
      <c r="T52" s="20">
        <v>0.38602235090227122</v>
      </c>
      <c r="U52" s="20">
        <v>0.34970378168516192</v>
      </c>
      <c r="V52" s="20">
        <v>0.32217423089547947</v>
      </c>
      <c r="W52" s="20">
        <v>0.31428368779886601</v>
      </c>
      <c r="X52" s="20">
        <v>0.37839923426142619</v>
      </c>
      <c r="Z52" s="20">
        <v>0.3467479809023899</v>
      </c>
      <c r="AB52" s="20">
        <v>0.33017526613370901</v>
      </c>
      <c r="AD52" s="20">
        <v>0.37936090173566861</v>
      </c>
      <c r="AF52" s="20">
        <v>0.4483929420742</v>
      </c>
      <c r="AH52" s="20">
        <v>0.35527590722401292</v>
      </c>
      <c r="AJ52" s="20">
        <v>0.35044141026481102</v>
      </c>
      <c r="AL52" s="20">
        <v>0.30311785291538218</v>
      </c>
      <c r="AN52" s="20">
        <v>0.235007759666197</v>
      </c>
      <c r="AP52" s="20">
        <v>0.32422339330445088</v>
      </c>
      <c r="AR52" s="20">
        <v>0.41360720741326212</v>
      </c>
      <c r="AT52" s="20">
        <v>0.3208508268973102</v>
      </c>
      <c r="AV52" s="20">
        <v>0.2724571676006301</v>
      </c>
      <c r="AX52" s="20">
        <v>0.3569868340693213</v>
      </c>
      <c r="AZ52" s="20">
        <v>0.32409608101098741</v>
      </c>
      <c r="BB52" s="20">
        <v>0.2895666950190095</v>
      </c>
      <c r="BD52" s="20">
        <v>0.33984094571152718</v>
      </c>
      <c r="BF52" s="20">
        <v>0.28584790711886737</v>
      </c>
      <c r="BH52" s="20">
        <v>0.31091919604687718</v>
      </c>
      <c r="BI52" s="20">
        <v>0.38931304685922002</v>
      </c>
    </row>
    <row r="53" spans="2:61" x14ac:dyDescent="0.35">
      <c r="B53" s="19" t="s">
        <v>70</v>
      </c>
      <c r="C53" s="20">
        <v>0.113849383882919</v>
      </c>
      <c r="D53" s="20">
        <v>0.1160555597336967</v>
      </c>
      <c r="E53" s="20">
        <v>0.11171819204286899</v>
      </c>
      <c r="G53" s="20">
        <v>0.14390279659788921</v>
      </c>
      <c r="H53" s="20">
        <v>9.9497077511632226E-2</v>
      </c>
      <c r="I53" s="20">
        <v>0.1281899068958722</v>
      </c>
      <c r="J53" s="20">
        <v>0.1038677789411963</v>
      </c>
      <c r="K53" s="20">
        <v>0.1074617876053718</v>
      </c>
      <c r="L53" s="20">
        <v>0.1176100061265215</v>
      </c>
      <c r="N53" s="20">
        <v>0.114996574622182</v>
      </c>
      <c r="O53" s="20">
        <v>0.14933915930433231</v>
      </c>
      <c r="P53" s="20">
        <v>9.8886256932762859E-2</v>
      </c>
      <c r="Q53" s="20">
        <v>8.6938915919670359E-2</v>
      </c>
      <c r="R53" s="20">
        <v>0.1049854812635193</v>
      </c>
      <c r="S53" s="20">
        <v>0.1008512289600892</v>
      </c>
      <c r="T53" s="20">
        <v>0.13385329568523979</v>
      </c>
      <c r="U53" s="20">
        <v>0.1020587036060682</v>
      </c>
      <c r="V53" s="20">
        <v>0.1136798093610933</v>
      </c>
      <c r="W53" s="20">
        <v>0.1294996541052249</v>
      </c>
      <c r="X53" s="20">
        <v>0.1426741837947503</v>
      </c>
      <c r="Z53" s="20">
        <v>0.10692677122953979</v>
      </c>
      <c r="AB53" s="20">
        <v>0.1144334014419699</v>
      </c>
      <c r="AD53" s="20">
        <v>9.0613667799690309E-2</v>
      </c>
      <c r="AF53" s="20">
        <v>8.4599006360818976E-2</v>
      </c>
      <c r="AH53" s="20">
        <v>6.7706817651969092E-2</v>
      </c>
      <c r="AJ53" s="20">
        <v>8.7488120185533674E-2</v>
      </c>
      <c r="AL53" s="20">
        <v>0.15710888149881319</v>
      </c>
      <c r="AN53" s="20">
        <v>0.10793728241712131</v>
      </c>
      <c r="AP53" s="20">
        <v>0.1307646261646814</v>
      </c>
      <c r="AR53" s="20">
        <v>8.5848417712378777E-2</v>
      </c>
      <c r="AT53" s="20">
        <v>0.1020392132918776</v>
      </c>
      <c r="AV53" s="20">
        <v>0.1135677424173185</v>
      </c>
      <c r="AX53" s="20">
        <v>0.13942626357042379</v>
      </c>
      <c r="AZ53" s="20">
        <v>0.116088415184913</v>
      </c>
      <c r="BB53" s="20">
        <v>0.1246463580191204</v>
      </c>
      <c r="BD53" s="20">
        <v>0.1144708174754883</v>
      </c>
      <c r="BF53" s="20">
        <v>0.1253901061106166</v>
      </c>
      <c r="BH53" s="20">
        <v>0.11601013313725241</v>
      </c>
      <c r="BI53" s="20">
        <v>9.1295308483362106E-2</v>
      </c>
    </row>
    <row r="54" spans="2:61" x14ac:dyDescent="0.35">
      <c r="B54" s="19" t="s">
        <v>71</v>
      </c>
      <c r="C54" s="20">
        <v>0.15867836151630119</v>
      </c>
      <c r="D54" s="20">
        <v>0.17807584416750169</v>
      </c>
      <c r="E54" s="20">
        <v>0.1384093116082567</v>
      </c>
      <c r="G54" s="20">
        <v>0.23587374531538499</v>
      </c>
      <c r="H54" s="20">
        <v>0.15371904116189619</v>
      </c>
      <c r="I54" s="20">
        <v>0.1683742173457658</v>
      </c>
      <c r="J54" s="20">
        <v>0.1353020341471759</v>
      </c>
      <c r="K54" s="20">
        <v>0.1471113374700716</v>
      </c>
      <c r="L54" s="20">
        <v>0.12276693763267089</v>
      </c>
      <c r="N54" s="20">
        <v>0.17115288252904021</v>
      </c>
      <c r="O54" s="20">
        <v>0.2116185102303082</v>
      </c>
      <c r="P54" s="20">
        <v>0.16952581217902041</v>
      </c>
      <c r="Q54" s="20">
        <v>0.14912940223905419</v>
      </c>
      <c r="R54" s="20">
        <v>0.1361452538669872</v>
      </c>
      <c r="S54" s="20">
        <v>0.18934441729948689</v>
      </c>
      <c r="T54" s="20">
        <v>0.15842307007658701</v>
      </c>
      <c r="U54" s="20">
        <v>0.16149497351017</v>
      </c>
      <c r="V54" s="20">
        <v>0.16307061319440219</v>
      </c>
      <c r="W54" s="20">
        <v>0.12234258133237511</v>
      </c>
      <c r="X54" s="20">
        <v>0.148460488582428</v>
      </c>
      <c r="Z54" s="20">
        <v>0.1531521385356249</v>
      </c>
      <c r="AB54" s="20">
        <v>0.14236622659326109</v>
      </c>
      <c r="AD54" s="20">
        <v>0.12848579630557419</v>
      </c>
      <c r="AF54" s="20">
        <v>8.3210416491101932E-2</v>
      </c>
      <c r="AH54" s="20">
        <v>8.8980515858081255E-2</v>
      </c>
      <c r="AJ54" s="20">
        <v>0.15102185141434901</v>
      </c>
      <c r="AL54" s="20">
        <v>0.25306286911042042</v>
      </c>
      <c r="AN54" s="20">
        <v>0.32370948054907661</v>
      </c>
      <c r="AP54" s="20">
        <v>0.20686590154396919</v>
      </c>
      <c r="AR54" s="20">
        <v>0.18627946090160499</v>
      </c>
      <c r="AT54" s="20">
        <v>0.14909878433236801</v>
      </c>
      <c r="AV54" s="20">
        <v>0.27048397862455043</v>
      </c>
      <c r="AX54" s="20">
        <v>0.16716312579635459</v>
      </c>
      <c r="AZ54" s="20">
        <v>0.15604034226264221</v>
      </c>
      <c r="BB54" s="20">
        <v>0.1673216085467667</v>
      </c>
      <c r="BD54" s="20">
        <v>0.1441663902167406</v>
      </c>
      <c r="BF54" s="20">
        <v>0.14679366159739601</v>
      </c>
      <c r="BH54" s="20">
        <v>0.13924903153279999</v>
      </c>
      <c r="BI54" s="20">
        <v>0.12798207215565041</v>
      </c>
    </row>
    <row r="55" spans="2:61" x14ac:dyDescent="0.35">
      <c r="B55" s="19" t="s">
        <v>72</v>
      </c>
      <c r="C55" s="20">
        <v>5.0289138511520927E-2</v>
      </c>
      <c r="D55" s="20">
        <v>6.1002623506151238E-2</v>
      </c>
      <c r="E55" s="20">
        <v>3.8236078184087093E-2</v>
      </c>
      <c r="G55" s="20">
        <v>6.3479491883665265E-2</v>
      </c>
      <c r="H55" s="20">
        <v>5.1453433504695723E-2</v>
      </c>
      <c r="I55" s="20">
        <v>5.2057781379843647E-2</v>
      </c>
      <c r="J55" s="20">
        <v>4.5625514671332877E-2</v>
      </c>
      <c r="K55" s="20">
        <v>4.1569378018617778E-2</v>
      </c>
      <c r="L55" s="20">
        <v>6.2264127164253898E-2</v>
      </c>
      <c r="N55" s="20">
        <v>2.8857025765359659E-2</v>
      </c>
      <c r="O55" s="20">
        <v>6.2033060178183608E-2</v>
      </c>
      <c r="P55" s="20">
        <v>8.4424865212633871E-2</v>
      </c>
      <c r="Q55" s="20">
        <v>5.1986089684377138E-2</v>
      </c>
      <c r="R55" s="20">
        <v>4.7653066301097939E-2</v>
      </c>
      <c r="S55" s="20">
        <v>5.2368294548132757E-2</v>
      </c>
      <c r="T55" s="20">
        <v>7.6551513539160579E-2</v>
      </c>
      <c r="U55" s="20">
        <v>5.7828968834747203E-2</v>
      </c>
      <c r="V55" s="20">
        <v>4.7696551090727068E-2</v>
      </c>
      <c r="W55" s="20">
        <v>5.0947176022648637E-2</v>
      </c>
      <c r="X55" s="20">
        <v>1.277852763033106E-2</v>
      </c>
      <c r="Z55" s="20">
        <v>3.963710371012015E-2</v>
      </c>
      <c r="AB55" s="20">
        <v>5.0561699547478703E-2</v>
      </c>
      <c r="AD55" s="20">
        <v>1.8943883566125589E-2</v>
      </c>
      <c r="AF55" s="20">
        <v>5.3258500790210862E-2</v>
      </c>
      <c r="AH55" s="20">
        <v>6.6765971462887305E-2</v>
      </c>
      <c r="AJ55" s="20">
        <v>5.532232185691284E-2</v>
      </c>
      <c r="AL55" s="20">
        <v>9.3270125297925943E-2</v>
      </c>
      <c r="AN55" s="20">
        <v>8.5988663684008232E-2</v>
      </c>
      <c r="AP55" s="20">
        <v>4.0719497104257769E-2</v>
      </c>
      <c r="AR55" s="20">
        <v>4.8673309448810931E-2</v>
      </c>
      <c r="AT55" s="20">
        <v>4.5854138185415581E-2</v>
      </c>
      <c r="AV55" s="20">
        <v>7.4075729070333066E-2</v>
      </c>
      <c r="AX55" s="20">
        <v>3.5978405516172561E-2</v>
      </c>
      <c r="AZ55" s="20">
        <v>4.4068845075974312E-2</v>
      </c>
      <c r="BB55" s="20">
        <v>4.0268837655830607E-2</v>
      </c>
      <c r="BD55" s="20">
        <v>2.4473572091277821E-2</v>
      </c>
      <c r="BF55" s="20">
        <v>3.3378679039021003E-2</v>
      </c>
      <c r="BH55" s="20">
        <v>4.5579081555288781E-2</v>
      </c>
      <c r="BI55" s="20">
        <v>4.9063395488572692E-2</v>
      </c>
    </row>
    <row r="57" spans="2:61" ht="116" x14ac:dyDescent="0.35">
      <c r="B57" s="17" t="s">
        <v>81</v>
      </c>
    </row>
    <row r="58" spans="2:61" x14ac:dyDescent="0.35">
      <c r="B58" s="18" t="s">
        <v>15</v>
      </c>
    </row>
    <row r="59" spans="2:61" x14ac:dyDescent="0.35">
      <c r="B59" s="19" t="s">
        <v>74</v>
      </c>
      <c r="C59" s="20">
        <v>0.23321530599323601</v>
      </c>
      <c r="D59" s="20">
        <v>0.2216868102226251</v>
      </c>
      <c r="E59" s="20">
        <v>0.2448299462443623</v>
      </c>
      <c r="G59" s="20">
        <v>0.15136785479958209</v>
      </c>
      <c r="H59" s="20">
        <v>0.24139519667860271</v>
      </c>
      <c r="I59" s="20">
        <v>0.212149770981158</v>
      </c>
      <c r="J59" s="20">
        <v>0.22931756904751391</v>
      </c>
      <c r="K59" s="20">
        <v>0.27639400448540608</v>
      </c>
      <c r="L59" s="20">
        <v>0.31925261753120338</v>
      </c>
      <c r="N59" s="20">
        <v>0.19625663560068221</v>
      </c>
      <c r="O59" s="20">
        <v>0.23799127073514359</v>
      </c>
      <c r="P59" s="20">
        <v>0.19097588570944971</v>
      </c>
      <c r="Q59" s="20">
        <v>0.26796467428776288</v>
      </c>
      <c r="R59" s="20">
        <v>0.24238903270662321</v>
      </c>
      <c r="S59" s="20">
        <v>0.22396817496693491</v>
      </c>
      <c r="T59" s="20">
        <v>0.2035997964085228</v>
      </c>
      <c r="U59" s="20">
        <v>0.22629876686711439</v>
      </c>
      <c r="V59" s="20">
        <v>0.2618251850787896</v>
      </c>
      <c r="W59" s="20">
        <v>0.23473990621198221</v>
      </c>
      <c r="X59" s="20">
        <v>0.23276788566953499</v>
      </c>
      <c r="Z59" s="20">
        <v>0.21588836664978531</v>
      </c>
      <c r="AB59" s="20">
        <v>0.29633596853387562</v>
      </c>
      <c r="AD59" s="20">
        <v>0.16685145295635309</v>
      </c>
      <c r="AF59" s="20">
        <v>0.2430947444236653</v>
      </c>
      <c r="AH59" s="20">
        <v>0.27610150298198061</v>
      </c>
      <c r="AJ59" s="20">
        <v>0.21031634950822961</v>
      </c>
      <c r="AL59" s="20">
        <v>0.1887095486853318</v>
      </c>
      <c r="AN59" s="20">
        <v>0.17437172164886339</v>
      </c>
      <c r="AP59" s="20">
        <v>0.20082718734476479</v>
      </c>
      <c r="AR59" s="20">
        <v>0.1656306104746651</v>
      </c>
      <c r="AT59" s="20">
        <v>0.26058954790666572</v>
      </c>
      <c r="AV59" s="20">
        <v>0.1871683913728848</v>
      </c>
      <c r="AX59" s="20">
        <v>0.30733158082707002</v>
      </c>
      <c r="AZ59" s="20">
        <v>0.24458006571519539</v>
      </c>
      <c r="BB59" s="20">
        <v>0.26941664051056768</v>
      </c>
      <c r="BD59" s="20">
        <v>0.27176603323585929</v>
      </c>
      <c r="BF59" s="20">
        <v>0.259803514716555</v>
      </c>
      <c r="BH59" s="20">
        <v>0.2174170869142798</v>
      </c>
      <c r="BI59" s="20">
        <v>0.19236501805124709</v>
      </c>
    </row>
    <row r="60" spans="2:61" x14ac:dyDescent="0.35">
      <c r="B60" s="19" t="s">
        <v>75</v>
      </c>
      <c r="C60" s="20">
        <v>0.32063440913444302</v>
      </c>
      <c r="D60" s="20">
        <v>0.32078386364086181</v>
      </c>
      <c r="E60" s="20">
        <v>0.32082349631311791</v>
      </c>
      <c r="G60" s="20">
        <v>0.30612452900925252</v>
      </c>
      <c r="H60" s="20">
        <v>0.32093379583269288</v>
      </c>
      <c r="I60" s="20">
        <v>0.33060331433779322</v>
      </c>
      <c r="J60" s="20">
        <v>0.34651062592498327</v>
      </c>
      <c r="K60" s="20">
        <v>0.28293264038859101</v>
      </c>
      <c r="L60" s="20">
        <v>0.32853658335031272</v>
      </c>
      <c r="N60" s="20">
        <v>0.3375076126879481</v>
      </c>
      <c r="O60" s="20">
        <v>0.27857627886763359</v>
      </c>
      <c r="P60" s="20">
        <v>0.3193082054840114</v>
      </c>
      <c r="Q60" s="20">
        <v>0.27436734623075321</v>
      </c>
      <c r="R60" s="20">
        <v>0.33489155697592282</v>
      </c>
      <c r="S60" s="20">
        <v>0.30427736913304121</v>
      </c>
      <c r="T60" s="20">
        <v>0.35508188005274482</v>
      </c>
      <c r="U60" s="20">
        <v>0.32432158602097533</v>
      </c>
      <c r="V60" s="20">
        <v>0.29507800576048188</v>
      </c>
      <c r="W60" s="20">
        <v>0.37577021394692578</v>
      </c>
      <c r="X60" s="20">
        <v>0.32874016183774502</v>
      </c>
      <c r="Z60" s="20">
        <v>0.28666226929180871</v>
      </c>
      <c r="AB60" s="20">
        <v>0.31559325248768227</v>
      </c>
      <c r="AD60" s="20">
        <v>0.33220073956561502</v>
      </c>
      <c r="AF60" s="20">
        <v>0.4305641792709613</v>
      </c>
      <c r="AH60" s="20">
        <v>0.33632948680656838</v>
      </c>
      <c r="AJ60" s="20">
        <v>0.38227958511869747</v>
      </c>
      <c r="AL60" s="20">
        <v>0.3124429265489817</v>
      </c>
      <c r="AN60" s="20">
        <v>0.25564218315420151</v>
      </c>
      <c r="AP60" s="20">
        <v>0.30270217373669672</v>
      </c>
      <c r="AR60" s="20">
        <v>0.3216873840335932</v>
      </c>
      <c r="AT60" s="20">
        <v>0.32495486805578011</v>
      </c>
      <c r="AV60" s="20">
        <v>0.30285096554246621</v>
      </c>
      <c r="AX60" s="20">
        <v>0.32668443462232638</v>
      </c>
      <c r="AZ60" s="20">
        <v>0.22716240463657289</v>
      </c>
      <c r="BB60" s="20">
        <v>0.20748822800677769</v>
      </c>
      <c r="BD60" s="20">
        <v>0.19875896362640719</v>
      </c>
      <c r="BF60" s="20">
        <v>0.21117239019161099</v>
      </c>
      <c r="BH60" s="20">
        <v>0.1903385816764965</v>
      </c>
      <c r="BI60" s="20">
        <v>0.21007143156783631</v>
      </c>
    </row>
    <row r="61" spans="2:61" x14ac:dyDescent="0.35">
      <c r="B61" s="19" t="s">
        <v>70</v>
      </c>
      <c r="C61" s="20">
        <v>0.13206298339251771</v>
      </c>
      <c r="D61" s="20">
        <v>0.1293087964016886</v>
      </c>
      <c r="E61" s="20">
        <v>0.1352218810491386</v>
      </c>
      <c r="G61" s="20">
        <v>0.16132388222835739</v>
      </c>
      <c r="H61" s="20">
        <v>0.11648796162730871</v>
      </c>
      <c r="I61" s="20">
        <v>0.14240741531909071</v>
      </c>
      <c r="J61" s="20">
        <v>0.1272049965577646</v>
      </c>
      <c r="K61" s="20">
        <v>0.12926750215458521</v>
      </c>
      <c r="L61" s="20">
        <v>0.1270313902492769</v>
      </c>
      <c r="N61" s="20">
        <v>0.1694533740007072</v>
      </c>
      <c r="O61" s="20">
        <v>0.1126190504745585</v>
      </c>
      <c r="P61" s="20">
        <v>0.1313097948622419</v>
      </c>
      <c r="Q61" s="20">
        <v>0.1452050369606841</v>
      </c>
      <c r="R61" s="20">
        <v>9.7915222939627025E-2</v>
      </c>
      <c r="S61" s="20">
        <v>0.12052888975285329</v>
      </c>
      <c r="T61" s="20">
        <v>0.1122917919700028</v>
      </c>
      <c r="U61" s="20">
        <v>0.14089771651639441</v>
      </c>
      <c r="V61" s="20">
        <v>0.14245080367162641</v>
      </c>
      <c r="W61" s="20">
        <v>0.1153771775192613</v>
      </c>
      <c r="X61" s="20">
        <v>0.13116702951577469</v>
      </c>
      <c r="Z61" s="20">
        <v>0.1183432909252535</v>
      </c>
      <c r="AB61" s="20">
        <v>0.13065810807780059</v>
      </c>
      <c r="AD61" s="20">
        <v>0.127211080444324</v>
      </c>
      <c r="AF61" s="20">
        <v>0.103728319818257</v>
      </c>
      <c r="AH61" s="20">
        <v>0.12563547358065971</v>
      </c>
      <c r="AJ61" s="20">
        <v>0.12928420860377771</v>
      </c>
      <c r="AL61" s="20">
        <v>9.6386606742225697E-2</v>
      </c>
      <c r="AN61" s="20">
        <v>9.2550572594148048E-2</v>
      </c>
      <c r="AP61" s="20">
        <v>0.17398866551613751</v>
      </c>
      <c r="AR61" s="20">
        <v>0.11889723529669211</v>
      </c>
      <c r="AT61" s="20">
        <v>0.1063875530775454</v>
      </c>
      <c r="AV61" s="20">
        <v>0.12561389419838301</v>
      </c>
      <c r="AX61" s="20">
        <v>0.18181190606408471</v>
      </c>
      <c r="AZ61" s="20">
        <v>0.12875536994230721</v>
      </c>
      <c r="BB61" s="20">
        <v>0.15752241563640509</v>
      </c>
      <c r="BD61" s="20">
        <v>0.15189898316415451</v>
      </c>
      <c r="BF61" s="20">
        <v>0.15059126069875359</v>
      </c>
      <c r="BH61" s="20">
        <v>0.16994287210956591</v>
      </c>
      <c r="BI61" s="20">
        <v>0.1097674313916072</v>
      </c>
    </row>
    <row r="62" spans="2:61" x14ac:dyDescent="0.35">
      <c r="B62" s="19" t="s">
        <v>71</v>
      </c>
      <c r="C62" s="20">
        <v>0.21372105167546529</v>
      </c>
      <c r="D62" s="20">
        <v>0.23068008554673489</v>
      </c>
      <c r="E62" s="20">
        <v>0.19613630274770311</v>
      </c>
      <c r="G62" s="20">
        <v>0.28808265724526128</v>
      </c>
      <c r="H62" s="20">
        <v>0.22587788197098921</v>
      </c>
      <c r="I62" s="20">
        <v>0.2192133452866615</v>
      </c>
      <c r="J62" s="20">
        <v>0.1938197218174795</v>
      </c>
      <c r="K62" s="20">
        <v>0.19985637411955379</v>
      </c>
      <c r="L62" s="20">
        <v>0.116958030120082</v>
      </c>
      <c r="N62" s="20">
        <v>0.20877613078466839</v>
      </c>
      <c r="O62" s="20">
        <v>0.25904433156417173</v>
      </c>
      <c r="P62" s="20">
        <v>0.20311246811135761</v>
      </c>
      <c r="Q62" s="20">
        <v>0.1997719291199721</v>
      </c>
      <c r="R62" s="20">
        <v>0.22284553448825811</v>
      </c>
      <c r="S62" s="20">
        <v>0.23895013376557961</v>
      </c>
      <c r="T62" s="20">
        <v>0.23454837003497669</v>
      </c>
      <c r="U62" s="20">
        <v>0.21605573091780139</v>
      </c>
      <c r="V62" s="20">
        <v>0.20077455012470499</v>
      </c>
      <c r="W62" s="20">
        <v>0.17276788959555039</v>
      </c>
      <c r="X62" s="20">
        <v>0.2259884136528395</v>
      </c>
      <c r="Z62" s="20">
        <v>0.2497944410015342</v>
      </c>
      <c r="AB62" s="20">
        <v>0.1850072886359431</v>
      </c>
      <c r="AD62" s="20">
        <v>0.23373914291744591</v>
      </c>
      <c r="AF62" s="20">
        <v>0.16737909277956661</v>
      </c>
      <c r="AH62" s="20">
        <v>0.19106204403595409</v>
      </c>
      <c r="AJ62" s="20">
        <v>0.20346537948300361</v>
      </c>
      <c r="AL62" s="20">
        <v>0.25508125765234307</v>
      </c>
      <c r="AN62" s="20">
        <v>0.36172218129565842</v>
      </c>
      <c r="AP62" s="20">
        <v>0.23476036224298619</v>
      </c>
      <c r="AR62" s="20">
        <v>0.27151483972141549</v>
      </c>
      <c r="AT62" s="20">
        <v>0.23735840198694291</v>
      </c>
      <c r="AV62" s="20">
        <v>0.2656302810837452</v>
      </c>
      <c r="AX62" s="20">
        <v>0.1163967582669936</v>
      </c>
      <c r="AZ62" s="20">
        <v>0.24942443674718709</v>
      </c>
      <c r="BB62" s="20">
        <v>0.1978547021104449</v>
      </c>
      <c r="BD62" s="20">
        <v>0.23145454611174049</v>
      </c>
      <c r="BF62" s="20">
        <v>0.250645029697799</v>
      </c>
      <c r="BH62" s="20">
        <v>0.28989546490308088</v>
      </c>
      <c r="BI62" s="20">
        <v>0.29147691133573272</v>
      </c>
    </row>
    <row r="63" spans="2:61" x14ac:dyDescent="0.35">
      <c r="B63" s="19" t="s">
        <v>72</v>
      </c>
      <c r="C63" s="20">
        <v>0.100366249804338</v>
      </c>
      <c r="D63" s="20">
        <v>9.7540444188089687E-2</v>
      </c>
      <c r="E63" s="20">
        <v>0.1029883736456782</v>
      </c>
      <c r="G63" s="20">
        <v>9.3101076717546818E-2</v>
      </c>
      <c r="H63" s="20">
        <v>9.5305163890406538E-2</v>
      </c>
      <c r="I63" s="20">
        <v>9.5626154075296524E-2</v>
      </c>
      <c r="J63" s="20">
        <v>0.1031470866522587</v>
      </c>
      <c r="K63" s="20">
        <v>0.1115494788518638</v>
      </c>
      <c r="L63" s="20">
        <v>0.1082213787491247</v>
      </c>
      <c r="N63" s="20">
        <v>8.8006246925994083E-2</v>
      </c>
      <c r="O63" s="20">
        <v>0.1117690683584925</v>
      </c>
      <c r="P63" s="20">
        <v>0.1552936458329397</v>
      </c>
      <c r="Q63" s="20">
        <v>0.11269101340082779</v>
      </c>
      <c r="R63" s="20">
        <v>0.1019586528895688</v>
      </c>
      <c r="S63" s="20">
        <v>0.112275432381591</v>
      </c>
      <c r="T63" s="20">
        <v>9.4478161533752825E-2</v>
      </c>
      <c r="U63" s="20">
        <v>9.2426199677714316E-2</v>
      </c>
      <c r="V63" s="20">
        <v>9.9871455364397135E-2</v>
      </c>
      <c r="W63" s="20">
        <v>0.10134481272628031</v>
      </c>
      <c r="X63" s="20">
        <v>8.1336509324105966E-2</v>
      </c>
      <c r="Z63" s="20">
        <v>0.12931163213161831</v>
      </c>
      <c r="AB63" s="20">
        <v>7.240538226469842E-2</v>
      </c>
      <c r="AD63" s="20">
        <v>0.13999758411626201</v>
      </c>
      <c r="AF63" s="20">
        <v>5.5233663707549792E-2</v>
      </c>
      <c r="AH63" s="20">
        <v>7.087149259483741E-2</v>
      </c>
      <c r="AJ63" s="20">
        <v>7.4654477286291404E-2</v>
      </c>
      <c r="AL63" s="20">
        <v>0.14737966037111769</v>
      </c>
      <c r="AN63" s="20">
        <v>0.1157133413071286</v>
      </c>
      <c r="AP63" s="20">
        <v>8.7721611159414861E-2</v>
      </c>
      <c r="AR63" s="20">
        <v>0.12226993047363401</v>
      </c>
      <c r="AT63" s="20">
        <v>7.0709628973065874E-2</v>
      </c>
      <c r="AV63" s="20">
        <v>0.1187364678025208</v>
      </c>
      <c r="AX63" s="20">
        <v>6.7775320219525328E-2</v>
      </c>
      <c r="AZ63" s="20">
        <v>0.15007772295873739</v>
      </c>
      <c r="BB63" s="20">
        <v>0.1677180137358045</v>
      </c>
      <c r="BD63" s="20">
        <v>0.1461214738618386</v>
      </c>
      <c r="BF63" s="20">
        <v>0.12778780469528139</v>
      </c>
      <c r="BH63" s="20">
        <v>0.13240599439657691</v>
      </c>
      <c r="BI63" s="20">
        <v>0.19631920765357669</v>
      </c>
    </row>
    <row r="65" spans="2:61" ht="101.5" x14ac:dyDescent="0.35">
      <c r="B65" s="17" t="s">
        <v>82</v>
      </c>
    </row>
    <row r="66" spans="2:61" x14ac:dyDescent="0.35">
      <c r="B66" s="18" t="s">
        <v>15</v>
      </c>
    </row>
    <row r="67" spans="2:61" x14ac:dyDescent="0.35">
      <c r="B67" s="19" t="s">
        <v>74</v>
      </c>
      <c r="C67" s="20">
        <v>4.7977168087796479E-2</v>
      </c>
      <c r="D67" s="20">
        <v>4.7690415026656358E-2</v>
      </c>
      <c r="E67" s="20">
        <v>4.8048439810733118E-2</v>
      </c>
      <c r="G67" s="20">
        <v>5.9343641417643013E-2</v>
      </c>
      <c r="H67" s="20">
        <v>4.6253271151450427E-2</v>
      </c>
      <c r="I67" s="20">
        <v>4.9823289336184552E-2</v>
      </c>
      <c r="J67" s="20">
        <v>3.6913016223989341E-2</v>
      </c>
      <c r="K67" s="20">
        <v>5.6093121644777318E-2</v>
      </c>
      <c r="L67" s="20">
        <v>4.1712222405304901E-2</v>
      </c>
      <c r="N67" s="20">
        <v>3.8429898319856631E-2</v>
      </c>
      <c r="O67" s="20">
        <v>4.0997406840711417E-2</v>
      </c>
      <c r="P67" s="20">
        <v>4.6196297039151818E-2</v>
      </c>
      <c r="Q67" s="20">
        <v>5.0897112187585712E-2</v>
      </c>
      <c r="R67" s="20">
        <v>3.0365319592952741E-2</v>
      </c>
      <c r="S67" s="20">
        <v>5.1941169039350983E-2</v>
      </c>
      <c r="T67" s="20">
        <v>5.2014132548180332E-2</v>
      </c>
      <c r="U67" s="20">
        <v>4.7560616083852023E-2</v>
      </c>
      <c r="V67" s="20">
        <v>4.9723821668059449E-2</v>
      </c>
      <c r="W67" s="20">
        <v>7.3183973705606337E-2</v>
      </c>
      <c r="X67" s="20">
        <v>3.9154326452132029E-2</v>
      </c>
      <c r="Z67" s="20">
        <v>3.7875758571607382E-2</v>
      </c>
      <c r="AB67" s="20">
        <v>2.375969770102742E-2</v>
      </c>
      <c r="AD67" s="20">
        <v>2.8597145596346421E-2</v>
      </c>
      <c r="AF67" s="20">
        <v>2.8941312558400701E-2</v>
      </c>
      <c r="AH67" s="20">
        <v>4.7831156353137269E-2</v>
      </c>
      <c r="AJ67" s="20">
        <v>7.6507078707908308E-2</v>
      </c>
      <c r="AL67" s="20">
        <v>4.6304012151196353E-2</v>
      </c>
      <c r="AN67" s="20">
        <v>8.9043521188552757E-2</v>
      </c>
      <c r="AP67" s="20">
        <v>8.5015245895880914E-2</v>
      </c>
      <c r="AR67" s="20">
        <v>5.7208759801247219E-2</v>
      </c>
      <c r="AT67" s="20">
        <v>6.1711408145779127E-2</v>
      </c>
      <c r="AV67" s="20">
        <v>3.9280129351218787E-2</v>
      </c>
      <c r="AX67" s="20">
        <v>0</v>
      </c>
      <c r="AZ67" s="20">
        <v>1.7403841964661961E-2</v>
      </c>
      <c r="BB67" s="20">
        <v>1.9489533176518688E-2</v>
      </c>
      <c r="BD67" s="20">
        <v>2.5638250104139729E-2</v>
      </c>
      <c r="BF67" s="20">
        <v>2.0589149938856931E-2</v>
      </c>
      <c r="BH67" s="20">
        <v>2.2461140718114381E-2</v>
      </c>
      <c r="BI67" s="20">
        <v>3.1553704966646362E-2</v>
      </c>
    </row>
    <row r="68" spans="2:61" x14ac:dyDescent="0.35">
      <c r="B68" s="19" t="s">
        <v>75</v>
      </c>
      <c r="C68" s="20">
        <v>0.1222688258918527</v>
      </c>
      <c r="D68" s="20">
        <v>0.1139922538427445</v>
      </c>
      <c r="E68" s="20">
        <v>0.13102729607631741</v>
      </c>
      <c r="G68" s="20">
        <v>0.19997332208641819</v>
      </c>
      <c r="H68" s="20">
        <v>0.1371708959881528</v>
      </c>
      <c r="I68" s="20">
        <v>0.1200841920364281</v>
      </c>
      <c r="J68" s="20">
        <v>0.1058833622214735</v>
      </c>
      <c r="K68" s="20">
        <v>9.6452248717201511E-2</v>
      </c>
      <c r="L68" s="20">
        <v>7.2763653395276351E-2</v>
      </c>
      <c r="N68" s="20">
        <v>0.101623973426836</v>
      </c>
      <c r="O68" s="20">
        <v>0.12279700534897089</v>
      </c>
      <c r="P68" s="20">
        <v>0.14203457619053089</v>
      </c>
      <c r="Q68" s="20">
        <v>0.1144569522661112</v>
      </c>
      <c r="R68" s="20">
        <v>0.1246058090811886</v>
      </c>
      <c r="S68" s="20">
        <v>0.12650081949608161</v>
      </c>
      <c r="T68" s="20">
        <v>0.158362888821304</v>
      </c>
      <c r="U68" s="20">
        <v>0.12535801560199741</v>
      </c>
      <c r="V68" s="20">
        <v>0.1005726383096555</v>
      </c>
      <c r="W68" s="20">
        <v>0.1041147949731764</v>
      </c>
      <c r="X68" s="20">
        <v>0.1491875072556226</v>
      </c>
      <c r="Z68" s="20">
        <v>8.3349298539854885E-2</v>
      </c>
      <c r="AB68" s="20">
        <v>6.349593474019119E-2</v>
      </c>
      <c r="AD68" s="20">
        <v>9.9223164969500344E-2</v>
      </c>
      <c r="AF68" s="20">
        <v>0.17318491279800299</v>
      </c>
      <c r="AH68" s="20">
        <v>9.9995959656944383E-2</v>
      </c>
      <c r="AJ68" s="20">
        <v>0.1404819454421701</v>
      </c>
      <c r="AL68" s="20">
        <v>0.1383443994790266</v>
      </c>
      <c r="AN68" s="20">
        <v>0.1611061653588178</v>
      </c>
      <c r="AP68" s="20">
        <v>0.20619984940539079</v>
      </c>
      <c r="AR68" s="20">
        <v>0.18623576189138669</v>
      </c>
      <c r="AT68" s="20">
        <v>8.5452760915922688E-2</v>
      </c>
      <c r="AV68" s="20">
        <v>0.14084589705004619</v>
      </c>
      <c r="AX68" s="20">
        <v>0.1008080265351637</v>
      </c>
      <c r="AZ68" s="20">
        <v>0.1154410166753331</v>
      </c>
      <c r="BB68" s="20">
        <v>8.7072714885137917E-2</v>
      </c>
      <c r="BD68" s="20">
        <v>9.6649868067521683E-2</v>
      </c>
      <c r="BF68" s="20">
        <v>0.11381804784042129</v>
      </c>
      <c r="BH68" s="20">
        <v>0.13950481085996971</v>
      </c>
      <c r="BI68" s="20">
        <v>0.14874320549699949</v>
      </c>
    </row>
    <row r="69" spans="2:61" x14ac:dyDescent="0.35">
      <c r="B69" s="19" t="s">
        <v>70</v>
      </c>
      <c r="C69" s="20">
        <v>0.120225218394029</v>
      </c>
      <c r="D69" s="20">
        <v>0.12744326863898731</v>
      </c>
      <c r="E69" s="20">
        <v>0.1127940342985386</v>
      </c>
      <c r="G69" s="20">
        <v>0.14704400422086761</v>
      </c>
      <c r="H69" s="20">
        <v>0.11525857330229369</v>
      </c>
      <c r="I69" s="20">
        <v>0.1282388002178626</v>
      </c>
      <c r="J69" s="20">
        <v>9.7137233135898768E-2</v>
      </c>
      <c r="K69" s="20">
        <v>0.1133348785114868</v>
      </c>
      <c r="L69" s="20">
        <v>0.17610460204579451</v>
      </c>
      <c r="N69" s="20">
        <v>0.12950304062896481</v>
      </c>
      <c r="O69" s="20">
        <v>0.15120019377200231</v>
      </c>
      <c r="P69" s="20">
        <v>0.1580019806451701</v>
      </c>
      <c r="Q69" s="20">
        <v>0.13351391868232801</v>
      </c>
      <c r="R69" s="20">
        <v>0.11252935446893921</v>
      </c>
      <c r="S69" s="20">
        <v>0.1110916386262332</v>
      </c>
      <c r="T69" s="20">
        <v>0.13218131830473889</v>
      </c>
      <c r="U69" s="20">
        <v>9.2132781503751093E-2</v>
      </c>
      <c r="V69" s="20">
        <v>0.1301860751393949</v>
      </c>
      <c r="W69" s="20">
        <v>0.1204155975795676</v>
      </c>
      <c r="X69" s="20">
        <v>0.1108251114428196</v>
      </c>
      <c r="Z69" s="20">
        <v>9.9739560486480625E-2</v>
      </c>
      <c r="AB69" s="20">
        <v>4.4280295583772861E-2</v>
      </c>
      <c r="AD69" s="20">
        <v>8.0156749160606292E-2</v>
      </c>
      <c r="AF69" s="20">
        <v>0.15826212678054899</v>
      </c>
      <c r="AH69" s="20">
        <v>5.793594304866314E-2</v>
      </c>
      <c r="AJ69" s="20">
        <v>0.1194123475571009</v>
      </c>
      <c r="AL69" s="20">
        <v>0.1096929330808846</v>
      </c>
      <c r="AN69" s="20">
        <v>0.10471972486021849</v>
      </c>
      <c r="AP69" s="20">
        <v>0.2305692168790148</v>
      </c>
      <c r="AR69" s="20">
        <v>0.17495189419105711</v>
      </c>
      <c r="AT69" s="20">
        <v>0.1085962545773865</v>
      </c>
      <c r="AV69" s="20">
        <v>0.1902111381198581</v>
      </c>
      <c r="AX69" s="20">
        <v>0.10111332644898829</v>
      </c>
      <c r="AZ69" s="20">
        <v>9.9906801604475681E-2</v>
      </c>
      <c r="BB69" s="20">
        <v>0.10867644211728079</v>
      </c>
      <c r="BD69" s="20">
        <v>9.5514742286264623E-2</v>
      </c>
      <c r="BF69" s="20">
        <v>8.6462750715651362E-2</v>
      </c>
      <c r="BH69" s="20">
        <v>0.13063535380122859</v>
      </c>
      <c r="BI69" s="20">
        <v>9.3470462617923147E-2</v>
      </c>
    </row>
    <row r="70" spans="2:61" x14ac:dyDescent="0.35">
      <c r="B70" s="19" t="s">
        <v>71</v>
      </c>
      <c r="C70" s="20">
        <v>0.37971217145873998</v>
      </c>
      <c r="D70" s="20">
        <v>0.37385352803349509</v>
      </c>
      <c r="E70" s="20">
        <v>0.3866112497724758</v>
      </c>
      <c r="G70" s="20">
        <v>0.38971152746665338</v>
      </c>
      <c r="H70" s="20">
        <v>0.35317273008764832</v>
      </c>
      <c r="I70" s="20">
        <v>0.39755625377223758</v>
      </c>
      <c r="J70" s="20">
        <v>0.41176980585359152</v>
      </c>
      <c r="K70" s="20">
        <v>0.37012674007471102</v>
      </c>
      <c r="L70" s="20">
        <v>0.29375572569251018</v>
      </c>
      <c r="N70" s="20">
        <v>0.4055249949314968</v>
      </c>
      <c r="O70" s="20">
        <v>0.3680654098802143</v>
      </c>
      <c r="P70" s="20">
        <v>0.31892093332871069</v>
      </c>
      <c r="Q70" s="20">
        <v>0.38953096297476869</v>
      </c>
      <c r="R70" s="20">
        <v>0.39284005573813041</v>
      </c>
      <c r="S70" s="20">
        <v>0.39171247940821252</v>
      </c>
      <c r="T70" s="20">
        <v>0.3609249117963757</v>
      </c>
      <c r="U70" s="20">
        <v>0.3728091373912073</v>
      </c>
      <c r="V70" s="20">
        <v>0.36730489747686762</v>
      </c>
      <c r="W70" s="20">
        <v>0.40038374282508571</v>
      </c>
      <c r="X70" s="20">
        <v>0.38379429207662341</v>
      </c>
      <c r="Z70" s="20">
        <v>0.39119636621828568</v>
      </c>
      <c r="AB70" s="20">
        <v>0.35182258721359738</v>
      </c>
      <c r="AD70" s="20">
        <v>0.41022498206240238</v>
      </c>
      <c r="AF70" s="20">
        <v>0.43570595669619039</v>
      </c>
      <c r="AH70" s="20">
        <v>0.34372836970657372</v>
      </c>
      <c r="AJ70" s="20">
        <v>0.37624551846399068</v>
      </c>
      <c r="AL70" s="20">
        <v>0.38419227110024029</v>
      </c>
      <c r="AN70" s="20">
        <v>0.44671579049861249</v>
      </c>
      <c r="AP70" s="20">
        <v>0.3270356458719354</v>
      </c>
      <c r="AR70" s="20">
        <v>0.36776004586828709</v>
      </c>
      <c r="AT70" s="20">
        <v>0.38561253540768708</v>
      </c>
      <c r="AV70" s="20">
        <v>0.34679231865225008</v>
      </c>
      <c r="AX70" s="20">
        <v>0.53476415760318374</v>
      </c>
      <c r="AZ70" s="20">
        <v>0.40646793075072413</v>
      </c>
      <c r="BB70" s="20">
        <v>0.43182276972834888</v>
      </c>
      <c r="BD70" s="20">
        <v>0.43213701047229203</v>
      </c>
      <c r="BF70" s="20">
        <v>0.41489760814881421</v>
      </c>
      <c r="BH70" s="20">
        <v>0.34637017524284869</v>
      </c>
      <c r="BI70" s="20">
        <v>0.38987687340629729</v>
      </c>
    </row>
    <row r="71" spans="2:61" x14ac:dyDescent="0.35">
      <c r="B71" s="19" t="s">
        <v>72</v>
      </c>
      <c r="C71" s="20">
        <v>0.32981661616758168</v>
      </c>
      <c r="D71" s="20">
        <v>0.33702053445811669</v>
      </c>
      <c r="E71" s="20">
        <v>0.32151898004193508</v>
      </c>
      <c r="G71" s="20">
        <v>0.20392750480841779</v>
      </c>
      <c r="H71" s="20">
        <v>0.34814452947045482</v>
      </c>
      <c r="I71" s="20">
        <v>0.30429746463728718</v>
      </c>
      <c r="J71" s="20">
        <v>0.34829658256504697</v>
      </c>
      <c r="K71" s="20">
        <v>0.36399301105182341</v>
      </c>
      <c r="L71" s="20">
        <v>0.41566379646111379</v>
      </c>
      <c r="N71" s="20">
        <v>0.32491809269284577</v>
      </c>
      <c r="O71" s="20">
        <v>0.31693998415810098</v>
      </c>
      <c r="P71" s="20">
        <v>0.33484621279643678</v>
      </c>
      <c r="Q71" s="20">
        <v>0.31160105388920639</v>
      </c>
      <c r="R71" s="20">
        <v>0.3396594611187892</v>
      </c>
      <c r="S71" s="20">
        <v>0.31875389343012139</v>
      </c>
      <c r="T71" s="20">
        <v>0.29651674852940108</v>
      </c>
      <c r="U71" s="20">
        <v>0.36213944941919202</v>
      </c>
      <c r="V71" s="20">
        <v>0.35221256740602258</v>
      </c>
      <c r="W71" s="20">
        <v>0.30190189091656411</v>
      </c>
      <c r="X71" s="20">
        <v>0.3170387627728023</v>
      </c>
      <c r="Z71" s="20">
        <v>0.38783901618377142</v>
      </c>
      <c r="AB71" s="20">
        <v>0.51664148476141125</v>
      </c>
      <c r="AD71" s="20">
        <v>0.38179795821114459</v>
      </c>
      <c r="AF71" s="20">
        <v>0.20390569116685681</v>
      </c>
      <c r="AH71" s="20">
        <v>0.45050857123468152</v>
      </c>
      <c r="AJ71" s="20">
        <v>0.28735310982882978</v>
      </c>
      <c r="AL71" s="20">
        <v>0.32146638418865209</v>
      </c>
      <c r="AN71" s="20">
        <v>0.19841479809379831</v>
      </c>
      <c r="AP71" s="20">
        <v>0.15118004194777809</v>
      </c>
      <c r="AR71" s="20">
        <v>0.21384353824802169</v>
      </c>
      <c r="AT71" s="20">
        <v>0.35862704095322451</v>
      </c>
      <c r="AV71" s="20">
        <v>0.28287051682662689</v>
      </c>
      <c r="AX71" s="20">
        <v>0.26331448941266428</v>
      </c>
      <c r="AZ71" s="20">
        <v>0.36078040900480529</v>
      </c>
      <c r="BB71" s="20">
        <v>0.3529385400927138</v>
      </c>
      <c r="BD71" s="20">
        <v>0.35006012906978201</v>
      </c>
      <c r="BF71" s="20">
        <v>0.36423244335625632</v>
      </c>
      <c r="BH71" s="20">
        <v>0.36102851937783847</v>
      </c>
      <c r="BI71" s="20">
        <v>0.33635575351213359</v>
      </c>
    </row>
    <row r="73" spans="2:61" ht="87" x14ac:dyDescent="0.35">
      <c r="B73" s="17" t="s">
        <v>83</v>
      </c>
    </row>
    <row r="74" spans="2:61" x14ac:dyDescent="0.35">
      <c r="B74" s="18" t="s">
        <v>15</v>
      </c>
    </row>
    <row r="75" spans="2:61" x14ac:dyDescent="0.35">
      <c r="B75" s="19" t="s">
        <v>74</v>
      </c>
      <c r="C75" s="20">
        <v>3.8956349111742519E-2</v>
      </c>
      <c r="D75" s="20">
        <v>3.7768548944569297E-2</v>
      </c>
      <c r="E75" s="20">
        <v>3.9966155165120733E-2</v>
      </c>
      <c r="G75" s="20">
        <v>4.4467478663011047E-2</v>
      </c>
      <c r="H75" s="20">
        <v>4.9114263672343977E-2</v>
      </c>
      <c r="I75" s="20">
        <v>4.3523256424344202E-2</v>
      </c>
      <c r="J75" s="20">
        <v>2.1805213849763128E-2</v>
      </c>
      <c r="K75" s="20">
        <v>3.5915003915765492E-2</v>
      </c>
      <c r="L75" s="20">
        <v>4.3479375426342587E-2</v>
      </c>
      <c r="N75" s="20">
        <v>4.0161988131662781E-2</v>
      </c>
      <c r="O75" s="20">
        <v>2.444322200632092E-2</v>
      </c>
      <c r="P75" s="20">
        <v>4.9630287392577008E-2</v>
      </c>
      <c r="Q75" s="20">
        <v>4.6998835963827097E-2</v>
      </c>
      <c r="R75" s="20">
        <v>4.2177912136511918E-2</v>
      </c>
      <c r="S75" s="20">
        <v>3.5586759205121068E-2</v>
      </c>
      <c r="T75" s="20">
        <v>3.1973171021766028E-2</v>
      </c>
      <c r="U75" s="20">
        <v>4.9382580774545007E-2</v>
      </c>
      <c r="V75" s="20">
        <v>2.709621923816994E-2</v>
      </c>
      <c r="W75" s="20">
        <v>3.288583618850055E-2</v>
      </c>
      <c r="X75" s="20">
        <v>4.0894941086629992E-2</v>
      </c>
      <c r="Z75" s="20">
        <v>3.4785742813204033E-2</v>
      </c>
      <c r="AB75" s="20">
        <v>2.133123598258517E-2</v>
      </c>
      <c r="AD75" s="20">
        <v>2.0718659329065959E-2</v>
      </c>
      <c r="AF75" s="20">
        <v>3.1653122381521383E-2</v>
      </c>
      <c r="AH75" s="20">
        <v>7.505714202339718E-2</v>
      </c>
      <c r="AJ75" s="20">
        <v>5.1814153536064458E-2</v>
      </c>
      <c r="AL75" s="20">
        <v>3.7132999476334673E-2</v>
      </c>
      <c r="AN75" s="20">
        <v>7.9543511729625649E-2</v>
      </c>
      <c r="AP75" s="20">
        <v>4.3667880027553771E-2</v>
      </c>
      <c r="AR75" s="20">
        <v>2.3732753819024149E-2</v>
      </c>
      <c r="AT75" s="20">
        <v>3.5304281021772549E-2</v>
      </c>
      <c r="AV75" s="20">
        <v>3.6428667675237239E-2</v>
      </c>
      <c r="AX75" s="20">
        <v>0</v>
      </c>
      <c r="AZ75" s="20">
        <v>3.0023187924621469E-2</v>
      </c>
      <c r="BB75" s="20">
        <v>3.0544813253468289E-2</v>
      </c>
      <c r="BD75" s="20">
        <v>3.5288117641101527E-2</v>
      </c>
      <c r="BF75" s="20">
        <v>2.116069813617448E-2</v>
      </c>
      <c r="BH75" s="20">
        <v>2.7923400001452159E-2</v>
      </c>
      <c r="BI75" s="20">
        <v>1.4104846204867251E-2</v>
      </c>
    </row>
    <row r="76" spans="2:61" x14ac:dyDescent="0.35">
      <c r="B76" s="19" t="s">
        <v>75</v>
      </c>
      <c r="C76" s="20">
        <v>0.1205220547778873</v>
      </c>
      <c r="D76" s="20">
        <v>0.12506069004022441</v>
      </c>
      <c r="E76" s="20">
        <v>0.1159310516378689</v>
      </c>
      <c r="G76" s="20">
        <v>0.17543013520830381</v>
      </c>
      <c r="H76" s="20">
        <v>0.15677432385479331</v>
      </c>
      <c r="I76" s="20">
        <v>0.1230526723919196</v>
      </c>
      <c r="J76" s="20">
        <v>8.9265770887481805E-2</v>
      </c>
      <c r="K76" s="20">
        <v>9.1625834013621746E-2</v>
      </c>
      <c r="L76" s="20">
        <v>6.9778977119693081E-2</v>
      </c>
      <c r="N76" s="20">
        <v>7.9031332537898902E-2</v>
      </c>
      <c r="O76" s="20">
        <v>9.6269045282488738E-2</v>
      </c>
      <c r="P76" s="20">
        <v>0.11334057261807259</v>
      </c>
      <c r="Q76" s="20">
        <v>0.1206099916349482</v>
      </c>
      <c r="R76" s="20">
        <v>0.1055874391761458</v>
      </c>
      <c r="S76" s="20">
        <v>0.107801771527913</v>
      </c>
      <c r="T76" s="20">
        <v>0.13796737605063331</v>
      </c>
      <c r="U76" s="20">
        <v>0.13978739446533481</v>
      </c>
      <c r="V76" s="20">
        <v>0.1088234609353524</v>
      </c>
      <c r="W76" s="20">
        <v>0.12396595371052049</v>
      </c>
      <c r="X76" s="20">
        <v>0.1548346066503872</v>
      </c>
      <c r="Z76" s="20">
        <v>5.7198883312677307E-2</v>
      </c>
      <c r="AB76" s="20">
        <v>7.5998283053824847E-2</v>
      </c>
      <c r="AD76" s="20">
        <v>0.1051303954793026</v>
      </c>
      <c r="AF76" s="20">
        <v>0.12933335842528601</v>
      </c>
      <c r="AH76" s="20">
        <v>0.1419147697960482</v>
      </c>
      <c r="AJ76" s="20">
        <v>0.15690903877453161</v>
      </c>
      <c r="AL76" s="20">
        <v>0.1166275482635257</v>
      </c>
      <c r="AN76" s="20">
        <v>0.217740166942642</v>
      </c>
      <c r="AP76" s="20">
        <v>0.16254706437100341</v>
      </c>
      <c r="AR76" s="20">
        <v>0.12738094509755729</v>
      </c>
      <c r="AT76" s="20">
        <v>0.1520223294828654</v>
      </c>
      <c r="AV76" s="20">
        <v>0.11478917552800499</v>
      </c>
      <c r="AX76" s="20">
        <v>7.8268112835134851E-2</v>
      </c>
      <c r="AZ76" s="20">
        <v>4.5113918416598078E-2</v>
      </c>
      <c r="BB76" s="20">
        <v>5.7850966326833862E-2</v>
      </c>
      <c r="BD76" s="20">
        <v>5.1924972184276427E-2</v>
      </c>
      <c r="BF76" s="20">
        <v>3.7112238605306942E-2</v>
      </c>
      <c r="BH76" s="20">
        <v>2.5263615415567191E-2</v>
      </c>
      <c r="BI76" s="20">
        <v>7.1537190781329904E-2</v>
      </c>
    </row>
    <row r="77" spans="2:61" x14ac:dyDescent="0.35">
      <c r="B77" s="19" t="s">
        <v>70</v>
      </c>
      <c r="C77" s="20">
        <v>0.1102046639399676</v>
      </c>
      <c r="D77" s="20">
        <v>0.11189393930234059</v>
      </c>
      <c r="E77" s="20">
        <v>0.10837941284554289</v>
      </c>
      <c r="G77" s="20">
        <v>0.12263875158326749</v>
      </c>
      <c r="H77" s="20">
        <v>9.5807985859363287E-2</v>
      </c>
      <c r="I77" s="20">
        <v>0.1242873789341352</v>
      </c>
      <c r="J77" s="20">
        <v>0.1029115526535045</v>
      </c>
      <c r="K77" s="20">
        <v>9.7732509504348239E-2</v>
      </c>
      <c r="L77" s="20">
        <v>0.16228903683996329</v>
      </c>
      <c r="N77" s="20">
        <v>0.1104573148653661</v>
      </c>
      <c r="O77" s="20">
        <v>0.1244744037309584</v>
      </c>
      <c r="P77" s="20">
        <v>0.10596605561785311</v>
      </c>
      <c r="Q77" s="20">
        <v>0.1064797275648003</v>
      </c>
      <c r="R77" s="20">
        <v>8.2606178279592088E-2</v>
      </c>
      <c r="S77" s="20">
        <v>0.1205576045579974</v>
      </c>
      <c r="T77" s="20">
        <v>0.13449829520215931</v>
      </c>
      <c r="U77" s="20">
        <v>8.4743559929474424E-2</v>
      </c>
      <c r="V77" s="20">
        <v>0.1229612656730581</v>
      </c>
      <c r="W77" s="20">
        <v>0.11724587037826591</v>
      </c>
      <c r="X77" s="20">
        <v>0.1275121810148129</v>
      </c>
      <c r="Z77" s="20">
        <v>9.0488264714301395E-2</v>
      </c>
      <c r="AB77" s="20">
        <v>7.9731390422549148E-2</v>
      </c>
      <c r="AD77" s="20">
        <v>8.9270430998542746E-2</v>
      </c>
      <c r="AF77" s="20">
        <v>0.1329833574892289</v>
      </c>
      <c r="AH77" s="20">
        <v>8.0372589828347191E-2</v>
      </c>
      <c r="AJ77" s="20">
        <v>0.10817759389493679</v>
      </c>
      <c r="AL77" s="20">
        <v>9.7140589890905377E-2</v>
      </c>
      <c r="AN77" s="20">
        <v>0.1359299958077938</v>
      </c>
      <c r="AP77" s="20">
        <v>0.18726714609337219</v>
      </c>
      <c r="AR77" s="20">
        <v>9.8527706146552055E-2</v>
      </c>
      <c r="AT77" s="20">
        <v>0.1169104303977323</v>
      </c>
      <c r="AV77" s="20">
        <v>0.14399132575458429</v>
      </c>
      <c r="AX77" s="20">
        <v>0.1155130835872922</v>
      </c>
      <c r="AZ77" s="20">
        <v>8.3952572254293589E-2</v>
      </c>
      <c r="BB77" s="20">
        <v>8.8815998863399789E-2</v>
      </c>
      <c r="BD77" s="20">
        <v>7.9938955523971914E-2</v>
      </c>
      <c r="BF77" s="20">
        <v>8.1173728578545587E-2</v>
      </c>
      <c r="BH77" s="20">
        <v>7.2459477311237155E-2</v>
      </c>
      <c r="BI77" s="20">
        <v>9.1970364724253434E-2</v>
      </c>
    </row>
    <row r="78" spans="2:61" x14ac:dyDescent="0.35">
      <c r="B78" s="19" t="s">
        <v>71</v>
      </c>
      <c r="C78" s="20">
        <v>0.37855590111701859</v>
      </c>
      <c r="D78" s="20">
        <v>0.38367187950956411</v>
      </c>
      <c r="E78" s="20">
        <v>0.37382198411853618</v>
      </c>
      <c r="G78" s="20">
        <v>0.43282824806487902</v>
      </c>
      <c r="H78" s="20">
        <v>0.35598310510731462</v>
      </c>
      <c r="I78" s="20">
        <v>0.37655339011924133</v>
      </c>
      <c r="J78" s="20">
        <v>0.41051241507915709</v>
      </c>
      <c r="K78" s="20">
        <v>0.35877554012749818</v>
      </c>
      <c r="L78" s="20">
        <v>0.31966116880320489</v>
      </c>
      <c r="N78" s="20">
        <v>0.41118886283165662</v>
      </c>
      <c r="O78" s="20">
        <v>0.37337588193180171</v>
      </c>
      <c r="P78" s="20">
        <v>0.39517638849397668</v>
      </c>
      <c r="Q78" s="20">
        <v>0.34754850221032141</v>
      </c>
      <c r="R78" s="20">
        <v>0.42141327872795242</v>
      </c>
      <c r="S78" s="20">
        <v>0.37969864785915292</v>
      </c>
      <c r="T78" s="20">
        <v>0.37134022634516028</v>
      </c>
      <c r="U78" s="20">
        <v>0.36672907547037198</v>
      </c>
      <c r="V78" s="20">
        <v>0.37014125521640262</v>
      </c>
      <c r="W78" s="20">
        <v>0.39728034223132508</v>
      </c>
      <c r="X78" s="20">
        <v>0.37011413412607391</v>
      </c>
      <c r="Z78" s="20">
        <v>0.37558642685981453</v>
      </c>
      <c r="AB78" s="20">
        <v>0.35310664441386252</v>
      </c>
      <c r="AD78" s="20">
        <v>0.39432487906611058</v>
      </c>
      <c r="AF78" s="20">
        <v>0.44565383182719248</v>
      </c>
      <c r="AH78" s="20">
        <v>0.33702264537097643</v>
      </c>
      <c r="AJ78" s="20">
        <v>0.36161325657048321</v>
      </c>
      <c r="AL78" s="20">
        <v>0.4417098130523221</v>
      </c>
      <c r="AN78" s="20">
        <v>0.37500040618463082</v>
      </c>
      <c r="AP78" s="20">
        <v>0.34762044825325861</v>
      </c>
      <c r="AR78" s="20">
        <v>0.42272556790608601</v>
      </c>
      <c r="AT78" s="20">
        <v>0.34960136264604641</v>
      </c>
      <c r="AV78" s="20">
        <v>0.40652133377228278</v>
      </c>
      <c r="AX78" s="20">
        <v>0.36721210485445133</v>
      </c>
      <c r="AZ78" s="20">
        <v>0.35195946488295948</v>
      </c>
      <c r="BB78" s="20">
        <v>0.33694429838076922</v>
      </c>
      <c r="BD78" s="20">
        <v>0.35681328588416938</v>
      </c>
      <c r="BF78" s="20">
        <v>0.37812628546126081</v>
      </c>
      <c r="BH78" s="20">
        <v>0.36446482423051652</v>
      </c>
      <c r="BI78" s="20">
        <v>0.31692012355865751</v>
      </c>
    </row>
    <row r="79" spans="2:61" x14ac:dyDescent="0.35">
      <c r="B79" s="19" t="s">
        <v>72</v>
      </c>
      <c r="C79" s="20">
        <v>0.35176103105338391</v>
      </c>
      <c r="D79" s="20">
        <v>0.34160494220330168</v>
      </c>
      <c r="E79" s="20">
        <v>0.36190139623293111</v>
      </c>
      <c r="G79" s="20">
        <v>0.2246353864805386</v>
      </c>
      <c r="H79" s="20">
        <v>0.34232032150618491</v>
      </c>
      <c r="I79" s="20">
        <v>0.33258330213035958</v>
      </c>
      <c r="J79" s="20">
        <v>0.37550504753009339</v>
      </c>
      <c r="K79" s="20">
        <v>0.41595111243876631</v>
      </c>
      <c r="L79" s="20">
        <v>0.4047914418107959</v>
      </c>
      <c r="N79" s="20">
        <v>0.35916050163341562</v>
      </c>
      <c r="O79" s="20">
        <v>0.38143744704843019</v>
      </c>
      <c r="P79" s="20">
        <v>0.33588669587752068</v>
      </c>
      <c r="Q79" s="20">
        <v>0.37836294262610298</v>
      </c>
      <c r="R79" s="20">
        <v>0.34821519167979792</v>
      </c>
      <c r="S79" s="20">
        <v>0.35635521684981541</v>
      </c>
      <c r="T79" s="20">
        <v>0.32422093138028107</v>
      </c>
      <c r="U79" s="20">
        <v>0.35935738936027362</v>
      </c>
      <c r="V79" s="20">
        <v>0.37097779893701682</v>
      </c>
      <c r="W79" s="20">
        <v>0.32862199749138787</v>
      </c>
      <c r="X79" s="20">
        <v>0.30664413712209598</v>
      </c>
      <c r="Z79" s="20">
        <v>0.44194068230000277</v>
      </c>
      <c r="AB79" s="20">
        <v>0.46983244612717839</v>
      </c>
      <c r="AD79" s="20">
        <v>0.39055563512697811</v>
      </c>
      <c r="AF79" s="20">
        <v>0.26037632987677117</v>
      </c>
      <c r="AH79" s="20">
        <v>0.36563285298123099</v>
      </c>
      <c r="AJ79" s="20">
        <v>0.32148595722398388</v>
      </c>
      <c r="AL79" s="20">
        <v>0.30738904931691219</v>
      </c>
      <c r="AN79" s="20">
        <v>0.19178591933530781</v>
      </c>
      <c r="AP79" s="20">
        <v>0.25889746125481222</v>
      </c>
      <c r="AR79" s="20">
        <v>0.32763302703078051</v>
      </c>
      <c r="AT79" s="20">
        <v>0.3461615964515834</v>
      </c>
      <c r="AV79" s="20">
        <v>0.2982694972698906</v>
      </c>
      <c r="AX79" s="20">
        <v>0.43900669872312159</v>
      </c>
      <c r="AZ79" s="20">
        <v>0.48895085652152742</v>
      </c>
      <c r="BB79" s="20">
        <v>0.48584392317552882</v>
      </c>
      <c r="BD79" s="20">
        <v>0.47603466876648071</v>
      </c>
      <c r="BF79" s="20">
        <v>0.4824270492187121</v>
      </c>
      <c r="BH79" s="20">
        <v>0.50988868304122692</v>
      </c>
      <c r="BI79" s="20">
        <v>0.50546747473089182</v>
      </c>
    </row>
    <row r="81" spans="2:61" ht="87" x14ac:dyDescent="0.35">
      <c r="B81" s="17" t="s">
        <v>84</v>
      </c>
    </row>
    <row r="82" spans="2:61" x14ac:dyDescent="0.35">
      <c r="B82" s="18" t="s">
        <v>15</v>
      </c>
    </row>
    <row r="83" spans="2:61" x14ac:dyDescent="0.35">
      <c r="B83" s="19" t="s">
        <v>74</v>
      </c>
      <c r="C83" s="20">
        <v>0.26395167704311151</v>
      </c>
      <c r="D83" s="20">
        <v>0.27422627486460438</v>
      </c>
      <c r="E83" s="20">
        <v>0.2529873077719606</v>
      </c>
      <c r="G83" s="20">
        <v>0.18648130850845801</v>
      </c>
      <c r="H83" s="20">
        <v>0.27922280906933838</v>
      </c>
      <c r="I83" s="20">
        <v>0.26192705966441232</v>
      </c>
      <c r="J83" s="20">
        <v>0.28238474123037011</v>
      </c>
      <c r="K83" s="20">
        <v>0.2616852515088598</v>
      </c>
      <c r="L83" s="20">
        <v>0.2875520085759819</v>
      </c>
      <c r="N83" s="20">
        <v>0.27123917275582671</v>
      </c>
      <c r="O83" s="20">
        <v>0.22925675353208241</v>
      </c>
      <c r="P83" s="20">
        <v>0.22358981325706559</v>
      </c>
      <c r="Q83" s="20">
        <v>0.2434748472241679</v>
      </c>
      <c r="R83" s="20">
        <v>0.22730082327546949</v>
      </c>
      <c r="S83" s="20">
        <v>0.26730388710928271</v>
      </c>
      <c r="T83" s="20">
        <v>0.25438919638696178</v>
      </c>
      <c r="U83" s="20">
        <v>0.30085720604828181</v>
      </c>
      <c r="V83" s="20">
        <v>0.29750013942614961</v>
      </c>
      <c r="W83" s="20">
        <v>0.23715273050782049</v>
      </c>
      <c r="X83" s="20">
        <v>0.24915744659264949</v>
      </c>
      <c r="Z83" s="20">
        <v>0.30928387430965643</v>
      </c>
      <c r="AB83" s="20">
        <v>0.41681845713888988</v>
      </c>
      <c r="AD83" s="20">
        <v>0.2452785678662795</v>
      </c>
      <c r="AF83" s="20">
        <v>0.21718718368719411</v>
      </c>
      <c r="AH83" s="20">
        <v>0.37281117956434012</v>
      </c>
      <c r="AJ83" s="20">
        <v>0.23431120640032371</v>
      </c>
      <c r="AL83" s="20">
        <v>0.25029739727414563</v>
      </c>
      <c r="AN83" s="20">
        <v>0.17562328253036039</v>
      </c>
      <c r="AP83" s="20">
        <v>0.12840002504173359</v>
      </c>
      <c r="AR83" s="20">
        <v>0.162698258280536</v>
      </c>
      <c r="AT83" s="20">
        <v>0.28983316062804471</v>
      </c>
      <c r="AV83" s="20">
        <v>0.18211413067441579</v>
      </c>
      <c r="AX83" s="20">
        <v>0.24878073600820411</v>
      </c>
      <c r="AZ83" s="20">
        <v>0.24883602648969699</v>
      </c>
      <c r="BB83" s="20">
        <v>0.22786092005362979</v>
      </c>
      <c r="BD83" s="20">
        <v>0.2679355260448833</v>
      </c>
      <c r="BF83" s="20">
        <v>0.2484617013989712</v>
      </c>
      <c r="BH83" s="20">
        <v>0.2095008956251122</v>
      </c>
      <c r="BI83" s="20">
        <v>0.22034297623405211</v>
      </c>
    </row>
    <row r="84" spans="2:61" x14ac:dyDescent="0.35">
      <c r="B84" s="19" t="s">
        <v>75</v>
      </c>
      <c r="C84" s="20">
        <v>0.34524629599944429</v>
      </c>
      <c r="D84" s="20">
        <v>0.33647699521392138</v>
      </c>
      <c r="E84" s="20">
        <v>0.35516744754823432</v>
      </c>
      <c r="G84" s="20">
        <v>0.31715113626891478</v>
      </c>
      <c r="H84" s="20">
        <v>0.32257113355596961</v>
      </c>
      <c r="I84" s="20">
        <v>0.34170905802498702</v>
      </c>
      <c r="J84" s="20">
        <v>0.36722569596719939</v>
      </c>
      <c r="K84" s="20">
        <v>0.37920097123512858</v>
      </c>
      <c r="L84" s="20">
        <v>0.30388333605813772</v>
      </c>
      <c r="N84" s="20">
        <v>0.3645601973823942</v>
      </c>
      <c r="O84" s="20">
        <v>0.35533580471669157</v>
      </c>
      <c r="P84" s="20">
        <v>0.33669878198080633</v>
      </c>
      <c r="Q84" s="20">
        <v>0.35558350018547302</v>
      </c>
      <c r="R84" s="20">
        <v>0.33835927192691601</v>
      </c>
      <c r="S84" s="20">
        <v>0.33337710290515532</v>
      </c>
      <c r="T84" s="20">
        <v>0.3323357398595177</v>
      </c>
      <c r="U84" s="20">
        <v>0.32562736148709609</v>
      </c>
      <c r="V84" s="20">
        <v>0.34116432520795509</v>
      </c>
      <c r="W84" s="20">
        <v>0.36595368397833561</v>
      </c>
      <c r="X84" s="20">
        <v>0.36813007571820949</v>
      </c>
      <c r="Z84" s="20">
        <v>0.34785784061332892</v>
      </c>
      <c r="AB84" s="20">
        <v>0.35089984277253522</v>
      </c>
      <c r="AD84" s="20">
        <v>0.39617652080826721</v>
      </c>
      <c r="AF84" s="20">
        <v>0.43695136101413629</v>
      </c>
      <c r="AH84" s="20">
        <v>0.32448041712602588</v>
      </c>
      <c r="AJ84" s="20">
        <v>0.34270693606931318</v>
      </c>
      <c r="AL84" s="20">
        <v>0.33967036158182162</v>
      </c>
      <c r="AN84" s="20">
        <v>0.26745022432615972</v>
      </c>
      <c r="AP84" s="20">
        <v>0.29802267502554719</v>
      </c>
      <c r="AR84" s="20">
        <v>0.37493901176128619</v>
      </c>
      <c r="AT84" s="20">
        <v>0.36520078855848792</v>
      </c>
      <c r="AV84" s="20">
        <v>0.28708405238810147</v>
      </c>
      <c r="AX84" s="20">
        <v>0.37595963044060421</v>
      </c>
      <c r="AZ84" s="20">
        <v>0.35127508821710329</v>
      </c>
      <c r="BB84" s="20">
        <v>0.35379040279981711</v>
      </c>
      <c r="BD84" s="20">
        <v>0.33280303564723429</v>
      </c>
      <c r="BF84" s="20">
        <v>0.31984423358939751</v>
      </c>
      <c r="BH84" s="20">
        <v>0.31040904867844082</v>
      </c>
      <c r="BI84" s="20">
        <v>0.41464805908719649</v>
      </c>
    </row>
    <row r="85" spans="2:61" x14ac:dyDescent="0.35">
      <c r="B85" s="19" t="s">
        <v>70</v>
      </c>
      <c r="C85" s="20">
        <v>0.13406111449564001</v>
      </c>
      <c r="D85" s="20">
        <v>0.1269668844006131</v>
      </c>
      <c r="E85" s="20">
        <v>0.14158797123654909</v>
      </c>
      <c r="G85" s="20">
        <v>0.15028439861674639</v>
      </c>
      <c r="H85" s="20">
        <v>0.1164580988364535</v>
      </c>
      <c r="I85" s="20">
        <v>0.14899873014613771</v>
      </c>
      <c r="J85" s="20">
        <v>0.13800720866345709</v>
      </c>
      <c r="K85" s="20">
        <v>0.11633571327421249</v>
      </c>
      <c r="L85" s="20">
        <v>0.1601922762881817</v>
      </c>
      <c r="N85" s="20">
        <v>0.13307371602347459</v>
      </c>
      <c r="O85" s="20">
        <v>0.11291572939091329</v>
      </c>
      <c r="P85" s="20">
        <v>0.14591130474321701</v>
      </c>
      <c r="Q85" s="20">
        <v>0.11348208540377989</v>
      </c>
      <c r="R85" s="20">
        <v>0.1577492633893238</v>
      </c>
      <c r="S85" s="20">
        <v>0.124278962935013</v>
      </c>
      <c r="T85" s="20">
        <v>0.16206368001602259</v>
      </c>
      <c r="U85" s="20">
        <v>0.13084289617745301</v>
      </c>
      <c r="V85" s="20">
        <v>0.1290799938997354</v>
      </c>
      <c r="W85" s="20">
        <v>0.15622386294704091</v>
      </c>
      <c r="X85" s="20">
        <v>0.1183126296281939</v>
      </c>
      <c r="Z85" s="20">
        <v>0.1223194786387316</v>
      </c>
      <c r="AB85" s="20">
        <v>9.4776650325588713E-2</v>
      </c>
      <c r="AD85" s="20">
        <v>0.14471022520525681</v>
      </c>
      <c r="AF85" s="20">
        <v>0.1485514158802056</v>
      </c>
      <c r="AH85" s="20">
        <v>6.3399546131209586E-2</v>
      </c>
      <c r="AJ85" s="20">
        <v>0.11347359508433</v>
      </c>
      <c r="AL85" s="20">
        <v>0.1281374231783467</v>
      </c>
      <c r="AN85" s="20">
        <v>0.1095539679807947</v>
      </c>
      <c r="AP85" s="20">
        <v>0.18854197258092009</v>
      </c>
      <c r="AR85" s="20">
        <v>0.1052031389349059</v>
      </c>
      <c r="AT85" s="20">
        <v>0.11804007255988801</v>
      </c>
      <c r="AV85" s="20">
        <v>0.12715409613406239</v>
      </c>
      <c r="AX85" s="20">
        <v>0.22520980484253</v>
      </c>
      <c r="AZ85" s="20">
        <v>0.13172537240173729</v>
      </c>
      <c r="BB85" s="20">
        <v>0.1606316316565323</v>
      </c>
      <c r="BD85" s="20">
        <v>0.13287550526669259</v>
      </c>
      <c r="BF85" s="20">
        <v>0.12870419864824009</v>
      </c>
      <c r="BH85" s="20">
        <v>0.1029441817210837</v>
      </c>
      <c r="BI85" s="20">
        <v>0.1411594183599226</v>
      </c>
    </row>
    <row r="86" spans="2:61" x14ac:dyDescent="0.35">
      <c r="B86" s="19" t="s">
        <v>71</v>
      </c>
      <c r="C86" s="20">
        <v>0.1770884538034711</v>
      </c>
      <c r="D86" s="20">
        <v>0.17999887965213721</v>
      </c>
      <c r="E86" s="20">
        <v>0.1732987328637034</v>
      </c>
      <c r="G86" s="20">
        <v>0.2536972594619431</v>
      </c>
      <c r="H86" s="20">
        <v>0.18313497464595391</v>
      </c>
      <c r="I86" s="20">
        <v>0.18242235825232681</v>
      </c>
      <c r="J86" s="20">
        <v>0.14703030443381479</v>
      </c>
      <c r="K86" s="20">
        <v>0.1656290314034195</v>
      </c>
      <c r="L86" s="20">
        <v>0.14047165672645689</v>
      </c>
      <c r="N86" s="20">
        <v>0.16770301073334579</v>
      </c>
      <c r="O86" s="20">
        <v>0.24307563561222109</v>
      </c>
      <c r="P86" s="20">
        <v>0.19371157554755281</v>
      </c>
      <c r="Q86" s="20">
        <v>0.18542060129722621</v>
      </c>
      <c r="R86" s="20">
        <v>0.21698328743824641</v>
      </c>
      <c r="S86" s="20">
        <v>0.19286739361008071</v>
      </c>
      <c r="T86" s="20">
        <v>0.14862563125402101</v>
      </c>
      <c r="U86" s="20">
        <v>0.16005759721790791</v>
      </c>
      <c r="V86" s="20">
        <v>0.16671788284012309</v>
      </c>
      <c r="W86" s="20">
        <v>0.1690824900399942</v>
      </c>
      <c r="X86" s="20">
        <v>0.17698857494545181</v>
      </c>
      <c r="Z86" s="20">
        <v>0.15161323493532269</v>
      </c>
      <c r="AB86" s="20">
        <v>9.9164225428267569E-2</v>
      </c>
      <c r="AD86" s="20">
        <v>0.15766301629164839</v>
      </c>
      <c r="AF86" s="20">
        <v>0.14155521445520619</v>
      </c>
      <c r="AH86" s="20">
        <v>0.1257529811344103</v>
      </c>
      <c r="AJ86" s="20">
        <v>0.22151076928742741</v>
      </c>
      <c r="AL86" s="20">
        <v>0.19228877565662811</v>
      </c>
      <c r="AN86" s="20">
        <v>0.31723529857720278</v>
      </c>
      <c r="AP86" s="20">
        <v>0.27051396361565511</v>
      </c>
      <c r="AR86" s="20">
        <v>0.24997464707842451</v>
      </c>
      <c r="AT86" s="20">
        <v>0.13961723097099751</v>
      </c>
      <c r="AV86" s="20">
        <v>0.30086182992166699</v>
      </c>
      <c r="AX86" s="20">
        <v>0.13602726182390751</v>
      </c>
      <c r="AZ86" s="20">
        <v>0.22344376016709699</v>
      </c>
      <c r="BB86" s="20">
        <v>0.20280162244689509</v>
      </c>
      <c r="BD86" s="20">
        <v>0.21993758138285399</v>
      </c>
      <c r="BF86" s="20">
        <v>0.2376554051862422</v>
      </c>
      <c r="BH86" s="20">
        <v>0.27034243021223159</v>
      </c>
      <c r="BI86" s="20">
        <v>0.2238495463188287</v>
      </c>
    </row>
    <row r="87" spans="2:61" x14ac:dyDescent="0.35">
      <c r="B87" s="19" t="s">
        <v>72</v>
      </c>
      <c r="C87" s="20">
        <v>7.9652458658333009E-2</v>
      </c>
      <c r="D87" s="20">
        <v>8.2330965868723904E-2</v>
      </c>
      <c r="E87" s="20">
        <v>7.6958540579552523E-2</v>
      </c>
      <c r="G87" s="20">
        <v>9.2385897143937704E-2</v>
      </c>
      <c r="H87" s="20">
        <v>9.8612983892284609E-2</v>
      </c>
      <c r="I87" s="20">
        <v>6.4942793912136157E-2</v>
      </c>
      <c r="J87" s="20">
        <v>6.5352049705158677E-2</v>
      </c>
      <c r="K87" s="20">
        <v>7.7149032578379503E-2</v>
      </c>
      <c r="L87" s="20">
        <v>0.1079007223512415</v>
      </c>
      <c r="N87" s="20">
        <v>6.3423903104958657E-2</v>
      </c>
      <c r="O87" s="20">
        <v>5.9416076748091663E-2</v>
      </c>
      <c r="P87" s="20">
        <v>0.1000885244713586</v>
      </c>
      <c r="Q87" s="20">
        <v>0.1020389658893532</v>
      </c>
      <c r="R87" s="20">
        <v>5.9607353970044429E-2</v>
      </c>
      <c r="S87" s="20">
        <v>8.2172653440468341E-2</v>
      </c>
      <c r="T87" s="20">
        <v>0.1025857524834768</v>
      </c>
      <c r="U87" s="20">
        <v>8.2614939069260956E-2</v>
      </c>
      <c r="V87" s="20">
        <v>6.5537658626036666E-2</v>
      </c>
      <c r="W87" s="20">
        <v>7.1587232526808806E-2</v>
      </c>
      <c r="X87" s="20">
        <v>8.7411273115495139E-2</v>
      </c>
      <c r="Z87" s="20">
        <v>6.8925571502960456E-2</v>
      </c>
      <c r="AB87" s="20">
        <v>3.8340824334718651E-2</v>
      </c>
      <c r="AD87" s="20">
        <v>5.6171669828548168E-2</v>
      </c>
      <c r="AF87" s="20">
        <v>5.5754824963257787E-2</v>
      </c>
      <c r="AH87" s="20">
        <v>0.1135558760440142</v>
      </c>
      <c r="AJ87" s="20">
        <v>8.7997493158605472E-2</v>
      </c>
      <c r="AL87" s="20">
        <v>8.9606042309057998E-2</v>
      </c>
      <c r="AN87" s="20">
        <v>0.1301372265854823</v>
      </c>
      <c r="AP87" s="20">
        <v>0.11452136373614399</v>
      </c>
      <c r="AR87" s="20">
        <v>0.10718494394484721</v>
      </c>
      <c r="AT87" s="20">
        <v>8.7308747282581894E-2</v>
      </c>
      <c r="AV87" s="20">
        <v>0.1027858908817533</v>
      </c>
      <c r="AX87" s="20">
        <v>1.402256688475427E-2</v>
      </c>
      <c r="AZ87" s="20">
        <v>4.4719752724365437E-2</v>
      </c>
      <c r="BB87" s="20">
        <v>5.4915423043125827E-2</v>
      </c>
      <c r="BD87" s="20">
        <v>4.6448351658335878E-2</v>
      </c>
      <c r="BF87" s="20">
        <v>6.5334461177148889E-2</v>
      </c>
      <c r="BH87" s="20">
        <v>0.1068034437631315</v>
      </c>
      <c r="BI87" s="20">
        <v>0</v>
      </c>
    </row>
    <row r="89" spans="2:61" ht="72.5" x14ac:dyDescent="0.35">
      <c r="B89" s="17" t="s">
        <v>85</v>
      </c>
    </row>
    <row r="90" spans="2:61" x14ac:dyDescent="0.35">
      <c r="B90" s="18" t="s">
        <v>15</v>
      </c>
    </row>
    <row r="91" spans="2:61" x14ac:dyDescent="0.35">
      <c r="B91" s="19" t="s">
        <v>74</v>
      </c>
      <c r="C91" s="20">
        <v>0.37596809216436788</v>
      </c>
      <c r="D91" s="20">
        <v>0.34387335248226791</v>
      </c>
      <c r="E91" s="20">
        <v>0.41011028697020058</v>
      </c>
      <c r="G91" s="20">
        <v>0.23855580692228831</v>
      </c>
      <c r="H91" s="20">
        <v>0.36991529447761662</v>
      </c>
      <c r="I91" s="20">
        <v>0.38200643833993958</v>
      </c>
      <c r="J91" s="20">
        <v>0.38852066605479613</v>
      </c>
      <c r="K91" s="20">
        <v>0.42197164099751178</v>
      </c>
      <c r="L91" s="20">
        <v>0.42727993268414799</v>
      </c>
      <c r="N91" s="20">
        <v>0.4042323153700661</v>
      </c>
      <c r="O91" s="20">
        <v>0.39153713830554521</v>
      </c>
      <c r="P91" s="20">
        <v>0.37146563539915473</v>
      </c>
      <c r="Q91" s="20">
        <v>0.35105989229408691</v>
      </c>
      <c r="R91" s="20">
        <v>0.38412138462404138</v>
      </c>
      <c r="S91" s="20">
        <v>0.32711253005356677</v>
      </c>
      <c r="T91" s="20">
        <v>0.29393020704432488</v>
      </c>
      <c r="U91" s="20">
        <v>0.38996109872749019</v>
      </c>
      <c r="V91" s="20">
        <v>0.39793250887650428</v>
      </c>
      <c r="W91" s="20">
        <v>0.38248768814937489</v>
      </c>
      <c r="X91" s="20">
        <v>0.41394612894799171</v>
      </c>
      <c r="Z91" s="20">
        <v>0.50461094866682277</v>
      </c>
      <c r="AB91" s="20">
        <v>0.44818687586192879</v>
      </c>
      <c r="AD91" s="20">
        <v>0.44012898408990081</v>
      </c>
      <c r="AF91" s="20">
        <v>0.30232003093758669</v>
      </c>
      <c r="AH91" s="20">
        <v>0.44857066542171398</v>
      </c>
      <c r="AJ91" s="20">
        <v>0.2566131210171001</v>
      </c>
      <c r="AL91" s="20">
        <v>0.2761581212660647</v>
      </c>
      <c r="AN91" s="20">
        <v>0.17200757118673099</v>
      </c>
      <c r="AP91" s="20">
        <v>0.32458057174609972</v>
      </c>
      <c r="AR91" s="20">
        <v>0.33340118994030221</v>
      </c>
      <c r="AT91" s="20">
        <v>0.37577188694838398</v>
      </c>
      <c r="AV91" s="20">
        <v>0.32228957145462322</v>
      </c>
      <c r="AX91" s="20">
        <v>0.32786617753431879</v>
      </c>
      <c r="AZ91" s="20">
        <v>0.51602769738854348</v>
      </c>
      <c r="BB91" s="20">
        <v>0.49069533531792542</v>
      </c>
      <c r="BD91" s="20">
        <v>0.53876124878964504</v>
      </c>
      <c r="BF91" s="20">
        <v>0.53298448289746592</v>
      </c>
      <c r="BH91" s="20">
        <v>0.46109352877387649</v>
      </c>
      <c r="BI91" s="20">
        <v>0.60523128601529386</v>
      </c>
    </row>
    <row r="92" spans="2:61" x14ac:dyDescent="0.35">
      <c r="B92" s="19" t="s">
        <v>75</v>
      </c>
      <c r="C92" s="20">
        <v>0.33933031126584101</v>
      </c>
      <c r="D92" s="20">
        <v>0.33270230596178341</v>
      </c>
      <c r="E92" s="20">
        <v>0.34626409421486681</v>
      </c>
      <c r="G92" s="20">
        <v>0.36715724246528031</v>
      </c>
      <c r="H92" s="20">
        <v>0.36604421667523462</v>
      </c>
      <c r="I92" s="20">
        <v>0.3287809975606551</v>
      </c>
      <c r="J92" s="20">
        <v>0.36445619336011481</v>
      </c>
      <c r="K92" s="20">
        <v>0.2888641252439027</v>
      </c>
      <c r="L92" s="20">
        <v>0.2881625498129633</v>
      </c>
      <c r="N92" s="20">
        <v>0.3596213833190699</v>
      </c>
      <c r="O92" s="20">
        <v>0.31559812823916122</v>
      </c>
      <c r="P92" s="20">
        <v>0.3206947367082843</v>
      </c>
      <c r="Q92" s="20">
        <v>0.34532483273238052</v>
      </c>
      <c r="R92" s="20">
        <v>0.33442319738087839</v>
      </c>
      <c r="S92" s="20">
        <v>0.36112650542275371</v>
      </c>
      <c r="T92" s="20">
        <v>0.39052200503428602</v>
      </c>
      <c r="U92" s="20">
        <v>0.34494809708980678</v>
      </c>
      <c r="V92" s="20">
        <v>0.31360523531144319</v>
      </c>
      <c r="W92" s="20">
        <v>0.32747436875004382</v>
      </c>
      <c r="X92" s="20">
        <v>0.3115366773139831</v>
      </c>
      <c r="Z92" s="20">
        <v>0.31074285345186498</v>
      </c>
      <c r="AB92" s="20">
        <v>0.34393020821530812</v>
      </c>
      <c r="AD92" s="20">
        <v>0.36101963686292909</v>
      </c>
      <c r="AF92" s="20">
        <v>0.4155077808882866</v>
      </c>
      <c r="AH92" s="20">
        <v>0.30929043584072019</v>
      </c>
      <c r="AJ92" s="20">
        <v>0.31278003314954711</v>
      </c>
      <c r="AL92" s="20">
        <v>0.36981456169532262</v>
      </c>
      <c r="AN92" s="20">
        <v>0.31756602068762901</v>
      </c>
      <c r="AP92" s="20">
        <v>0.33027243985531818</v>
      </c>
      <c r="AR92" s="20">
        <v>0.3772225288030287</v>
      </c>
      <c r="AT92" s="20">
        <v>0.36236866294608061</v>
      </c>
      <c r="AV92" s="20">
        <v>0.30683722410592162</v>
      </c>
      <c r="AX92" s="20">
        <v>0.34859891180315189</v>
      </c>
      <c r="AZ92" s="20">
        <v>0.28576127399930851</v>
      </c>
      <c r="BB92" s="20">
        <v>0.27945264892914728</v>
      </c>
      <c r="BD92" s="20">
        <v>0.24341492173763721</v>
      </c>
      <c r="BF92" s="20">
        <v>0.24989237267850731</v>
      </c>
      <c r="BH92" s="20">
        <v>0.31651976237739299</v>
      </c>
      <c r="BI92" s="20">
        <v>0.24244893772058301</v>
      </c>
    </row>
    <row r="93" spans="2:61" x14ac:dyDescent="0.35">
      <c r="B93" s="19" t="s">
        <v>70</v>
      </c>
      <c r="C93" s="20">
        <v>0.10934302520436399</v>
      </c>
      <c r="D93" s="20">
        <v>0.1145526341928228</v>
      </c>
      <c r="E93" s="20">
        <v>0.1040206078355245</v>
      </c>
      <c r="G93" s="20">
        <v>0.13202384149543839</v>
      </c>
      <c r="H93" s="20">
        <v>7.9062721535022445E-2</v>
      </c>
      <c r="I93" s="20">
        <v>0.1202197088514413</v>
      </c>
      <c r="J93" s="20">
        <v>9.9596570258744188E-2</v>
      </c>
      <c r="K93" s="20">
        <v>0.11790629840962299</v>
      </c>
      <c r="L93" s="20">
        <v>0.1631107199154142</v>
      </c>
      <c r="N93" s="20">
        <v>0.1242266386637238</v>
      </c>
      <c r="O93" s="20">
        <v>0.13162010763236959</v>
      </c>
      <c r="P93" s="20">
        <v>9.7144309282441957E-2</v>
      </c>
      <c r="Q93" s="20">
        <v>9.4899960507156406E-2</v>
      </c>
      <c r="R93" s="20">
        <v>0.1036267059549993</v>
      </c>
      <c r="S93" s="20">
        <v>0.1115543352616062</v>
      </c>
      <c r="T93" s="20">
        <v>0.1016808070846766</v>
      </c>
      <c r="U93" s="20">
        <v>9.6542644636636282E-2</v>
      </c>
      <c r="V93" s="20">
        <v>0.11305743955845809</v>
      </c>
      <c r="W93" s="20">
        <v>0.14603932276950951</v>
      </c>
      <c r="X93" s="20">
        <v>0.1025967943831021</v>
      </c>
      <c r="Z93" s="20">
        <v>7.9267730316681773E-2</v>
      </c>
      <c r="AB93" s="20">
        <v>0.102079715785453</v>
      </c>
      <c r="AD93" s="20">
        <v>7.5446123271502338E-2</v>
      </c>
      <c r="AF93" s="20">
        <v>0.12808777761518911</v>
      </c>
      <c r="AH93" s="20">
        <v>8.0650140319312946E-2</v>
      </c>
      <c r="AJ93" s="20">
        <v>0.1237336667716698</v>
      </c>
      <c r="AL93" s="20">
        <v>0.11553367658548409</v>
      </c>
      <c r="AN93" s="20">
        <v>0.1063668973152955</v>
      </c>
      <c r="AP93" s="20">
        <v>0.1594915757134166</v>
      </c>
      <c r="AR93" s="20">
        <v>9.8435679469793522E-2</v>
      </c>
      <c r="AT93" s="20">
        <v>9.2370953385920662E-2</v>
      </c>
      <c r="AV93" s="20">
        <v>0.1111361141197411</v>
      </c>
      <c r="AX93" s="20">
        <v>9.0728916279719213E-2</v>
      </c>
      <c r="AZ93" s="20">
        <v>8.9840021429591632E-2</v>
      </c>
      <c r="BB93" s="20">
        <v>0.12731714620595039</v>
      </c>
      <c r="BD93" s="20">
        <v>0.11190170274276499</v>
      </c>
      <c r="BF93" s="20">
        <v>0.1037735340376838</v>
      </c>
      <c r="BH93" s="20">
        <v>0.1081633668900763</v>
      </c>
      <c r="BI93" s="20">
        <v>6.0787989288640411E-2</v>
      </c>
    </row>
    <row r="94" spans="2:61" x14ac:dyDescent="0.35">
      <c r="B94" s="19" t="s">
        <v>71</v>
      </c>
      <c r="C94" s="20">
        <v>0.12995214713155251</v>
      </c>
      <c r="D94" s="20">
        <v>0.15326590500867041</v>
      </c>
      <c r="E94" s="20">
        <v>0.1049253559086908</v>
      </c>
      <c r="G94" s="20">
        <v>0.1968490109809149</v>
      </c>
      <c r="H94" s="20">
        <v>0.13821667873347659</v>
      </c>
      <c r="I94" s="20">
        <v>0.1331715481158329</v>
      </c>
      <c r="J94" s="20">
        <v>0.1072004398466974</v>
      </c>
      <c r="K94" s="20">
        <v>0.1194366952479502</v>
      </c>
      <c r="L94" s="20">
        <v>7.7658353904864405E-2</v>
      </c>
      <c r="N94" s="20">
        <v>7.8828622156428954E-2</v>
      </c>
      <c r="O94" s="20">
        <v>0.12782623340488089</v>
      </c>
      <c r="P94" s="20">
        <v>0.1088797777117788</v>
      </c>
      <c r="Q94" s="20">
        <v>0.13615908619967931</v>
      </c>
      <c r="R94" s="20">
        <v>0.115143447141867</v>
      </c>
      <c r="S94" s="20">
        <v>0.1624792376808982</v>
      </c>
      <c r="T94" s="20">
        <v>0.15524593029732989</v>
      </c>
      <c r="U94" s="20">
        <v>0.13123482930644911</v>
      </c>
      <c r="V94" s="20">
        <v>0.141656674161248</v>
      </c>
      <c r="W94" s="20">
        <v>0.1130288524905933</v>
      </c>
      <c r="X94" s="20">
        <v>0.13647353922739919</v>
      </c>
      <c r="Z94" s="20">
        <v>7.3522291423017083E-2</v>
      </c>
      <c r="AB94" s="20">
        <v>8.875851671109615E-2</v>
      </c>
      <c r="AD94" s="20">
        <v>0.1061019959173701</v>
      </c>
      <c r="AF94" s="20">
        <v>0.1076295069643381</v>
      </c>
      <c r="AH94" s="20">
        <v>0.10601224300442</v>
      </c>
      <c r="AJ94" s="20">
        <v>0.2132645195518707</v>
      </c>
      <c r="AL94" s="20">
        <v>0.1866386367450453</v>
      </c>
      <c r="AN94" s="20">
        <v>0.3597551879742954</v>
      </c>
      <c r="AP94" s="20">
        <v>0.15042283940304521</v>
      </c>
      <c r="AR94" s="20">
        <v>0.15062553819377231</v>
      </c>
      <c r="AT94" s="20">
        <v>0.1183545978129085</v>
      </c>
      <c r="AV94" s="20">
        <v>0.18344966607073521</v>
      </c>
      <c r="AX94" s="20">
        <v>0.16639720128305011</v>
      </c>
      <c r="AZ94" s="20">
        <v>8.7004962052290857E-2</v>
      </c>
      <c r="BB94" s="20">
        <v>7.6508615387937254E-2</v>
      </c>
      <c r="BD94" s="20">
        <v>7.0555453092654569E-2</v>
      </c>
      <c r="BF94" s="20">
        <v>0.1067311610055639</v>
      </c>
      <c r="BH94" s="20">
        <v>7.0288949217839139E-2</v>
      </c>
      <c r="BI94" s="20">
        <v>7.4082928213703547E-2</v>
      </c>
    </row>
    <row r="95" spans="2:61" x14ac:dyDescent="0.35">
      <c r="B95" s="19" t="s">
        <v>72</v>
      </c>
      <c r="C95" s="20">
        <v>4.540642423387449E-2</v>
      </c>
      <c r="D95" s="20">
        <v>5.5605802354455593E-2</v>
      </c>
      <c r="E95" s="20">
        <v>3.4679655070717158E-2</v>
      </c>
      <c r="G95" s="20">
        <v>6.5414098136078194E-2</v>
      </c>
      <c r="H95" s="20">
        <v>4.676108857864985E-2</v>
      </c>
      <c r="I95" s="20">
        <v>3.5821307132131143E-2</v>
      </c>
      <c r="J95" s="20">
        <v>4.0226130479647522E-2</v>
      </c>
      <c r="K95" s="20">
        <v>5.1821240101012307E-2</v>
      </c>
      <c r="L95" s="20">
        <v>4.3788443682609937E-2</v>
      </c>
      <c r="N95" s="20">
        <v>3.3091040490711328E-2</v>
      </c>
      <c r="O95" s="20">
        <v>3.3418392418043022E-2</v>
      </c>
      <c r="P95" s="20">
        <v>0.1018155408983404</v>
      </c>
      <c r="Q95" s="20">
        <v>7.2556228266696984E-2</v>
      </c>
      <c r="R95" s="20">
        <v>6.2685264898213799E-2</v>
      </c>
      <c r="S95" s="20">
        <v>3.7727391581175003E-2</v>
      </c>
      <c r="T95" s="20">
        <v>5.8621050539382581E-2</v>
      </c>
      <c r="U95" s="20">
        <v>3.7313330239617533E-2</v>
      </c>
      <c r="V95" s="20">
        <v>3.3748142092346479E-2</v>
      </c>
      <c r="W95" s="20">
        <v>3.0969767840478449E-2</v>
      </c>
      <c r="X95" s="20">
        <v>3.544686012752387E-2</v>
      </c>
      <c r="Z95" s="20">
        <v>3.1856176141613388E-2</v>
      </c>
      <c r="AB95" s="20">
        <v>1.7044683426214079E-2</v>
      </c>
      <c r="AD95" s="20">
        <v>1.7303259858297611E-2</v>
      </c>
      <c r="AF95" s="20">
        <v>4.6454903594599417E-2</v>
      </c>
      <c r="AH95" s="20">
        <v>5.5476515413832979E-2</v>
      </c>
      <c r="AJ95" s="20">
        <v>9.3608659509812134E-2</v>
      </c>
      <c r="AL95" s="20">
        <v>5.1855003708083262E-2</v>
      </c>
      <c r="AN95" s="20">
        <v>4.4304322836049029E-2</v>
      </c>
      <c r="AP95" s="20">
        <v>3.5232573282120427E-2</v>
      </c>
      <c r="AR95" s="20">
        <v>4.0315063593103162E-2</v>
      </c>
      <c r="AT95" s="20">
        <v>5.113389890670629E-2</v>
      </c>
      <c r="AV95" s="20">
        <v>7.6287424248978858E-2</v>
      </c>
      <c r="AX95" s="20">
        <v>6.640879309976E-2</v>
      </c>
      <c r="AZ95" s="20">
        <v>2.1366045130265739E-2</v>
      </c>
      <c r="BB95" s="20">
        <v>2.6026254159039631E-2</v>
      </c>
      <c r="BD95" s="20">
        <v>3.5366673637298139E-2</v>
      </c>
      <c r="BF95" s="20">
        <v>6.6184493807790023E-3</v>
      </c>
      <c r="BH95" s="20">
        <v>4.393439274081485E-2</v>
      </c>
      <c r="BI95" s="20">
        <v>1.744885876177911E-2</v>
      </c>
    </row>
    <row r="97" spans="2:61" ht="72.5" x14ac:dyDescent="0.35">
      <c r="B97" s="17" t="s">
        <v>86</v>
      </c>
    </row>
    <row r="98" spans="2:61" x14ac:dyDescent="0.35">
      <c r="B98" s="18" t="s">
        <v>15</v>
      </c>
    </row>
    <row r="99" spans="2:61" x14ac:dyDescent="0.35">
      <c r="B99" s="19" t="s">
        <v>74</v>
      </c>
      <c r="C99" s="20">
        <v>0.26514187804641881</v>
      </c>
      <c r="D99" s="20">
        <v>0.25220927695090911</v>
      </c>
      <c r="E99" s="20">
        <v>0.27900988541946381</v>
      </c>
      <c r="G99" s="20">
        <v>0.1909700972118179</v>
      </c>
      <c r="H99" s="20">
        <v>0.29612330426279693</v>
      </c>
      <c r="I99" s="20">
        <v>0.26826692189585671</v>
      </c>
      <c r="J99" s="20">
        <v>0.2359786037409623</v>
      </c>
      <c r="K99" s="20">
        <v>0.28582598000277581</v>
      </c>
      <c r="L99" s="20">
        <v>0.30380436780369757</v>
      </c>
      <c r="N99" s="20">
        <v>0.24188208102802269</v>
      </c>
      <c r="O99" s="20">
        <v>0.27983929041666988</v>
      </c>
      <c r="P99" s="20">
        <v>0.25665368366794988</v>
      </c>
      <c r="Q99" s="20">
        <v>0.31746146782970769</v>
      </c>
      <c r="R99" s="20">
        <v>0.24369072430788771</v>
      </c>
      <c r="S99" s="20">
        <v>0.27655591019035269</v>
      </c>
      <c r="T99" s="20">
        <v>0.20412102601880039</v>
      </c>
      <c r="U99" s="20">
        <v>0.27927164304284502</v>
      </c>
      <c r="V99" s="20">
        <v>0.25830416877274431</v>
      </c>
      <c r="W99" s="20">
        <v>0.27384151205552387</v>
      </c>
      <c r="X99" s="20">
        <v>0.26088241138289592</v>
      </c>
      <c r="Z99" s="20">
        <v>0.27127025028592688</v>
      </c>
      <c r="AB99" s="20">
        <v>0.35892488777208831</v>
      </c>
      <c r="AD99" s="20">
        <v>0.2501823909354654</v>
      </c>
      <c r="AF99" s="20">
        <v>0.1793726497560485</v>
      </c>
      <c r="AH99" s="20">
        <v>0.39878005550782558</v>
      </c>
      <c r="AJ99" s="20">
        <v>0.2495259902456024</v>
      </c>
      <c r="AL99" s="20">
        <v>0.24721082478080561</v>
      </c>
      <c r="AN99" s="20">
        <v>0.24979810850913009</v>
      </c>
      <c r="AP99" s="20">
        <v>0.19032173807385791</v>
      </c>
      <c r="AR99" s="20">
        <v>0.1868636510313321</v>
      </c>
      <c r="AT99" s="20">
        <v>0.2395418601591788</v>
      </c>
      <c r="AV99" s="20">
        <v>0.1925013076640244</v>
      </c>
      <c r="AX99" s="20">
        <v>0.31347607476664507</v>
      </c>
      <c r="AZ99" s="20">
        <v>0.29176289298507679</v>
      </c>
      <c r="BB99" s="20">
        <v>0.25364184788446431</v>
      </c>
      <c r="BD99" s="20">
        <v>0.33238686569825188</v>
      </c>
      <c r="BF99" s="20">
        <v>0.32331468841094241</v>
      </c>
      <c r="BH99" s="20">
        <v>0.28172011776508332</v>
      </c>
      <c r="BI99" s="20">
        <v>0.27309461087258269</v>
      </c>
    </row>
    <row r="100" spans="2:61" x14ac:dyDescent="0.35">
      <c r="B100" s="19" t="s">
        <v>75</v>
      </c>
      <c r="C100" s="20">
        <v>0.3639348510177553</v>
      </c>
      <c r="D100" s="20">
        <v>0.35985389315141042</v>
      </c>
      <c r="E100" s="20">
        <v>0.36892126595227448</v>
      </c>
      <c r="G100" s="20">
        <v>0.35603069835930762</v>
      </c>
      <c r="H100" s="20">
        <v>0.34690231041519992</v>
      </c>
      <c r="I100" s="20">
        <v>0.34897008934327373</v>
      </c>
      <c r="J100" s="20">
        <v>0.39614898188899361</v>
      </c>
      <c r="K100" s="20">
        <v>0.36705475596142068</v>
      </c>
      <c r="L100" s="20">
        <v>0.38176162219671472</v>
      </c>
      <c r="N100" s="20">
        <v>0.39730803321585439</v>
      </c>
      <c r="O100" s="20">
        <v>0.31284056945297639</v>
      </c>
      <c r="P100" s="20">
        <v>0.31762308960314051</v>
      </c>
      <c r="Q100" s="20">
        <v>0.32967994127560463</v>
      </c>
      <c r="R100" s="20">
        <v>0.38701869670136718</v>
      </c>
      <c r="S100" s="20">
        <v>0.34375240003282309</v>
      </c>
      <c r="T100" s="20">
        <v>0.38138394680802917</v>
      </c>
      <c r="U100" s="20">
        <v>0.37573354543389442</v>
      </c>
      <c r="V100" s="20">
        <v>0.35700465274076082</v>
      </c>
      <c r="W100" s="20">
        <v>0.40409868623153461</v>
      </c>
      <c r="X100" s="20">
        <v>0.34323174900126502</v>
      </c>
      <c r="Z100" s="20">
        <v>0.38210908156419687</v>
      </c>
      <c r="AB100" s="20">
        <v>0.40104561984306453</v>
      </c>
      <c r="AD100" s="20">
        <v>0.43013501328815862</v>
      </c>
      <c r="AF100" s="20">
        <v>0.37806028823821147</v>
      </c>
      <c r="AH100" s="20">
        <v>0.38114811094499362</v>
      </c>
      <c r="AJ100" s="20">
        <v>0.32203482229789743</v>
      </c>
      <c r="AL100" s="20">
        <v>0.36562634004897132</v>
      </c>
      <c r="AN100" s="20">
        <v>0.23114024747316669</v>
      </c>
      <c r="AP100" s="20">
        <v>0.32518624423325299</v>
      </c>
      <c r="AR100" s="20">
        <v>0.31172534338249402</v>
      </c>
      <c r="AT100" s="20">
        <v>0.36359257922340232</v>
      </c>
      <c r="AV100" s="20">
        <v>0.32362269058208448</v>
      </c>
      <c r="AX100" s="20">
        <v>0.39606930489382292</v>
      </c>
      <c r="AZ100" s="20">
        <v>0.35897553682337291</v>
      </c>
      <c r="BB100" s="20">
        <v>0.34276760369488529</v>
      </c>
      <c r="BD100" s="20">
        <v>0.34051087416939418</v>
      </c>
      <c r="BF100" s="20">
        <v>0.31378303738260122</v>
      </c>
      <c r="BH100" s="20">
        <v>0.30002878845789582</v>
      </c>
      <c r="BI100" s="20">
        <v>0.4598215786224269</v>
      </c>
    </row>
    <row r="101" spans="2:61" x14ac:dyDescent="0.35">
      <c r="B101" s="19" t="s">
        <v>70</v>
      </c>
      <c r="C101" s="20">
        <v>0.13748199098737551</v>
      </c>
      <c r="D101" s="20">
        <v>0.13408343839122761</v>
      </c>
      <c r="E101" s="20">
        <v>0.14039111545179439</v>
      </c>
      <c r="G101" s="20">
        <v>0.13204276752587729</v>
      </c>
      <c r="H101" s="20">
        <v>0.13011581036125569</v>
      </c>
      <c r="I101" s="20">
        <v>0.15225664252416921</v>
      </c>
      <c r="J101" s="20">
        <v>0.1286488283198971</v>
      </c>
      <c r="K101" s="20">
        <v>0.1326969934216217</v>
      </c>
      <c r="L101" s="20">
        <v>0.16727243350689139</v>
      </c>
      <c r="N101" s="20">
        <v>0.18308524980872309</v>
      </c>
      <c r="O101" s="20">
        <v>0.169669927172969</v>
      </c>
      <c r="P101" s="20">
        <v>0.1251082030150108</v>
      </c>
      <c r="Q101" s="20">
        <v>0.112720973150525</v>
      </c>
      <c r="R101" s="20">
        <v>0.1132731066407083</v>
      </c>
      <c r="S101" s="20">
        <v>0.12684834085634339</v>
      </c>
      <c r="T101" s="20">
        <v>0.15883103851515629</v>
      </c>
      <c r="U101" s="20">
        <v>0.12770295844095639</v>
      </c>
      <c r="V101" s="20">
        <v>0.1465713672286518</v>
      </c>
      <c r="W101" s="20">
        <v>0.13261507812223131</v>
      </c>
      <c r="X101" s="20">
        <v>0.1352020433603611</v>
      </c>
      <c r="Z101" s="20">
        <v>0.138379317439837</v>
      </c>
      <c r="AB101" s="20">
        <v>0.1247146562595343</v>
      </c>
      <c r="AD101" s="20">
        <v>0.1241312154797279</v>
      </c>
      <c r="AF101" s="20">
        <v>0.1584347736103196</v>
      </c>
      <c r="AH101" s="20">
        <v>8.9505701344315375E-2</v>
      </c>
      <c r="AJ101" s="20">
        <v>0.1216576772557724</v>
      </c>
      <c r="AL101" s="20">
        <v>0.1425242039571897</v>
      </c>
      <c r="AN101" s="20">
        <v>8.5052553505557835E-2</v>
      </c>
      <c r="AP101" s="20">
        <v>0.19018625178151949</v>
      </c>
      <c r="AR101" s="20">
        <v>0.17142646315766841</v>
      </c>
      <c r="AT101" s="20">
        <v>0.14620304769937881</v>
      </c>
      <c r="AV101" s="20">
        <v>0.12703148433549699</v>
      </c>
      <c r="AX101" s="20">
        <v>0.14585541913441619</v>
      </c>
      <c r="AZ101" s="20">
        <v>0.1317449850580342</v>
      </c>
      <c r="BB101" s="20">
        <v>0.14716804278071219</v>
      </c>
      <c r="BD101" s="20">
        <v>0.1350072754665069</v>
      </c>
      <c r="BF101" s="20">
        <v>0.17025587025132419</v>
      </c>
      <c r="BH101" s="20">
        <v>0.1466728368897266</v>
      </c>
      <c r="BI101" s="20">
        <v>0.14352646380837941</v>
      </c>
    </row>
    <row r="102" spans="2:61" x14ac:dyDescent="0.35">
      <c r="B102" s="19" t="s">
        <v>71</v>
      </c>
      <c r="C102" s="20">
        <v>0.17597439186523919</v>
      </c>
      <c r="D102" s="20">
        <v>0.19361941604145921</v>
      </c>
      <c r="E102" s="20">
        <v>0.1572742066281371</v>
      </c>
      <c r="G102" s="20">
        <v>0.25678240576132272</v>
      </c>
      <c r="H102" s="20">
        <v>0.17179629246587941</v>
      </c>
      <c r="I102" s="20">
        <v>0.16760069803365871</v>
      </c>
      <c r="J102" s="20">
        <v>0.19142525494027751</v>
      </c>
      <c r="K102" s="20">
        <v>0.15282490622102601</v>
      </c>
      <c r="L102" s="20">
        <v>9.2015220688455482E-2</v>
      </c>
      <c r="N102" s="20">
        <v>0.1411647646703367</v>
      </c>
      <c r="O102" s="20">
        <v>0.18124136589054141</v>
      </c>
      <c r="P102" s="20">
        <v>0.21086774652138321</v>
      </c>
      <c r="Q102" s="20">
        <v>0.17751604127313811</v>
      </c>
      <c r="R102" s="20">
        <v>0.201376192459814</v>
      </c>
      <c r="S102" s="20">
        <v>0.19319049671246569</v>
      </c>
      <c r="T102" s="20">
        <v>0.18075658479212611</v>
      </c>
      <c r="U102" s="20">
        <v>0.16674430197332421</v>
      </c>
      <c r="V102" s="20">
        <v>0.18286515099146511</v>
      </c>
      <c r="W102" s="20">
        <v>0.13258677890600451</v>
      </c>
      <c r="X102" s="20">
        <v>0.19971026363325359</v>
      </c>
      <c r="Z102" s="20">
        <v>0.14458605985126469</v>
      </c>
      <c r="AB102" s="20">
        <v>9.0163831409646233E-2</v>
      </c>
      <c r="AD102" s="20">
        <v>0.15090375919140669</v>
      </c>
      <c r="AF102" s="20">
        <v>0.21429209367584939</v>
      </c>
      <c r="AH102" s="20">
        <v>8.7325227767770908E-2</v>
      </c>
      <c r="AJ102" s="20">
        <v>0.21856416912933391</v>
      </c>
      <c r="AL102" s="20">
        <v>0.16720925776500001</v>
      </c>
      <c r="AN102" s="20">
        <v>0.33869453712639053</v>
      </c>
      <c r="AP102" s="20">
        <v>0.23084335012857571</v>
      </c>
      <c r="AR102" s="20">
        <v>0.29456169374826952</v>
      </c>
      <c r="AT102" s="20">
        <v>0.19748191244260649</v>
      </c>
      <c r="AV102" s="20">
        <v>0.26456407171638968</v>
      </c>
      <c r="AX102" s="20">
        <v>0.10072053757853409</v>
      </c>
      <c r="AZ102" s="20">
        <v>0.13416516140030321</v>
      </c>
      <c r="BB102" s="20">
        <v>0.14610019843235439</v>
      </c>
      <c r="BD102" s="20">
        <v>0.11992722818922109</v>
      </c>
      <c r="BF102" s="20">
        <v>0.1141859158436492</v>
      </c>
      <c r="BH102" s="20">
        <v>0.15408896052058921</v>
      </c>
      <c r="BI102" s="20">
        <v>5.5478881949325903E-2</v>
      </c>
    </row>
    <row r="103" spans="2:61" x14ac:dyDescent="0.35">
      <c r="B103" s="19" t="s">
        <v>72</v>
      </c>
      <c r="C103" s="20">
        <v>5.746688808321132E-2</v>
      </c>
      <c r="D103" s="20">
        <v>6.0233975464993712E-2</v>
      </c>
      <c r="E103" s="20">
        <v>5.4403526548330278E-2</v>
      </c>
      <c r="G103" s="20">
        <v>6.4174031141674664E-2</v>
      </c>
      <c r="H103" s="20">
        <v>5.506228249486813E-2</v>
      </c>
      <c r="I103" s="20">
        <v>6.2905648203041703E-2</v>
      </c>
      <c r="J103" s="20">
        <v>4.7798331109869613E-2</v>
      </c>
      <c r="K103" s="20">
        <v>6.1597364393155732E-2</v>
      </c>
      <c r="L103" s="20">
        <v>5.5146355804240717E-2</v>
      </c>
      <c r="N103" s="20">
        <v>3.6559871277063227E-2</v>
      </c>
      <c r="O103" s="20">
        <v>5.6408847066843112E-2</v>
      </c>
      <c r="P103" s="20">
        <v>8.9747277192515768E-2</v>
      </c>
      <c r="Q103" s="20">
        <v>6.2621576471024648E-2</v>
      </c>
      <c r="R103" s="20">
        <v>5.4641279890222758E-2</v>
      </c>
      <c r="S103" s="20">
        <v>5.9652852208014792E-2</v>
      </c>
      <c r="T103" s="20">
        <v>7.4907403865887776E-2</v>
      </c>
      <c r="U103" s="20">
        <v>5.0547551108979891E-2</v>
      </c>
      <c r="V103" s="20">
        <v>5.5254660266378042E-2</v>
      </c>
      <c r="W103" s="20">
        <v>5.6857944684705827E-2</v>
      </c>
      <c r="X103" s="20">
        <v>6.0973532622224567E-2</v>
      </c>
      <c r="Z103" s="20">
        <v>6.3655290858774499E-2</v>
      </c>
      <c r="AB103" s="20">
        <v>2.515100471566661E-2</v>
      </c>
      <c r="AD103" s="20">
        <v>4.4647621105241411E-2</v>
      </c>
      <c r="AF103" s="20">
        <v>6.9840194719570939E-2</v>
      </c>
      <c r="AH103" s="20">
        <v>4.3240904435094547E-2</v>
      </c>
      <c r="AJ103" s="20">
        <v>8.8217341071393771E-2</v>
      </c>
      <c r="AL103" s="20">
        <v>7.7429373448033398E-2</v>
      </c>
      <c r="AN103" s="20">
        <v>9.5314553385754758E-2</v>
      </c>
      <c r="AP103" s="20">
        <v>6.3462415782793963E-2</v>
      </c>
      <c r="AR103" s="20">
        <v>3.5422848680235867E-2</v>
      </c>
      <c r="AT103" s="20">
        <v>5.3180600475433562E-2</v>
      </c>
      <c r="AV103" s="20">
        <v>9.228044570200436E-2</v>
      </c>
      <c r="AX103" s="20">
        <v>4.3878663626581778E-2</v>
      </c>
      <c r="AZ103" s="20">
        <v>8.3351423733213151E-2</v>
      </c>
      <c r="BB103" s="20">
        <v>0.1103223072075839</v>
      </c>
      <c r="BD103" s="20">
        <v>7.2167756476625905E-2</v>
      </c>
      <c r="BF103" s="20">
        <v>7.8460488111482984E-2</v>
      </c>
      <c r="BH103" s="20">
        <v>0.11748929636670501</v>
      </c>
      <c r="BI103" s="20">
        <v>6.80784647472851E-2</v>
      </c>
    </row>
    <row r="105" spans="2:61" ht="87" x14ac:dyDescent="0.35">
      <c r="B105" s="17" t="s">
        <v>87</v>
      </c>
    </row>
    <row r="106" spans="2:61" x14ac:dyDescent="0.35">
      <c r="B106" s="18" t="s">
        <v>15</v>
      </c>
    </row>
    <row r="107" spans="2:61" x14ac:dyDescent="0.35">
      <c r="B107" s="19" t="s">
        <v>74</v>
      </c>
      <c r="C107" s="20">
        <v>0.24961499741853249</v>
      </c>
      <c r="D107" s="20">
        <v>0.25270632880135468</v>
      </c>
      <c r="E107" s="20">
        <v>0.2455301176374263</v>
      </c>
      <c r="G107" s="20">
        <v>0.19816294117021219</v>
      </c>
      <c r="H107" s="20">
        <v>0.24412540716716299</v>
      </c>
      <c r="I107" s="20">
        <v>0.2334483025394713</v>
      </c>
      <c r="J107" s="20">
        <v>0.2312404326052605</v>
      </c>
      <c r="K107" s="20">
        <v>0.29307707478895528</v>
      </c>
      <c r="L107" s="20">
        <v>0.37625117493630772</v>
      </c>
      <c r="N107" s="20">
        <v>0.2321849488535731</v>
      </c>
      <c r="O107" s="20">
        <v>0.19367054813914661</v>
      </c>
      <c r="P107" s="20">
        <v>0.2043528400377978</v>
      </c>
      <c r="Q107" s="20">
        <v>0.25817681326132053</v>
      </c>
      <c r="R107" s="20">
        <v>0.25879509972089543</v>
      </c>
      <c r="S107" s="20">
        <v>0.25506184179214142</v>
      </c>
      <c r="T107" s="20">
        <v>0.23988421546791619</v>
      </c>
      <c r="U107" s="20">
        <v>0.27133008122760238</v>
      </c>
      <c r="V107" s="20">
        <v>0.24385207492718949</v>
      </c>
      <c r="W107" s="20">
        <v>0.27685482973202791</v>
      </c>
      <c r="X107" s="20">
        <v>0.23359195574951211</v>
      </c>
      <c r="Z107" s="20">
        <v>0.21540758722905759</v>
      </c>
      <c r="AB107" s="20">
        <v>0.35260317183329037</v>
      </c>
      <c r="AD107" s="20">
        <v>0.21859900161154339</v>
      </c>
      <c r="AF107" s="20">
        <v>0.21411875369185249</v>
      </c>
      <c r="AH107" s="20">
        <v>0.3717180877125959</v>
      </c>
      <c r="AJ107" s="20">
        <v>0.25065464086632538</v>
      </c>
      <c r="AL107" s="20">
        <v>0.2188268982458702</v>
      </c>
      <c r="AN107" s="20">
        <v>0.1994149280395045</v>
      </c>
      <c r="AP107" s="20">
        <v>0.22183768062027051</v>
      </c>
      <c r="AR107" s="20">
        <v>0.1641072834040998</v>
      </c>
      <c r="AT107" s="20">
        <v>0.2337203908030355</v>
      </c>
      <c r="AV107" s="20">
        <v>0.13886633899498629</v>
      </c>
      <c r="AX107" s="20">
        <v>0.36577150459046798</v>
      </c>
      <c r="AZ107" s="20">
        <v>0.23192224488354779</v>
      </c>
      <c r="BB107" s="20">
        <v>0.25153580776741069</v>
      </c>
      <c r="BD107" s="20">
        <v>0.24549138957211439</v>
      </c>
      <c r="BF107" s="20">
        <v>0.26136299339697772</v>
      </c>
      <c r="BH107" s="20">
        <v>0.27175934907043442</v>
      </c>
      <c r="BI107" s="20">
        <v>9.9737161592111809E-2</v>
      </c>
    </row>
    <row r="108" spans="2:61" x14ac:dyDescent="0.35">
      <c r="B108" s="19" t="s">
        <v>75</v>
      </c>
      <c r="C108" s="20">
        <v>0.34353741219089651</v>
      </c>
      <c r="D108" s="20">
        <v>0.34649354476162009</v>
      </c>
      <c r="E108" s="20">
        <v>0.34102885473792688</v>
      </c>
      <c r="G108" s="20">
        <v>0.31446191533810891</v>
      </c>
      <c r="H108" s="20">
        <v>0.37543036093322452</v>
      </c>
      <c r="I108" s="20">
        <v>0.33366211320374811</v>
      </c>
      <c r="J108" s="20">
        <v>0.34706585811215418</v>
      </c>
      <c r="K108" s="20">
        <v>0.34980953086103828</v>
      </c>
      <c r="L108" s="20">
        <v>0.26177295667416889</v>
      </c>
      <c r="N108" s="20">
        <v>0.3108727999999375</v>
      </c>
      <c r="O108" s="20">
        <v>0.35232322003824063</v>
      </c>
      <c r="P108" s="20">
        <v>0.32723562018019781</v>
      </c>
      <c r="Q108" s="20">
        <v>0.36295522623578969</v>
      </c>
      <c r="R108" s="20">
        <v>0.33187522598259761</v>
      </c>
      <c r="S108" s="20">
        <v>0.32895188195226238</v>
      </c>
      <c r="T108" s="20">
        <v>0.32472574149785782</v>
      </c>
      <c r="U108" s="20">
        <v>0.36463789426155557</v>
      </c>
      <c r="V108" s="20">
        <v>0.34251654617558719</v>
      </c>
      <c r="W108" s="20">
        <v>0.33382404568487822</v>
      </c>
      <c r="X108" s="20">
        <v>0.35932583722486622</v>
      </c>
      <c r="Z108" s="20">
        <v>0.33233889330297722</v>
      </c>
      <c r="AB108" s="20">
        <v>0.37008003780297938</v>
      </c>
      <c r="AD108" s="20">
        <v>0.36284378001185652</v>
      </c>
      <c r="AF108" s="20">
        <v>0.40618372755445631</v>
      </c>
      <c r="AH108" s="20">
        <v>0.38715637519831658</v>
      </c>
      <c r="AJ108" s="20">
        <v>0.33343872450053669</v>
      </c>
      <c r="AL108" s="20">
        <v>0.3341760510222278</v>
      </c>
      <c r="AN108" s="20">
        <v>0.25544914326620399</v>
      </c>
      <c r="AP108" s="20">
        <v>0.2839135037606661</v>
      </c>
      <c r="AR108" s="20">
        <v>0.34961589651722819</v>
      </c>
      <c r="AT108" s="20">
        <v>0.38534163664521731</v>
      </c>
      <c r="AV108" s="20">
        <v>0.37550395602555742</v>
      </c>
      <c r="AX108" s="20">
        <v>0.36827704094584113</v>
      </c>
      <c r="AZ108" s="20">
        <v>0.32777149201271372</v>
      </c>
      <c r="BB108" s="20">
        <v>0.31344770495530683</v>
      </c>
      <c r="BD108" s="20">
        <v>0.31485138868663892</v>
      </c>
      <c r="BF108" s="20">
        <v>0.28669079685521792</v>
      </c>
      <c r="BH108" s="20">
        <v>0.24902584403660549</v>
      </c>
      <c r="BI108" s="20">
        <v>0.47971779304957157</v>
      </c>
    </row>
    <row r="109" spans="2:61" x14ac:dyDescent="0.35">
      <c r="B109" s="19" t="s">
        <v>70</v>
      </c>
      <c r="C109" s="20">
        <v>0.14544865475131369</v>
      </c>
      <c r="D109" s="20">
        <v>0.13899075638910749</v>
      </c>
      <c r="E109" s="20">
        <v>0.15255706952170911</v>
      </c>
      <c r="G109" s="20">
        <v>0.16801006855345221</v>
      </c>
      <c r="H109" s="20">
        <v>0.11900626963398279</v>
      </c>
      <c r="I109" s="20">
        <v>0.1855733306784908</v>
      </c>
      <c r="J109" s="20">
        <v>0.14108460857492261</v>
      </c>
      <c r="K109" s="20">
        <v>0.1202079293426804</v>
      </c>
      <c r="L109" s="20">
        <v>0.1414219710846947</v>
      </c>
      <c r="N109" s="20">
        <v>0.19135989510712911</v>
      </c>
      <c r="O109" s="20">
        <v>0.15957003225863001</v>
      </c>
      <c r="P109" s="20">
        <v>0.1237678577008148</v>
      </c>
      <c r="Q109" s="20">
        <v>0.1223416914520578</v>
      </c>
      <c r="R109" s="20">
        <v>0.14371658288040001</v>
      </c>
      <c r="S109" s="20">
        <v>0.1236820521493564</v>
      </c>
      <c r="T109" s="20">
        <v>0.14362087259108741</v>
      </c>
      <c r="U109" s="20">
        <v>0.1291884488647716</v>
      </c>
      <c r="V109" s="20">
        <v>0.15984586419179159</v>
      </c>
      <c r="W109" s="20">
        <v>0.1559845903004872</v>
      </c>
      <c r="X109" s="20">
        <v>0.1537059042540819</v>
      </c>
      <c r="Z109" s="20">
        <v>0.15316446557548971</v>
      </c>
      <c r="AB109" s="20">
        <v>0.1102820582680292</v>
      </c>
      <c r="AD109" s="20">
        <v>0.13892829291618189</v>
      </c>
      <c r="AF109" s="20">
        <v>0.13373142606946489</v>
      </c>
      <c r="AH109" s="20">
        <v>0.10652812569759749</v>
      </c>
      <c r="AJ109" s="20">
        <v>0.123256870995438</v>
      </c>
      <c r="AL109" s="20">
        <v>0.1386203346688816</v>
      </c>
      <c r="AN109" s="20">
        <v>8.8965239195043552E-2</v>
      </c>
      <c r="AP109" s="20">
        <v>0.18652305979016851</v>
      </c>
      <c r="AR109" s="20">
        <v>0.18646139319714361</v>
      </c>
      <c r="AT109" s="20">
        <v>0.15268446527441509</v>
      </c>
      <c r="AV109" s="20">
        <v>0.17395652786339669</v>
      </c>
      <c r="AX109" s="20">
        <v>0.1245128970343224</v>
      </c>
      <c r="AZ109" s="20">
        <v>0.14968783328507701</v>
      </c>
      <c r="BB109" s="20">
        <v>0.15765845548605659</v>
      </c>
      <c r="BD109" s="20">
        <v>0.16209399044636699</v>
      </c>
      <c r="BF109" s="20">
        <v>0.1707902340443968</v>
      </c>
      <c r="BH109" s="20">
        <v>0.1129070906015282</v>
      </c>
      <c r="BI109" s="20">
        <v>0.19628319866288141</v>
      </c>
    </row>
    <row r="110" spans="2:61" x14ac:dyDescent="0.35">
      <c r="B110" s="19" t="s">
        <v>71</v>
      </c>
      <c r="C110" s="20">
        <v>0.19058281462005239</v>
      </c>
      <c r="D110" s="20">
        <v>0.18843390910711391</v>
      </c>
      <c r="E110" s="20">
        <v>0.19297134423950829</v>
      </c>
      <c r="G110" s="20">
        <v>0.25096833736322888</v>
      </c>
      <c r="H110" s="20">
        <v>0.19427733059082311</v>
      </c>
      <c r="I110" s="20">
        <v>0.17870779933314351</v>
      </c>
      <c r="J110" s="20">
        <v>0.2119015901176175</v>
      </c>
      <c r="K110" s="20">
        <v>0.15980494526869041</v>
      </c>
      <c r="L110" s="20">
        <v>0.1311523432566398</v>
      </c>
      <c r="N110" s="20">
        <v>0.21178073907079731</v>
      </c>
      <c r="O110" s="20">
        <v>0.21088339227540509</v>
      </c>
      <c r="P110" s="20">
        <v>0.21916957375230331</v>
      </c>
      <c r="Q110" s="20">
        <v>0.17861856070018911</v>
      </c>
      <c r="R110" s="20">
        <v>0.21130173173500691</v>
      </c>
      <c r="S110" s="20">
        <v>0.2169984434326484</v>
      </c>
      <c r="T110" s="20">
        <v>0.19189551323745799</v>
      </c>
      <c r="U110" s="20">
        <v>0.16631914119479421</v>
      </c>
      <c r="V110" s="20">
        <v>0.1831582413213125</v>
      </c>
      <c r="W110" s="20">
        <v>0.18740808933353451</v>
      </c>
      <c r="X110" s="20">
        <v>0.18985114661629399</v>
      </c>
      <c r="Z110" s="20">
        <v>0.22027356342608001</v>
      </c>
      <c r="AB110" s="20">
        <v>0.13456554341136209</v>
      </c>
      <c r="AD110" s="20">
        <v>0.21068118393536339</v>
      </c>
      <c r="AF110" s="20">
        <v>0.1913638183899864</v>
      </c>
      <c r="AH110" s="20">
        <v>0.1049429331819911</v>
      </c>
      <c r="AJ110" s="20">
        <v>0.2039756580486205</v>
      </c>
      <c r="AL110" s="20">
        <v>0.2219905174010138</v>
      </c>
      <c r="AN110" s="20">
        <v>0.35090712634203292</v>
      </c>
      <c r="AP110" s="20">
        <v>0.22122113292523751</v>
      </c>
      <c r="AR110" s="20">
        <v>0.23691500796912959</v>
      </c>
      <c r="AT110" s="20">
        <v>0.17731639776743791</v>
      </c>
      <c r="AV110" s="20">
        <v>0.20085731944969121</v>
      </c>
      <c r="AX110" s="20">
        <v>0.11108092456663909</v>
      </c>
      <c r="AZ110" s="20">
        <v>0.21877205025137131</v>
      </c>
      <c r="BB110" s="20">
        <v>0.20990327594322419</v>
      </c>
      <c r="BD110" s="20">
        <v>0.22237143215726221</v>
      </c>
      <c r="BF110" s="20">
        <v>0.19544145714258759</v>
      </c>
      <c r="BH110" s="20">
        <v>0.26068494922308588</v>
      </c>
      <c r="BI110" s="20">
        <v>0.18965817836786431</v>
      </c>
    </row>
    <row r="111" spans="2:61" x14ac:dyDescent="0.35">
      <c r="B111" s="19" t="s">
        <v>72</v>
      </c>
      <c r="C111" s="20">
        <v>7.0816121019204856E-2</v>
      </c>
      <c r="D111" s="20">
        <v>7.3375460940803744E-2</v>
      </c>
      <c r="E111" s="20">
        <v>6.7912613863429422E-2</v>
      </c>
      <c r="G111" s="20">
        <v>6.8396737574997826E-2</v>
      </c>
      <c r="H111" s="20">
        <v>6.7160631674806737E-2</v>
      </c>
      <c r="I111" s="20">
        <v>6.8608454245146264E-2</v>
      </c>
      <c r="J111" s="20">
        <v>6.8707510590045193E-2</v>
      </c>
      <c r="K111" s="20">
        <v>7.7100519738635534E-2</v>
      </c>
      <c r="L111" s="20">
        <v>8.9401554048188711E-2</v>
      </c>
      <c r="N111" s="20">
        <v>5.3801616968563143E-2</v>
      </c>
      <c r="O111" s="20">
        <v>8.3552807288577655E-2</v>
      </c>
      <c r="P111" s="20">
        <v>0.12547410832888661</v>
      </c>
      <c r="Q111" s="20">
        <v>7.7907708350642951E-2</v>
      </c>
      <c r="R111" s="20">
        <v>5.4311359681100173E-2</v>
      </c>
      <c r="S111" s="20">
        <v>7.5305780673591116E-2</v>
      </c>
      <c r="T111" s="20">
        <v>9.9873657205680644E-2</v>
      </c>
      <c r="U111" s="20">
        <v>6.8524434451276012E-2</v>
      </c>
      <c r="V111" s="20">
        <v>7.062727338411913E-2</v>
      </c>
      <c r="W111" s="20">
        <v>4.5928444949072222E-2</v>
      </c>
      <c r="X111" s="20">
        <v>6.3525156155245829E-2</v>
      </c>
      <c r="Z111" s="20">
        <v>7.8815490466395341E-2</v>
      </c>
      <c r="AB111" s="20">
        <v>3.2469188684338922E-2</v>
      </c>
      <c r="AD111" s="20">
        <v>6.8947741525054826E-2</v>
      </c>
      <c r="AF111" s="20">
        <v>5.460227429423984E-2</v>
      </c>
      <c r="AH111" s="20">
        <v>2.965447820949893E-2</v>
      </c>
      <c r="AJ111" s="20">
        <v>8.867410558907908E-2</v>
      </c>
      <c r="AL111" s="20">
        <v>8.6386198662006544E-2</v>
      </c>
      <c r="AN111" s="20">
        <v>0.1052635631572149</v>
      </c>
      <c r="AP111" s="20">
        <v>8.6504622903657249E-2</v>
      </c>
      <c r="AR111" s="20">
        <v>6.2900418912398476E-2</v>
      </c>
      <c r="AT111" s="20">
        <v>5.0937109509894177E-2</v>
      </c>
      <c r="AV111" s="20">
        <v>0.11081585766636851</v>
      </c>
      <c r="AX111" s="20">
        <v>3.035763286272946E-2</v>
      </c>
      <c r="AZ111" s="20">
        <v>7.1846379567290425E-2</v>
      </c>
      <c r="BB111" s="20">
        <v>6.7454755848001674E-2</v>
      </c>
      <c r="BD111" s="20">
        <v>5.5191799137617473E-2</v>
      </c>
      <c r="BF111" s="20">
        <v>8.571451856082006E-2</v>
      </c>
      <c r="BH111" s="20">
        <v>0.1056227670683459</v>
      </c>
      <c r="BI111" s="20">
        <v>3.4603668327570801E-2</v>
      </c>
    </row>
    <row r="113" spans="2:61" ht="101.5" x14ac:dyDescent="0.35">
      <c r="B113" s="17" t="s">
        <v>88</v>
      </c>
    </row>
    <row r="114" spans="2:61" x14ac:dyDescent="0.35">
      <c r="B114" s="18" t="s">
        <v>15</v>
      </c>
    </row>
    <row r="115" spans="2:61" x14ac:dyDescent="0.35">
      <c r="B115" s="19" t="s">
        <v>74</v>
      </c>
      <c r="C115" s="20">
        <v>7.9432923006225675E-2</v>
      </c>
      <c r="D115" s="20">
        <v>7.7922450916445202E-2</v>
      </c>
      <c r="E115" s="20">
        <v>8.0942836319627176E-2</v>
      </c>
      <c r="G115" s="20">
        <v>6.5995145081611098E-2</v>
      </c>
      <c r="H115" s="20">
        <v>8.0472499019942481E-2</v>
      </c>
      <c r="I115" s="20">
        <v>7.3128392924730126E-2</v>
      </c>
      <c r="J115" s="20">
        <v>9.6203914981126001E-2</v>
      </c>
      <c r="K115" s="20">
        <v>8.0923261727013945E-2</v>
      </c>
      <c r="L115" s="20">
        <v>5.4189689868292687E-2</v>
      </c>
      <c r="N115" s="20">
        <v>8.6006924707623819E-2</v>
      </c>
      <c r="O115" s="20">
        <v>7.3648937176873375E-2</v>
      </c>
      <c r="P115" s="20">
        <v>0.11390354460044209</v>
      </c>
      <c r="Q115" s="20">
        <v>6.4232709108617586E-2</v>
      </c>
      <c r="R115" s="20">
        <v>7.5676386559676956E-2</v>
      </c>
      <c r="S115" s="20">
        <v>7.3621680043663956E-2</v>
      </c>
      <c r="T115" s="20">
        <v>6.5450049129083296E-2</v>
      </c>
      <c r="U115" s="20">
        <v>8.0303381462282789E-2</v>
      </c>
      <c r="V115" s="20">
        <v>9.7595305896819681E-2</v>
      </c>
      <c r="W115" s="20">
        <v>7.0992434440221297E-2</v>
      </c>
      <c r="X115" s="20">
        <v>7.9969727853021727E-2</v>
      </c>
      <c r="Z115" s="20">
        <v>9.7713424152621617E-2</v>
      </c>
      <c r="AB115" s="20">
        <v>6.1596973659373749E-2</v>
      </c>
      <c r="AD115" s="20">
        <v>9.5305529854954607E-2</v>
      </c>
      <c r="AF115" s="20">
        <v>4.0575581267713899E-2</v>
      </c>
      <c r="AH115" s="20">
        <v>6.4797582346995716E-2</v>
      </c>
      <c r="AJ115" s="20">
        <v>8.7508538930040361E-2</v>
      </c>
      <c r="AL115" s="20">
        <v>6.8566038190175593E-2</v>
      </c>
      <c r="AN115" s="20">
        <v>5.7804884752442838E-2</v>
      </c>
      <c r="AP115" s="20">
        <v>9.4855555348259971E-2</v>
      </c>
      <c r="AR115" s="20">
        <v>7.4306592871327695E-2</v>
      </c>
      <c r="AT115" s="20">
        <v>8.7181947519935812E-2</v>
      </c>
      <c r="AV115" s="20">
        <v>8.6602844856955033E-2</v>
      </c>
      <c r="AX115" s="20">
        <v>9.3556404741969065E-2</v>
      </c>
      <c r="AZ115" s="20">
        <v>6.4797733223022749E-2</v>
      </c>
      <c r="BB115" s="20">
        <v>7.1624888129464492E-2</v>
      </c>
      <c r="BD115" s="20">
        <v>7.6102002710127514E-2</v>
      </c>
      <c r="BF115" s="20">
        <v>9.1972699562389931E-2</v>
      </c>
      <c r="BH115" s="20">
        <v>9.1220036235855909E-2</v>
      </c>
      <c r="BI115" s="20">
        <v>1.7146877764210349E-2</v>
      </c>
    </row>
    <row r="116" spans="2:61" x14ac:dyDescent="0.35">
      <c r="B116" s="19" t="s">
        <v>75</v>
      </c>
      <c r="C116" s="20">
        <v>0.19727423038639991</v>
      </c>
      <c r="D116" s="20">
        <v>0.18536389211277249</v>
      </c>
      <c r="E116" s="20">
        <v>0.20993550109343451</v>
      </c>
      <c r="G116" s="20">
        <v>0.21610294846299519</v>
      </c>
      <c r="H116" s="20">
        <v>0.20980821724790971</v>
      </c>
      <c r="I116" s="20">
        <v>0.19882271266507029</v>
      </c>
      <c r="J116" s="20">
        <v>0.20599523619935389</v>
      </c>
      <c r="K116" s="20">
        <v>0.17493861371751371</v>
      </c>
      <c r="L116" s="20">
        <v>0.1380763946734157</v>
      </c>
      <c r="N116" s="20">
        <v>0.24481952406021729</v>
      </c>
      <c r="O116" s="20">
        <v>0.20645983953921421</v>
      </c>
      <c r="P116" s="20">
        <v>0.24015504850859401</v>
      </c>
      <c r="Q116" s="20">
        <v>0.16277679882166679</v>
      </c>
      <c r="R116" s="20">
        <v>0.2139780765675042</v>
      </c>
      <c r="S116" s="20">
        <v>0.19758501181061519</v>
      </c>
      <c r="T116" s="20">
        <v>0.1986502607843891</v>
      </c>
      <c r="U116" s="20">
        <v>0.19224768830094849</v>
      </c>
      <c r="V116" s="20">
        <v>0.20732239283699949</v>
      </c>
      <c r="W116" s="20">
        <v>0.1584319264895</v>
      </c>
      <c r="X116" s="20">
        <v>0.19086933244745061</v>
      </c>
      <c r="Z116" s="20">
        <v>0.20698249961631179</v>
      </c>
      <c r="AB116" s="20">
        <v>0.18492361018550821</v>
      </c>
      <c r="AD116" s="20">
        <v>0.25176063493254153</v>
      </c>
      <c r="AF116" s="20">
        <v>0.19268304033582331</v>
      </c>
      <c r="AH116" s="20">
        <v>0.13898951430390111</v>
      </c>
      <c r="AJ116" s="20">
        <v>0.17307172208052471</v>
      </c>
      <c r="AL116" s="20">
        <v>0.1889670584346117</v>
      </c>
      <c r="AN116" s="20">
        <v>0.2097656773695224</v>
      </c>
      <c r="AP116" s="20">
        <v>0.2280775748445516</v>
      </c>
      <c r="AR116" s="20">
        <v>0.2597136134891912</v>
      </c>
      <c r="AT116" s="20">
        <v>0.19902055674309649</v>
      </c>
      <c r="AV116" s="20">
        <v>0.22722700263180631</v>
      </c>
      <c r="AX116" s="20">
        <v>0.20572841614159071</v>
      </c>
      <c r="AZ116" s="20">
        <v>0.17330011007384649</v>
      </c>
      <c r="BB116" s="20">
        <v>0.1521295729870617</v>
      </c>
      <c r="BD116" s="20">
        <v>0.14989655195832319</v>
      </c>
      <c r="BF116" s="20">
        <v>0.12832177861509531</v>
      </c>
      <c r="BH116" s="20">
        <v>0.1725426579773012</v>
      </c>
      <c r="BI116" s="20">
        <v>0.10987759618872429</v>
      </c>
    </row>
    <row r="117" spans="2:61" x14ac:dyDescent="0.35">
      <c r="B117" s="19" t="s">
        <v>70</v>
      </c>
      <c r="C117" s="20">
        <v>0.16029651674133971</v>
      </c>
      <c r="D117" s="20">
        <v>0.1665141455085779</v>
      </c>
      <c r="E117" s="20">
        <v>0.1537631585046868</v>
      </c>
      <c r="G117" s="20">
        <v>0.18577183536248079</v>
      </c>
      <c r="H117" s="20">
        <v>0.1256518664759837</v>
      </c>
      <c r="I117" s="20">
        <v>0.16790678621544119</v>
      </c>
      <c r="J117" s="20">
        <v>0.15903482819901771</v>
      </c>
      <c r="K117" s="20">
        <v>0.17210894281400671</v>
      </c>
      <c r="L117" s="20">
        <v>0.19590162335441541</v>
      </c>
      <c r="N117" s="20">
        <v>0.17958898198428941</v>
      </c>
      <c r="O117" s="20">
        <v>0.17160926218103581</v>
      </c>
      <c r="P117" s="20">
        <v>0.1626784863283319</v>
      </c>
      <c r="Q117" s="20">
        <v>0.16653521979339159</v>
      </c>
      <c r="R117" s="20">
        <v>0.1629857853065084</v>
      </c>
      <c r="S117" s="20">
        <v>0.16382040626691571</v>
      </c>
      <c r="T117" s="20">
        <v>0.17270081266062329</v>
      </c>
      <c r="U117" s="20">
        <v>0.13293400730745011</v>
      </c>
      <c r="V117" s="20">
        <v>0.14774616738983881</v>
      </c>
      <c r="W117" s="20">
        <v>0.20989009861257729</v>
      </c>
      <c r="X117" s="20">
        <v>0.13992535034312489</v>
      </c>
      <c r="Z117" s="20">
        <v>0.16358077340875471</v>
      </c>
      <c r="AB117" s="20">
        <v>0.1468615171010223</v>
      </c>
      <c r="AD117" s="20">
        <v>0.16280319892921891</v>
      </c>
      <c r="AF117" s="20">
        <v>0.14757660536948031</v>
      </c>
      <c r="AH117" s="20">
        <v>0.11252267928067571</v>
      </c>
      <c r="AJ117" s="20">
        <v>0.155526860365302</v>
      </c>
      <c r="AL117" s="20">
        <v>0.162385276988322</v>
      </c>
      <c r="AN117" s="20">
        <v>7.8246858938088498E-2</v>
      </c>
      <c r="AP117" s="20">
        <v>0.16147664171110421</v>
      </c>
      <c r="AR117" s="20">
        <v>0.1327890277012565</v>
      </c>
      <c r="AT117" s="20">
        <v>0.18437593104528691</v>
      </c>
      <c r="AV117" s="20">
        <v>0.14244793695726349</v>
      </c>
      <c r="AX117" s="20">
        <v>0.21174656762726751</v>
      </c>
      <c r="AZ117" s="20">
        <v>0.16835108788681619</v>
      </c>
      <c r="BB117" s="20">
        <v>0.20342812772232921</v>
      </c>
      <c r="BD117" s="20">
        <v>0.17421014789188169</v>
      </c>
      <c r="BF117" s="20">
        <v>0.1653407204561487</v>
      </c>
      <c r="BH117" s="20">
        <v>0.14426339885590839</v>
      </c>
      <c r="BI117" s="20">
        <v>0.19860070966140519</v>
      </c>
    </row>
    <row r="118" spans="2:61" x14ac:dyDescent="0.35">
      <c r="B118" s="19" t="s">
        <v>71</v>
      </c>
      <c r="C118" s="20">
        <v>0.33725051542690521</v>
      </c>
      <c r="D118" s="20">
        <v>0.34974756533489609</v>
      </c>
      <c r="E118" s="20">
        <v>0.32391180298289451</v>
      </c>
      <c r="G118" s="20">
        <v>0.35681588110457962</v>
      </c>
      <c r="H118" s="20">
        <v>0.34116098326336908</v>
      </c>
      <c r="I118" s="20">
        <v>0.34091567133959899</v>
      </c>
      <c r="J118" s="20">
        <v>0.34604336833893912</v>
      </c>
      <c r="K118" s="20">
        <v>0.31141021385719081</v>
      </c>
      <c r="L118" s="20">
        <v>0.31964286634415862</v>
      </c>
      <c r="N118" s="20">
        <v>0.3123118448205065</v>
      </c>
      <c r="O118" s="20">
        <v>0.30811679376434781</v>
      </c>
      <c r="P118" s="20">
        <v>0.26573291783829089</v>
      </c>
      <c r="Q118" s="20">
        <v>0.31216995473881831</v>
      </c>
      <c r="R118" s="20">
        <v>0.33180367133959898</v>
      </c>
      <c r="S118" s="20">
        <v>0.33770501704578682</v>
      </c>
      <c r="T118" s="20">
        <v>0.36861638670269348</v>
      </c>
      <c r="U118" s="20">
        <v>0.3517603389321261</v>
      </c>
      <c r="V118" s="20">
        <v>0.34441242316241277</v>
      </c>
      <c r="W118" s="20">
        <v>0.32932742749823918</v>
      </c>
      <c r="X118" s="20">
        <v>0.37233878979098411</v>
      </c>
      <c r="Z118" s="20">
        <v>0.30696674311024541</v>
      </c>
      <c r="AB118" s="20">
        <v>0.34989110068263779</v>
      </c>
      <c r="AD118" s="20">
        <v>0.32289531550595679</v>
      </c>
      <c r="AF118" s="20">
        <v>0.41754956764235901</v>
      </c>
      <c r="AH118" s="20">
        <v>0.36583993553030508</v>
      </c>
      <c r="AJ118" s="20">
        <v>0.34215480621831917</v>
      </c>
      <c r="AL118" s="20">
        <v>0.38525575616958613</v>
      </c>
      <c r="AN118" s="20">
        <v>0.44772893039558659</v>
      </c>
      <c r="AP118" s="20">
        <v>0.29992712890374579</v>
      </c>
      <c r="AR118" s="20">
        <v>0.37471948376236508</v>
      </c>
      <c r="AT118" s="20">
        <v>0.30147643662065132</v>
      </c>
      <c r="AV118" s="20">
        <v>0.3813530937756931</v>
      </c>
      <c r="AX118" s="20">
        <v>0.38959640023949133</v>
      </c>
      <c r="AZ118" s="20">
        <v>0.35033058657698402</v>
      </c>
      <c r="BB118" s="20">
        <v>0.30222231870495181</v>
      </c>
      <c r="BD118" s="20">
        <v>0.32213538416289988</v>
      </c>
      <c r="BF118" s="20">
        <v>0.31052080319774672</v>
      </c>
      <c r="BH118" s="20">
        <v>0.34149338055260692</v>
      </c>
      <c r="BI118" s="20">
        <v>0.43100725586640259</v>
      </c>
    </row>
    <row r="119" spans="2:61" x14ac:dyDescent="0.35">
      <c r="B119" s="19" t="s">
        <v>72</v>
      </c>
      <c r="C119" s="20">
        <v>0.22574581443912939</v>
      </c>
      <c r="D119" s="20">
        <v>0.22045194612730831</v>
      </c>
      <c r="E119" s="20">
        <v>0.23144670109935711</v>
      </c>
      <c r="G119" s="20">
        <v>0.17531418998833351</v>
      </c>
      <c r="H119" s="20">
        <v>0.24290643399279499</v>
      </c>
      <c r="I119" s="20">
        <v>0.2192264368551593</v>
      </c>
      <c r="J119" s="20">
        <v>0.19272265228156341</v>
      </c>
      <c r="K119" s="20">
        <v>0.26061896788427491</v>
      </c>
      <c r="L119" s="20">
        <v>0.29218942575971729</v>
      </c>
      <c r="N119" s="20">
        <v>0.17727272442736311</v>
      </c>
      <c r="O119" s="20">
        <v>0.2401651673385288</v>
      </c>
      <c r="P119" s="20">
        <v>0.21753000272434131</v>
      </c>
      <c r="Q119" s="20">
        <v>0.29428531753750592</v>
      </c>
      <c r="R119" s="20">
        <v>0.21555608022671149</v>
      </c>
      <c r="S119" s="20">
        <v>0.22726788483301821</v>
      </c>
      <c r="T119" s="20">
        <v>0.19458249072321071</v>
      </c>
      <c r="U119" s="20">
        <v>0.2427545839971923</v>
      </c>
      <c r="V119" s="20">
        <v>0.2029237107139292</v>
      </c>
      <c r="W119" s="20">
        <v>0.23135811295946229</v>
      </c>
      <c r="X119" s="20">
        <v>0.21689679956541871</v>
      </c>
      <c r="Z119" s="20">
        <v>0.22475655971206651</v>
      </c>
      <c r="AB119" s="20">
        <v>0.25672679837145801</v>
      </c>
      <c r="AD119" s="20">
        <v>0.16723532077732831</v>
      </c>
      <c r="AF119" s="20">
        <v>0.2016152053846236</v>
      </c>
      <c r="AH119" s="20">
        <v>0.31785028853812242</v>
      </c>
      <c r="AJ119" s="20">
        <v>0.24173807240581349</v>
      </c>
      <c r="AL119" s="20">
        <v>0.19482587021730441</v>
      </c>
      <c r="AN119" s="20">
        <v>0.20645364854435949</v>
      </c>
      <c r="AP119" s="20">
        <v>0.21566309919233839</v>
      </c>
      <c r="AR119" s="20">
        <v>0.15847128217585929</v>
      </c>
      <c r="AT119" s="20">
        <v>0.2279451280710296</v>
      </c>
      <c r="AV119" s="20">
        <v>0.162369121778282</v>
      </c>
      <c r="AX119" s="20">
        <v>9.9372211249681458E-2</v>
      </c>
      <c r="AZ119" s="20">
        <v>0.24322048223933079</v>
      </c>
      <c r="BB119" s="20">
        <v>0.2705950924561929</v>
      </c>
      <c r="BD119" s="20">
        <v>0.27765591327676781</v>
      </c>
      <c r="BF119" s="20">
        <v>0.30384399816861951</v>
      </c>
      <c r="BH119" s="20">
        <v>0.25048052637832752</v>
      </c>
      <c r="BI119" s="20">
        <v>0.2433675605192574</v>
      </c>
    </row>
    <row r="121" spans="2:61" ht="116" x14ac:dyDescent="0.35">
      <c r="B121" s="17" t="s">
        <v>89</v>
      </c>
    </row>
    <row r="122" spans="2:61" x14ac:dyDescent="0.35">
      <c r="B122" s="18" t="s">
        <v>15</v>
      </c>
    </row>
    <row r="123" spans="2:61" x14ac:dyDescent="0.35">
      <c r="B123" s="19" t="s">
        <v>74</v>
      </c>
      <c r="C123" s="20">
        <v>6.3265044678287904E-2</v>
      </c>
      <c r="D123" s="20">
        <v>6.514059363235776E-2</v>
      </c>
      <c r="E123" s="20">
        <v>6.0951106587000543E-2</v>
      </c>
      <c r="G123" s="20">
        <v>4.5807738258807608E-2</v>
      </c>
      <c r="H123" s="20">
        <v>4.2393221545549378E-2</v>
      </c>
      <c r="I123" s="20">
        <v>5.4073902368174498E-2</v>
      </c>
      <c r="J123" s="20">
        <v>6.975959431548269E-2</v>
      </c>
      <c r="K123" s="20">
        <v>9.8027091437740979E-2</v>
      </c>
      <c r="L123" s="20">
        <v>0.1210692559972118</v>
      </c>
      <c r="N123" s="20">
        <v>7.0858587830134406E-2</v>
      </c>
      <c r="O123" s="20">
        <v>5.6594586009182081E-2</v>
      </c>
      <c r="P123" s="20">
        <v>4.7199787716192383E-2</v>
      </c>
      <c r="Q123" s="20">
        <v>5.8412245154145677E-2</v>
      </c>
      <c r="R123" s="20">
        <v>6.1378152009752607E-2</v>
      </c>
      <c r="S123" s="20">
        <v>8.1553311823156741E-2</v>
      </c>
      <c r="T123" s="20">
        <v>6.2977114617930957E-2</v>
      </c>
      <c r="U123" s="20">
        <v>4.9443622172185293E-2</v>
      </c>
      <c r="V123" s="20">
        <v>6.979411630193437E-2</v>
      </c>
      <c r="W123" s="20">
        <v>6.9606353263037712E-2</v>
      </c>
      <c r="X123" s="20">
        <v>7.1466957190665592E-2</v>
      </c>
      <c r="Z123" s="20">
        <v>7.2337687258891128E-2</v>
      </c>
      <c r="AB123" s="20">
        <v>7.3693953073874677E-2</v>
      </c>
      <c r="AD123" s="20">
        <v>4.3204890263631911E-2</v>
      </c>
      <c r="AF123" s="20">
        <v>5.2761887050635732E-2</v>
      </c>
      <c r="AH123" s="20">
        <v>2.562083122003786E-2</v>
      </c>
      <c r="AJ123" s="20">
        <v>9.319405933599785E-2</v>
      </c>
      <c r="AL123" s="20">
        <v>7.0227815397154322E-2</v>
      </c>
      <c r="AN123" s="20">
        <v>7.0805977612165255E-2</v>
      </c>
      <c r="AP123" s="20">
        <v>8.2570991565883683E-2</v>
      </c>
      <c r="AR123" s="20">
        <v>4.127986016017049E-2</v>
      </c>
      <c r="AT123" s="20">
        <v>4.0262894852909792E-2</v>
      </c>
      <c r="AV123" s="20">
        <v>0.12928329492215579</v>
      </c>
      <c r="AX123" s="20">
        <v>6.7840209188896272E-2</v>
      </c>
      <c r="AZ123" s="20">
        <v>7.4479074553288546E-2</v>
      </c>
      <c r="BB123" s="20">
        <v>6.8668765637761198E-2</v>
      </c>
      <c r="BD123" s="20">
        <v>5.6645430663842013E-2</v>
      </c>
      <c r="BF123" s="20">
        <v>0.11288337438770089</v>
      </c>
      <c r="BH123" s="20">
        <v>0.1030232306320877</v>
      </c>
      <c r="BI123" s="20">
        <v>4.1565758604397478E-2</v>
      </c>
    </row>
    <row r="124" spans="2:61" x14ac:dyDescent="0.35">
      <c r="B124" s="19" t="s">
        <v>75</v>
      </c>
      <c r="C124" s="20">
        <v>0.1382180546317614</v>
      </c>
      <c r="D124" s="20">
        <v>0.14409014409381971</v>
      </c>
      <c r="E124" s="20">
        <v>0.13206590918820801</v>
      </c>
      <c r="G124" s="20">
        <v>0.2178731527397095</v>
      </c>
      <c r="H124" s="20">
        <v>0.1152760334689745</v>
      </c>
      <c r="I124" s="20">
        <v>0.118134636569435</v>
      </c>
      <c r="J124" s="20">
        <v>0.14827460595230091</v>
      </c>
      <c r="K124" s="20">
        <v>0.15425434790860629</v>
      </c>
      <c r="L124" s="20">
        <v>8.7296409468253219E-2</v>
      </c>
      <c r="N124" s="20">
        <v>0.16447788444306219</v>
      </c>
      <c r="O124" s="20">
        <v>0.14576398204962879</v>
      </c>
      <c r="P124" s="20">
        <v>0.1209495633968075</v>
      </c>
      <c r="Q124" s="20">
        <v>0.11544668541321861</v>
      </c>
      <c r="R124" s="20">
        <v>0.14611425843361511</v>
      </c>
      <c r="S124" s="20">
        <v>0.13805818086077939</v>
      </c>
      <c r="T124" s="20">
        <v>0.14443773619636499</v>
      </c>
      <c r="U124" s="20">
        <v>0.12214364455430959</v>
      </c>
      <c r="V124" s="20">
        <v>0.14139873705496661</v>
      </c>
      <c r="W124" s="20">
        <v>0.15319285632990259</v>
      </c>
      <c r="X124" s="20">
        <v>0.146541117145042</v>
      </c>
      <c r="Z124" s="20">
        <v>0.13359550694347649</v>
      </c>
      <c r="AB124" s="20">
        <v>0.1046896903727324</v>
      </c>
      <c r="AD124" s="20">
        <v>0.16131885262798809</v>
      </c>
      <c r="AF124" s="20">
        <v>0.1175446486247219</v>
      </c>
      <c r="AH124" s="20">
        <v>9.6817665411291026E-2</v>
      </c>
      <c r="AJ124" s="20">
        <v>0.1540507971968979</v>
      </c>
      <c r="AL124" s="20">
        <v>0.15136099674169079</v>
      </c>
      <c r="AN124" s="20">
        <v>0.188480714910497</v>
      </c>
      <c r="AP124" s="20">
        <v>0.19717656625320609</v>
      </c>
      <c r="AR124" s="20">
        <v>0.23275318115690419</v>
      </c>
      <c r="AT124" s="20">
        <v>0.14301093882577171</v>
      </c>
      <c r="AV124" s="20">
        <v>0.13681010249712369</v>
      </c>
      <c r="AX124" s="20">
        <v>0.12948284559812731</v>
      </c>
      <c r="AZ124" s="20">
        <v>0.18093886654408711</v>
      </c>
      <c r="BB124" s="20">
        <v>0.1575270228517224</v>
      </c>
      <c r="BD124" s="20">
        <v>0.1451775678334041</v>
      </c>
      <c r="BF124" s="20">
        <v>0.158819842805273</v>
      </c>
      <c r="BH124" s="20">
        <v>0.19584987025862419</v>
      </c>
      <c r="BI124" s="20">
        <v>0.1168948676413628</v>
      </c>
    </row>
    <row r="125" spans="2:61" x14ac:dyDescent="0.35">
      <c r="B125" s="19" t="s">
        <v>70</v>
      </c>
      <c r="C125" s="20">
        <v>0.1619152965855174</v>
      </c>
      <c r="D125" s="20">
        <v>0.15674791783948411</v>
      </c>
      <c r="E125" s="20">
        <v>0.1676969633691931</v>
      </c>
      <c r="G125" s="20">
        <v>0.15137591596458619</v>
      </c>
      <c r="H125" s="20">
        <v>0.13136285795363409</v>
      </c>
      <c r="I125" s="20">
        <v>0.16632597453513909</v>
      </c>
      <c r="J125" s="20">
        <v>0.16610120472023379</v>
      </c>
      <c r="K125" s="20">
        <v>0.18432560080367141</v>
      </c>
      <c r="L125" s="20">
        <v>0.2387943292260431</v>
      </c>
      <c r="N125" s="20">
        <v>0.1821710700366273</v>
      </c>
      <c r="O125" s="20">
        <v>0.12853178235113569</v>
      </c>
      <c r="P125" s="20">
        <v>0.17932351450453099</v>
      </c>
      <c r="Q125" s="20">
        <v>0.15855798932670309</v>
      </c>
      <c r="R125" s="20">
        <v>0.14567594116396981</v>
      </c>
      <c r="S125" s="20">
        <v>0.15975158821036189</v>
      </c>
      <c r="T125" s="20">
        <v>0.1699739463297549</v>
      </c>
      <c r="U125" s="20">
        <v>0.13342758958552989</v>
      </c>
      <c r="V125" s="20">
        <v>0.2072677401349429</v>
      </c>
      <c r="W125" s="20">
        <v>0.1578700040699777</v>
      </c>
      <c r="X125" s="20">
        <v>0.15165447105788879</v>
      </c>
      <c r="Z125" s="20">
        <v>0.16040046838969149</v>
      </c>
      <c r="AB125" s="20">
        <v>0.15320940142354311</v>
      </c>
      <c r="AD125" s="20">
        <v>0.18279299339919339</v>
      </c>
      <c r="AF125" s="20">
        <v>0.14270634565189641</v>
      </c>
      <c r="AH125" s="20">
        <v>7.8752878446346902E-2</v>
      </c>
      <c r="AJ125" s="20">
        <v>0.12698307277831769</v>
      </c>
      <c r="AL125" s="20">
        <v>0.17045599044176579</v>
      </c>
      <c r="AN125" s="20">
        <v>0.15620261774692301</v>
      </c>
      <c r="AP125" s="20">
        <v>0.1782186264071178</v>
      </c>
      <c r="AR125" s="20">
        <v>0.14328049772567081</v>
      </c>
      <c r="AT125" s="20">
        <v>0.11415055807237789</v>
      </c>
      <c r="AV125" s="20">
        <v>0.23418144030211729</v>
      </c>
      <c r="AX125" s="20">
        <v>0.2847741350653244</v>
      </c>
      <c r="AZ125" s="20">
        <v>0.16981330702290881</v>
      </c>
      <c r="BB125" s="20">
        <v>0.1660046089311224</v>
      </c>
      <c r="BD125" s="20">
        <v>0.19440442174188149</v>
      </c>
      <c r="BF125" s="20">
        <v>0.15128352573801329</v>
      </c>
      <c r="BH125" s="20">
        <v>0.20466764286382569</v>
      </c>
      <c r="BI125" s="20">
        <v>0.24332232676964871</v>
      </c>
    </row>
    <row r="126" spans="2:61" x14ac:dyDescent="0.35">
      <c r="B126" s="19" t="s">
        <v>71</v>
      </c>
      <c r="C126" s="20">
        <v>0.36401776308767331</v>
      </c>
      <c r="D126" s="20">
        <v>0.36623255822534129</v>
      </c>
      <c r="E126" s="20">
        <v>0.36145329904545981</v>
      </c>
      <c r="G126" s="20">
        <v>0.38375691887917851</v>
      </c>
      <c r="H126" s="20">
        <v>0.40300999755406358</v>
      </c>
      <c r="I126" s="20">
        <v>0.3668371077236231</v>
      </c>
      <c r="J126" s="20">
        <v>0.35662892602859969</v>
      </c>
      <c r="K126" s="20">
        <v>0.32217272041282657</v>
      </c>
      <c r="L126" s="20">
        <v>0.26097173771594051</v>
      </c>
      <c r="N126" s="20">
        <v>0.36509798491409512</v>
      </c>
      <c r="O126" s="20">
        <v>0.34204936613968051</v>
      </c>
      <c r="P126" s="20">
        <v>0.34536566349009951</v>
      </c>
      <c r="Q126" s="20">
        <v>0.38253897334928377</v>
      </c>
      <c r="R126" s="20">
        <v>0.39175672083122531</v>
      </c>
      <c r="S126" s="20">
        <v>0.36374606977766011</v>
      </c>
      <c r="T126" s="20">
        <v>0.37292625895468551</v>
      </c>
      <c r="U126" s="20">
        <v>0.38379425980385068</v>
      </c>
      <c r="V126" s="20">
        <v>0.3317257852639493</v>
      </c>
      <c r="W126" s="20">
        <v>0.3371881154185809</v>
      </c>
      <c r="X126" s="20">
        <v>0.36382966055046112</v>
      </c>
      <c r="Z126" s="20">
        <v>0.34936779224526199</v>
      </c>
      <c r="AB126" s="20">
        <v>0.35236878965161639</v>
      </c>
      <c r="AD126" s="20">
        <v>0.36081895192157298</v>
      </c>
      <c r="AF126" s="20">
        <v>0.4565414750749297</v>
      </c>
      <c r="AH126" s="20">
        <v>0.34362454811462467</v>
      </c>
      <c r="AJ126" s="20">
        <v>0.35451518668506621</v>
      </c>
      <c r="AL126" s="20">
        <v>0.41057219488765601</v>
      </c>
      <c r="AN126" s="20">
        <v>0.37552231451290591</v>
      </c>
      <c r="AP126" s="20">
        <v>0.33011896406894459</v>
      </c>
      <c r="AR126" s="20">
        <v>0.32743150536562782</v>
      </c>
      <c r="AT126" s="20">
        <v>0.38502339659636692</v>
      </c>
      <c r="AV126" s="20">
        <v>0.31877018628683662</v>
      </c>
      <c r="AX126" s="20">
        <v>0.29596063007371137</v>
      </c>
      <c r="AZ126" s="20">
        <v>0.28297074332452399</v>
      </c>
      <c r="BB126" s="20">
        <v>0.28899926730085362</v>
      </c>
      <c r="BD126" s="20">
        <v>0.2934565137172182</v>
      </c>
      <c r="BF126" s="20">
        <v>0.2808970001893954</v>
      </c>
      <c r="BH126" s="20">
        <v>0.26316710182122538</v>
      </c>
      <c r="BI126" s="20">
        <v>0.32228196031232581</v>
      </c>
    </row>
    <row r="127" spans="2:61" x14ac:dyDescent="0.35">
      <c r="B127" s="19" t="s">
        <v>72</v>
      </c>
      <c r="C127" s="20">
        <v>0.27258384101675998</v>
      </c>
      <c r="D127" s="20">
        <v>0.2677887862089971</v>
      </c>
      <c r="E127" s="20">
        <v>0.27783272181013863</v>
      </c>
      <c r="G127" s="20">
        <v>0.20118627415771809</v>
      </c>
      <c r="H127" s="20">
        <v>0.30795788947777841</v>
      </c>
      <c r="I127" s="20">
        <v>0.29462837880362841</v>
      </c>
      <c r="J127" s="20">
        <v>0.25923566898338291</v>
      </c>
      <c r="K127" s="20">
        <v>0.2412202394371547</v>
      </c>
      <c r="L127" s="20">
        <v>0.29186826759255119</v>
      </c>
      <c r="N127" s="20">
        <v>0.21739447277608101</v>
      </c>
      <c r="O127" s="20">
        <v>0.3270602834503728</v>
      </c>
      <c r="P127" s="20">
        <v>0.30716147089236973</v>
      </c>
      <c r="Q127" s="20">
        <v>0.28504410675664871</v>
      </c>
      <c r="R127" s="20">
        <v>0.25507492756143718</v>
      </c>
      <c r="S127" s="20">
        <v>0.25689084932804179</v>
      </c>
      <c r="T127" s="20">
        <v>0.2496849439012637</v>
      </c>
      <c r="U127" s="20">
        <v>0.31119088388412453</v>
      </c>
      <c r="V127" s="20">
        <v>0.24981362124420711</v>
      </c>
      <c r="W127" s="20">
        <v>0.28214267091850109</v>
      </c>
      <c r="X127" s="20">
        <v>0.26650779405594249</v>
      </c>
      <c r="Z127" s="20">
        <v>0.28429854516267888</v>
      </c>
      <c r="AB127" s="20">
        <v>0.31603816547823338</v>
      </c>
      <c r="AD127" s="20">
        <v>0.25186431178761359</v>
      </c>
      <c r="AF127" s="20">
        <v>0.2304456435978163</v>
      </c>
      <c r="AH127" s="20">
        <v>0.45518407680769951</v>
      </c>
      <c r="AJ127" s="20">
        <v>0.27125688400372028</v>
      </c>
      <c r="AL127" s="20">
        <v>0.19738300253173319</v>
      </c>
      <c r="AN127" s="20">
        <v>0.20898837521750899</v>
      </c>
      <c r="AP127" s="20">
        <v>0.21191485170484789</v>
      </c>
      <c r="AR127" s="20">
        <v>0.2552549555916267</v>
      </c>
      <c r="AT127" s="20">
        <v>0.31755221165257341</v>
      </c>
      <c r="AV127" s="20">
        <v>0.1809549759917666</v>
      </c>
      <c r="AX127" s="20">
        <v>0.22194218007394051</v>
      </c>
      <c r="AZ127" s="20">
        <v>0.2917980085551915</v>
      </c>
      <c r="BB127" s="20">
        <v>0.31880033527854029</v>
      </c>
      <c r="BD127" s="20">
        <v>0.3103160660436543</v>
      </c>
      <c r="BF127" s="20">
        <v>0.29611625687961718</v>
      </c>
      <c r="BH127" s="20">
        <v>0.23329215442423709</v>
      </c>
      <c r="BI127" s="20">
        <v>0.27593508667226502</v>
      </c>
    </row>
    <row r="129" spans="2:61" ht="116" x14ac:dyDescent="0.35">
      <c r="B129" s="17" t="s">
        <v>90</v>
      </c>
    </row>
    <row r="130" spans="2:61" x14ac:dyDescent="0.35">
      <c r="B130" s="18" t="s">
        <v>15</v>
      </c>
    </row>
    <row r="131" spans="2:61" x14ac:dyDescent="0.35">
      <c r="B131" s="19" t="s">
        <v>74</v>
      </c>
      <c r="C131" s="20">
        <v>6.5339664523681146E-2</v>
      </c>
      <c r="D131" s="20">
        <v>6.8517088114403005E-2</v>
      </c>
      <c r="E131" s="20">
        <v>6.1998440256077113E-2</v>
      </c>
      <c r="G131" s="20">
        <v>4.8059445682525147E-2</v>
      </c>
      <c r="H131" s="20">
        <v>4.1789808833502348E-2</v>
      </c>
      <c r="I131" s="20">
        <v>5.223054624053193E-2</v>
      </c>
      <c r="J131" s="20">
        <v>8.5558540197363669E-2</v>
      </c>
      <c r="K131" s="20">
        <v>9.7924180541941033E-2</v>
      </c>
      <c r="L131" s="20">
        <v>0.1009853189893616</v>
      </c>
      <c r="N131" s="20">
        <v>6.3461054934156103E-2</v>
      </c>
      <c r="O131" s="20">
        <v>6.6230021100340847E-2</v>
      </c>
      <c r="P131" s="20">
        <v>6.3467884718803436E-2</v>
      </c>
      <c r="Q131" s="20">
        <v>5.5396679418071498E-2</v>
      </c>
      <c r="R131" s="20">
        <v>6.1618510337042388E-2</v>
      </c>
      <c r="S131" s="20">
        <v>8.579074186686568E-2</v>
      </c>
      <c r="T131" s="20">
        <v>6.8155901398787314E-2</v>
      </c>
      <c r="U131" s="20">
        <v>5.1417226047425379E-2</v>
      </c>
      <c r="V131" s="20">
        <v>7.1364940542042482E-2</v>
      </c>
      <c r="W131" s="20">
        <v>8.408806565748074E-2</v>
      </c>
      <c r="X131" s="20">
        <v>6.5171464752215441E-2</v>
      </c>
      <c r="Z131" s="20">
        <v>7.5523205015639583E-2</v>
      </c>
      <c r="AB131" s="20">
        <v>5.3420257471782751E-2</v>
      </c>
      <c r="AD131" s="20">
        <v>5.9081824780743412E-2</v>
      </c>
      <c r="AF131" s="20">
        <v>4.672427167895591E-2</v>
      </c>
      <c r="AH131" s="20">
        <v>2.8780774789870161E-2</v>
      </c>
      <c r="AJ131" s="20">
        <v>6.4824224367814987E-2</v>
      </c>
      <c r="AL131" s="20">
        <v>5.9103704020308373E-2</v>
      </c>
      <c r="AN131" s="20">
        <v>5.7034485129227257E-2</v>
      </c>
      <c r="AP131" s="20">
        <v>6.6981733422228254E-2</v>
      </c>
      <c r="AR131" s="20">
        <v>4.7252432939418207E-2</v>
      </c>
      <c r="AT131" s="20">
        <v>4.1226105887460743E-2</v>
      </c>
      <c r="AV131" s="20">
        <v>0.1390192029964826</v>
      </c>
      <c r="AX131" s="20">
        <v>0.11132025532257731</v>
      </c>
      <c r="AZ131" s="20">
        <v>9.107800993424478E-2</v>
      </c>
      <c r="BB131" s="20">
        <v>7.6706360270023824E-2</v>
      </c>
      <c r="BD131" s="20">
        <v>6.2305711844180177E-2</v>
      </c>
      <c r="BF131" s="20">
        <v>0.1335354104074073</v>
      </c>
      <c r="BH131" s="20">
        <v>0.1054391099859517</v>
      </c>
      <c r="BI131" s="20">
        <v>6.4070091231908072E-2</v>
      </c>
    </row>
    <row r="132" spans="2:61" x14ac:dyDescent="0.35">
      <c r="B132" s="19" t="s">
        <v>75</v>
      </c>
      <c r="C132" s="20">
        <v>0.1441879245191339</v>
      </c>
      <c r="D132" s="20">
        <v>0.14345497407017799</v>
      </c>
      <c r="E132" s="20">
        <v>0.14489036136789349</v>
      </c>
      <c r="G132" s="20">
        <v>0.17575115773321759</v>
      </c>
      <c r="H132" s="20">
        <v>0.1214503327027527</v>
      </c>
      <c r="I132" s="20">
        <v>0.13619808583808801</v>
      </c>
      <c r="J132" s="20">
        <v>0.14729990009868429</v>
      </c>
      <c r="K132" s="20">
        <v>0.1721539445867116</v>
      </c>
      <c r="L132" s="20">
        <v>0.12687955854987021</v>
      </c>
      <c r="N132" s="20">
        <v>0.170382077840601</v>
      </c>
      <c r="O132" s="20">
        <v>0.13230009221454631</v>
      </c>
      <c r="P132" s="20">
        <v>0.14790890971846221</v>
      </c>
      <c r="Q132" s="20">
        <v>0.1172184832740889</v>
      </c>
      <c r="R132" s="20">
        <v>0.1277702508984721</v>
      </c>
      <c r="S132" s="20">
        <v>0.15184770922751481</v>
      </c>
      <c r="T132" s="20">
        <v>0.14373310985374099</v>
      </c>
      <c r="U132" s="20">
        <v>0.124706881619128</v>
      </c>
      <c r="V132" s="20">
        <v>0.16893447612503781</v>
      </c>
      <c r="W132" s="20">
        <v>0.1722415401949185</v>
      </c>
      <c r="X132" s="20">
        <v>0.13899898085908621</v>
      </c>
      <c r="Z132" s="20">
        <v>0.13728924806844461</v>
      </c>
      <c r="AB132" s="20">
        <v>0.1092209036576971</v>
      </c>
      <c r="AD132" s="20">
        <v>0.16831928994965101</v>
      </c>
      <c r="AF132" s="20">
        <v>0.1230741375899298</v>
      </c>
      <c r="AH132" s="20">
        <v>8.6197607897062309E-2</v>
      </c>
      <c r="AJ132" s="20">
        <v>0.14411158757220599</v>
      </c>
      <c r="AL132" s="20">
        <v>0.1660095494942439</v>
      </c>
      <c r="AN132" s="20">
        <v>0.18312772373968411</v>
      </c>
      <c r="AP132" s="20">
        <v>0.20171785291703101</v>
      </c>
      <c r="AR132" s="20">
        <v>0.1927895534962373</v>
      </c>
      <c r="AT132" s="20">
        <v>0.10155716791963811</v>
      </c>
      <c r="AV132" s="20">
        <v>0.14320682817480021</v>
      </c>
      <c r="AX132" s="20">
        <v>0.11381415435921199</v>
      </c>
      <c r="AZ132" s="20">
        <v>0.17921391854420041</v>
      </c>
      <c r="BB132" s="20">
        <v>0.13459688957258339</v>
      </c>
      <c r="BD132" s="20">
        <v>0.14144450321466501</v>
      </c>
      <c r="BF132" s="20">
        <v>0.1620887278969543</v>
      </c>
      <c r="BH132" s="20">
        <v>0.26532663956303221</v>
      </c>
      <c r="BI132" s="20">
        <v>0.11122987416407661</v>
      </c>
    </row>
    <row r="133" spans="2:61" x14ac:dyDescent="0.35">
      <c r="B133" s="19" t="s">
        <v>70</v>
      </c>
      <c r="C133" s="20">
        <v>0.1844511475677714</v>
      </c>
      <c r="D133" s="20">
        <v>0.17949334562029509</v>
      </c>
      <c r="E133" s="20">
        <v>0.190036078237203</v>
      </c>
      <c r="G133" s="20">
        <v>0.19789237602833579</v>
      </c>
      <c r="H133" s="20">
        <v>0.1402521656785663</v>
      </c>
      <c r="I133" s="20">
        <v>0.18071766653264459</v>
      </c>
      <c r="J133" s="20">
        <v>0.1947702406398755</v>
      </c>
      <c r="K133" s="20">
        <v>0.22143203005919451</v>
      </c>
      <c r="L133" s="20">
        <v>0.24569364024078619</v>
      </c>
      <c r="N133" s="20">
        <v>0.20476112804604751</v>
      </c>
      <c r="O133" s="20">
        <v>0.16569768792706191</v>
      </c>
      <c r="P133" s="20">
        <v>0.16083068380780821</v>
      </c>
      <c r="Q133" s="20">
        <v>0.178993106805553</v>
      </c>
      <c r="R133" s="20">
        <v>0.22143288677365619</v>
      </c>
      <c r="S133" s="20">
        <v>0.1853614313019154</v>
      </c>
      <c r="T133" s="20">
        <v>0.18285499496595181</v>
      </c>
      <c r="U133" s="20">
        <v>0.15089114695847461</v>
      </c>
      <c r="V133" s="20">
        <v>0.21186707032614449</v>
      </c>
      <c r="W133" s="20">
        <v>0.17243560061447291</v>
      </c>
      <c r="X133" s="20">
        <v>0.1945092183776494</v>
      </c>
      <c r="Z133" s="20">
        <v>0.19381767024764479</v>
      </c>
      <c r="AB133" s="20">
        <v>0.192827735927209</v>
      </c>
      <c r="AD133" s="20">
        <v>0.23168962653288641</v>
      </c>
      <c r="AF133" s="20">
        <v>0.22405463823551081</v>
      </c>
      <c r="AH133" s="20">
        <v>0.1001359541867375</v>
      </c>
      <c r="AJ133" s="20">
        <v>0.16740690383629789</v>
      </c>
      <c r="AL133" s="20">
        <v>0.19863300444956661</v>
      </c>
      <c r="AN133" s="20">
        <v>0.13370210073361261</v>
      </c>
      <c r="AP133" s="20">
        <v>0.1816310621648084</v>
      </c>
      <c r="AR133" s="20">
        <v>0.1455072349019943</v>
      </c>
      <c r="AT133" s="20">
        <v>0.1813804285521162</v>
      </c>
      <c r="AV133" s="20">
        <v>0.20430265167488271</v>
      </c>
      <c r="AX133" s="20">
        <v>0.26302311037015269</v>
      </c>
      <c r="AZ133" s="20">
        <v>0.20167126727379309</v>
      </c>
      <c r="BB133" s="20">
        <v>0.21501837291719261</v>
      </c>
      <c r="BD133" s="20">
        <v>0.25603984090604343</v>
      </c>
      <c r="BF133" s="20">
        <v>0.17744420366759139</v>
      </c>
      <c r="BH133" s="20">
        <v>0.19982189566471559</v>
      </c>
      <c r="BI133" s="20">
        <v>0.28674656505461549</v>
      </c>
    </row>
    <row r="134" spans="2:61" x14ac:dyDescent="0.35">
      <c r="B134" s="19" t="s">
        <v>71</v>
      </c>
      <c r="C134" s="20">
        <v>0.35045061931810922</v>
      </c>
      <c r="D134" s="20">
        <v>0.35858997797828751</v>
      </c>
      <c r="E134" s="20">
        <v>0.34175542618300642</v>
      </c>
      <c r="G134" s="20">
        <v>0.37450118641169111</v>
      </c>
      <c r="H134" s="20">
        <v>0.37896420237332762</v>
      </c>
      <c r="I134" s="20">
        <v>0.35403467140401318</v>
      </c>
      <c r="J134" s="20">
        <v>0.34757096468865178</v>
      </c>
      <c r="K134" s="20">
        <v>0.30787733846854243</v>
      </c>
      <c r="L134" s="20">
        <v>0.27598118183641868</v>
      </c>
      <c r="N134" s="20">
        <v>0.36661807911074051</v>
      </c>
      <c r="O134" s="20">
        <v>0.35333101985333493</v>
      </c>
      <c r="P134" s="20">
        <v>0.3431843729824442</v>
      </c>
      <c r="Q134" s="20">
        <v>0.34287132412646237</v>
      </c>
      <c r="R134" s="20">
        <v>0.36774466209479473</v>
      </c>
      <c r="S134" s="20">
        <v>0.33941525324761418</v>
      </c>
      <c r="T134" s="20">
        <v>0.35076616508690178</v>
      </c>
      <c r="U134" s="20">
        <v>0.37463530618742369</v>
      </c>
      <c r="V134" s="20">
        <v>0.31929944624033119</v>
      </c>
      <c r="W134" s="20">
        <v>0.33569257457701768</v>
      </c>
      <c r="X134" s="20">
        <v>0.35545279977957328</v>
      </c>
      <c r="Z134" s="20">
        <v>0.31080186028033541</v>
      </c>
      <c r="AB134" s="20">
        <v>0.34767413156913718</v>
      </c>
      <c r="AD134" s="20">
        <v>0.34731689470377353</v>
      </c>
      <c r="AF134" s="20">
        <v>0.39693222653074578</v>
      </c>
      <c r="AH134" s="20">
        <v>0.32416365138798248</v>
      </c>
      <c r="AJ134" s="20">
        <v>0.33687294263957113</v>
      </c>
      <c r="AL134" s="20">
        <v>0.36064453397239332</v>
      </c>
      <c r="AN134" s="20">
        <v>0.33632551346856371</v>
      </c>
      <c r="AP134" s="20">
        <v>0.34810692784128189</v>
      </c>
      <c r="AR134" s="20">
        <v>0.41559534427625278</v>
      </c>
      <c r="AT134" s="20">
        <v>0.39763361466676428</v>
      </c>
      <c r="AV134" s="20">
        <v>0.34524718691832751</v>
      </c>
      <c r="AX134" s="20">
        <v>0.34648330535670452</v>
      </c>
      <c r="AZ134" s="20">
        <v>0.27929727324569809</v>
      </c>
      <c r="BB134" s="20">
        <v>0.30304338311608381</v>
      </c>
      <c r="BD134" s="20">
        <v>0.25917693595022301</v>
      </c>
      <c r="BF134" s="20">
        <v>0.2635072541606156</v>
      </c>
      <c r="BH134" s="20">
        <v>0.25718597150950151</v>
      </c>
      <c r="BI134" s="20">
        <v>0.21785373775093489</v>
      </c>
    </row>
    <row r="135" spans="2:61" x14ac:dyDescent="0.35">
      <c r="B135" s="19" t="s">
        <v>72</v>
      </c>
      <c r="C135" s="20">
        <v>0.25557064407130448</v>
      </c>
      <c r="D135" s="20">
        <v>0.2499446142168365</v>
      </c>
      <c r="E135" s="20">
        <v>0.26131969395582</v>
      </c>
      <c r="G135" s="20">
        <v>0.2037958341442303</v>
      </c>
      <c r="H135" s="20">
        <v>0.31754349041185082</v>
      </c>
      <c r="I135" s="20">
        <v>0.27681902998472219</v>
      </c>
      <c r="J135" s="20">
        <v>0.22480035437542459</v>
      </c>
      <c r="K135" s="20">
        <v>0.2006125063436105</v>
      </c>
      <c r="L135" s="20">
        <v>0.25046030038356309</v>
      </c>
      <c r="N135" s="20">
        <v>0.1947776600684549</v>
      </c>
      <c r="O135" s="20">
        <v>0.28244117890471587</v>
      </c>
      <c r="P135" s="20">
        <v>0.28460814877248208</v>
      </c>
      <c r="Q135" s="20">
        <v>0.30552040637582389</v>
      </c>
      <c r="R135" s="20">
        <v>0.2214336898960346</v>
      </c>
      <c r="S135" s="20">
        <v>0.23758486435609011</v>
      </c>
      <c r="T135" s="20">
        <v>0.25448982869461823</v>
      </c>
      <c r="U135" s="20">
        <v>0.2983494391875483</v>
      </c>
      <c r="V135" s="20">
        <v>0.22853406676644419</v>
      </c>
      <c r="W135" s="20">
        <v>0.23554221895611019</v>
      </c>
      <c r="X135" s="20">
        <v>0.2458675362314757</v>
      </c>
      <c r="Z135" s="20">
        <v>0.28256801638793583</v>
      </c>
      <c r="AB135" s="20">
        <v>0.29685697137417388</v>
      </c>
      <c r="AD135" s="20">
        <v>0.1935923640329458</v>
      </c>
      <c r="AF135" s="20">
        <v>0.20921472596485791</v>
      </c>
      <c r="AH135" s="20">
        <v>0.46072201173834748</v>
      </c>
      <c r="AJ135" s="20">
        <v>0.28678434158410998</v>
      </c>
      <c r="AL135" s="20">
        <v>0.21560920806348779</v>
      </c>
      <c r="AN135" s="20">
        <v>0.28981017692891242</v>
      </c>
      <c r="AP135" s="20">
        <v>0.20156242365465041</v>
      </c>
      <c r="AR135" s="20">
        <v>0.19885543438609721</v>
      </c>
      <c r="AT135" s="20">
        <v>0.27820268297402051</v>
      </c>
      <c r="AV135" s="20">
        <v>0.16822413023550689</v>
      </c>
      <c r="AX135" s="20">
        <v>0.1653591745913533</v>
      </c>
      <c r="AZ135" s="20">
        <v>0.24873953100206339</v>
      </c>
      <c r="BB135" s="20">
        <v>0.27063499412411618</v>
      </c>
      <c r="BD135" s="20">
        <v>0.2810330080848884</v>
      </c>
      <c r="BF135" s="20">
        <v>0.26342440386743132</v>
      </c>
      <c r="BH135" s="20">
        <v>0.17222638327679921</v>
      </c>
      <c r="BI135" s="20">
        <v>0.32009973179846501</v>
      </c>
    </row>
    <row r="137" spans="2:61" ht="87" x14ac:dyDescent="0.35">
      <c r="B137" s="17" t="s">
        <v>91</v>
      </c>
    </row>
    <row r="138" spans="2:61" x14ac:dyDescent="0.35">
      <c r="B138" s="18" t="s">
        <v>15</v>
      </c>
    </row>
    <row r="139" spans="2:61" x14ac:dyDescent="0.35">
      <c r="B139" s="19" t="s">
        <v>74</v>
      </c>
      <c r="C139" s="20">
        <v>3.8948193390309173E-2</v>
      </c>
      <c r="D139" s="20">
        <v>4.0311163786503859E-2</v>
      </c>
      <c r="E139" s="20">
        <v>3.7254680374630318E-2</v>
      </c>
      <c r="G139" s="20">
        <v>3.5243745387255977E-2</v>
      </c>
      <c r="H139" s="20">
        <v>3.8952539599290417E-2</v>
      </c>
      <c r="I139" s="20">
        <v>3.6422999276079247E-2</v>
      </c>
      <c r="J139" s="20">
        <v>4.13987230346698E-2</v>
      </c>
      <c r="K139" s="20">
        <v>4.420037899325905E-2</v>
      </c>
      <c r="L139" s="20">
        <v>2.8498055853506479E-2</v>
      </c>
      <c r="N139" s="20">
        <v>4.2017419525262022E-2</v>
      </c>
      <c r="O139" s="20">
        <v>1.6554892650756679E-2</v>
      </c>
      <c r="P139" s="20">
        <v>5.9456611310176849E-2</v>
      </c>
      <c r="Q139" s="20">
        <v>3.1901362509901603E-2</v>
      </c>
      <c r="R139" s="20">
        <v>6.3887720200845419E-2</v>
      </c>
      <c r="S139" s="20">
        <v>3.0108078541315909E-2</v>
      </c>
      <c r="T139" s="20">
        <v>3.5823861742757458E-2</v>
      </c>
      <c r="U139" s="20">
        <v>3.4600834761933347E-2</v>
      </c>
      <c r="V139" s="20">
        <v>4.2520544800322933E-2</v>
      </c>
      <c r="W139" s="20">
        <v>2.971156045534951E-2</v>
      </c>
      <c r="X139" s="20">
        <v>4.7522285131360087E-2</v>
      </c>
      <c r="Z139" s="20">
        <v>5.1254365580600619E-2</v>
      </c>
      <c r="AB139" s="20">
        <v>2.4151665949381489E-2</v>
      </c>
      <c r="AD139" s="20">
        <v>3.1123628798250771E-2</v>
      </c>
      <c r="AF139" s="20">
        <v>3.1777518241834501E-2</v>
      </c>
      <c r="AH139" s="20">
        <v>4.6823124644701682E-2</v>
      </c>
      <c r="AJ139" s="20">
        <v>6.0495338129808271E-2</v>
      </c>
      <c r="AL139" s="20">
        <v>4.4142116736182881E-2</v>
      </c>
      <c r="AN139" s="20">
        <v>5.0101120283968417E-2</v>
      </c>
      <c r="AP139" s="20">
        <v>3.4534327879686313E-2</v>
      </c>
      <c r="AR139" s="20">
        <v>1.147017339195113E-2</v>
      </c>
      <c r="AT139" s="20">
        <v>4.1020271486970863E-2</v>
      </c>
      <c r="AV139" s="20">
        <v>6.9576197667114509E-2</v>
      </c>
      <c r="AX139" s="20">
        <v>1.29238244552063E-2</v>
      </c>
      <c r="AZ139" s="20">
        <v>3.9234990929210609E-2</v>
      </c>
      <c r="BB139" s="20">
        <v>4.0119801770425408E-2</v>
      </c>
      <c r="BD139" s="20">
        <v>4.6433474907141177E-2</v>
      </c>
      <c r="BF139" s="20">
        <v>4.5407999966027068E-2</v>
      </c>
      <c r="BH139" s="20">
        <v>5.0589755330513658E-2</v>
      </c>
      <c r="BI139" s="20">
        <v>5.1568927969631702E-2</v>
      </c>
    </row>
    <row r="140" spans="2:61" x14ac:dyDescent="0.35">
      <c r="B140" s="19" t="s">
        <v>75</v>
      </c>
      <c r="C140" s="20">
        <v>0.13004640133313869</v>
      </c>
      <c r="D140" s="20">
        <v>0.12617737781702371</v>
      </c>
      <c r="E140" s="20">
        <v>0.13438313673118579</v>
      </c>
      <c r="G140" s="20">
        <v>0.19749243300505781</v>
      </c>
      <c r="H140" s="20">
        <v>0.14828276037557531</v>
      </c>
      <c r="I140" s="20">
        <v>0.13725758246987971</v>
      </c>
      <c r="J140" s="20">
        <v>0.12451144624415431</v>
      </c>
      <c r="K140" s="20">
        <v>8.8805002655300405E-2</v>
      </c>
      <c r="L140" s="20">
        <v>5.0263886323877571E-2</v>
      </c>
      <c r="N140" s="20">
        <v>0.13527225869963511</v>
      </c>
      <c r="O140" s="20">
        <v>0.1207133415088011</v>
      </c>
      <c r="P140" s="20">
        <v>0.15240086935200989</v>
      </c>
      <c r="Q140" s="20">
        <v>0.11193580642830971</v>
      </c>
      <c r="R140" s="20">
        <v>0.1528256497208606</v>
      </c>
      <c r="S140" s="20">
        <v>0.16753307718835389</v>
      </c>
      <c r="T140" s="20">
        <v>0.15144534529315939</v>
      </c>
      <c r="U140" s="20">
        <v>0.1061782035524798</v>
      </c>
      <c r="V140" s="20">
        <v>0.1169875215738907</v>
      </c>
      <c r="W140" s="20">
        <v>0.12963109807347251</v>
      </c>
      <c r="X140" s="20">
        <v>0.1435249938455212</v>
      </c>
      <c r="Z140" s="20">
        <v>0.1434848527020941</v>
      </c>
      <c r="AB140" s="20">
        <v>7.0693981720522034E-2</v>
      </c>
      <c r="AD140" s="20">
        <v>0.15543463906978081</v>
      </c>
      <c r="AF140" s="20">
        <v>0.1059288285387652</v>
      </c>
      <c r="AH140" s="20">
        <v>8.592063947824051E-2</v>
      </c>
      <c r="AJ140" s="20">
        <v>0.13075611951092261</v>
      </c>
      <c r="AL140" s="20">
        <v>0.16349817357624291</v>
      </c>
      <c r="AN140" s="20">
        <v>0.1672588045642516</v>
      </c>
      <c r="AP140" s="20">
        <v>0.14903540899248541</v>
      </c>
      <c r="AR140" s="20">
        <v>0.14386152160619139</v>
      </c>
      <c r="AT140" s="20">
        <v>0.1065651535616122</v>
      </c>
      <c r="AV140" s="20">
        <v>0.14501102853059811</v>
      </c>
      <c r="AX140" s="20">
        <v>0.11018817360557399</v>
      </c>
      <c r="AZ140" s="20">
        <v>0.1480313078269534</v>
      </c>
      <c r="BB140" s="20">
        <v>0.1230623439863146</v>
      </c>
      <c r="BD140" s="20">
        <v>0.12860261725305119</v>
      </c>
      <c r="BF140" s="20">
        <v>0.158338359771801</v>
      </c>
      <c r="BH140" s="20">
        <v>0.16241389341168189</v>
      </c>
      <c r="BI140" s="20">
        <v>9.2846142742420604E-2</v>
      </c>
    </row>
    <row r="141" spans="2:61" x14ac:dyDescent="0.35">
      <c r="B141" s="19" t="s">
        <v>70</v>
      </c>
      <c r="C141" s="20">
        <v>0.14260025075771729</v>
      </c>
      <c r="D141" s="20">
        <v>0.13916513200123651</v>
      </c>
      <c r="E141" s="20">
        <v>0.14579267594008391</v>
      </c>
      <c r="G141" s="20">
        <v>0.13229678122383379</v>
      </c>
      <c r="H141" s="20">
        <v>0.13660367021047609</v>
      </c>
      <c r="I141" s="20">
        <v>0.15555292864317341</v>
      </c>
      <c r="J141" s="20">
        <v>0.15234167882749039</v>
      </c>
      <c r="K141" s="20">
        <v>0.14104197056408771</v>
      </c>
      <c r="L141" s="20">
        <v>9.1929173310964354E-2</v>
      </c>
      <c r="N141" s="20">
        <v>0.15256989979759841</v>
      </c>
      <c r="O141" s="20">
        <v>0.13143562359650571</v>
      </c>
      <c r="P141" s="20">
        <v>0.12967136933248891</v>
      </c>
      <c r="Q141" s="20">
        <v>0.14652345259932151</v>
      </c>
      <c r="R141" s="20">
        <v>0.1209457088199105</v>
      </c>
      <c r="S141" s="20">
        <v>0.11354053442448669</v>
      </c>
      <c r="T141" s="20">
        <v>0.16074399030729111</v>
      </c>
      <c r="U141" s="20">
        <v>0.1293121904316677</v>
      </c>
      <c r="V141" s="20">
        <v>0.14962343503390371</v>
      </c>
      <c r="W141" s="20">
        <v>0.17063048054955091</v>
      </c>
      <c r="X141" s="20">
        <v>0.15239608432283169</v>
      </c>
      <c r="Z141" s="20">
        <v>0.18200471457656231</v>
      </c>
      <c r="AB141" s="20">
        <v>0.1194331143120458</v>
      </c>
      <c r="AD141" s="20">
        <v>0.1708878330538747</v>
      </c>
      <c r="AF141" s="20">
        <v>0.1199944701762288</v>
      </c>
      <c r="AH141" s="20">
        <v>7.8237632456190601E-2</v>
      </c>
      <c r="AJ141" s="20">
        <v>0.12846070599369941</v>
      </c>
      <c r="AL141" s="20">
        <v>0.15169338185777079</v>
      </c>
      <c r="AN141" s="20">
        <v>0.1019300281648037</v>
      </c>
      <c r="AP141" s="20">
        <v>0.14719523151511749</v>
      </c>
      <c r="AR141" s="20">
        <v>0.1251805814295025</v>
      </c>
      <c r="AT141" s="20">
        <v>0.10637336185839399</v>
      </c>
      <c r="AV141" s="20">
        <v>0.13743552085973351</v>
      </c>
      <c r="AX141" s="20">
        <v>0.16131544943175799</v>
      </c>
      <c r="AZ141" s="20">
        <v>0.13692023461443231</v>
      </c>
      <c r="BB141" s="20">
        <v>0.16027169930883589</v>
      </c>
      <c r="BD141" s="20">
        <v>0.14211192925433269</v>
      </c>
      <c r="BF141" s="20">
        <v>0.1187459963260411</v>
      </c>
      <c r="BH141" s="20">
        <v>0.15219488092867031</v>
      </c>
      <c r="BI141" s="20">
        <v>0.1086953568279504</v>
      </c>
    </row>
    <row r="142" spans="2:61" x14ac:dyDescent="0.35">
      <c r="B142" s="19" t="s">
        <v>71</v>
      </c>
      <c r="C142" s="20">
        <v>0.34206414508589961</v>
      </c>
      <c r="D142" s="20">
        <v>0.35346244326289211</v>
      </c>
      <c r="E142" s="20">
        <v>0.33037066497274592</v>
      </c>
      <c r="G142" s="20">
        <v>0.37924017541212901</v>
      </c>
      <c r="H142" s="20">
        <v>0.33444105232024429</v>
      </c>
      <c r="I142" s="20">
        <v>0.34859450875466219</v>
      </c>
      <c r="J142" s="20">
        <v>0.36184993979638969</v>
      </c>
      <c r="K142" s="20">
        <v>0.32904838153337029</v>
      </c>
      <c r="L142" s="20">
        <v>0.23328456028170841</v>
      </c>
      <c r="N142" s="20">
        <v>0.35324887830774182</v>
      </c>
      <c r="O142" s="20">
        <v>0.40049718011088842</v>
      </c>
      <c r="P142" s="20">
        <v>0.33985069191280659</v>
      </c>
      <c r="Q142" s="20">
        <v>0.29803784124760629</v>
      </c>
      <c r="R142" s="20">
        <v>0.35196806469779918</v>
      </c>
      <c r="S142" s="20">
        <v>0.35580207622580129</v>
      </c>
      <c r="T142" s="20">
        <v>0.28951256224089622</v>
      </c>
      <c r="U142" s="20">
        <v>0.39125509212035747</v>
      </c>
      <c r="V142" s="20">
        <v>0.33130360328813341</v>
      </c>
      <c r="W142" s="20">
        <v>0.30531611361575312</v>
      </c>
      <c r="X142" s="20">
        <v>0.34108735336315549</v>
      </c>
      <c r="Z142" s="20">
        <v>0.32862303988372088</v>
      </c>
      <c r="AB142" s="20">
        <v>0.34710684337225639</v>
      </c>
      <c r="AD142" s="20">
        <v>0.32166590933365519</v>
      </c>
      <c r="AF142" s="20">
        <v>0.33600521720080562</v>
      </c>
      <c r="AH142" s="20">
        <v>0.32844409797133728</v>
      </c>
      <c r="AJ142" s="20">
        <v>0.35119603338281369</v>
      </c>
      <c r="AL142" s="20">
        <v>0.40819469590037122</v>
      </c>
      <c r="AN142" s="20">
        <v>0.38940402376462452</v>
      </c>
      <c r="AP142" s="20">
        <v>0.35330444115320808</v>
      </c>
      <c r="AR142" s="20">
        <v>0.39926597619685972</v>
      </c>
      <c r="AT142" s="20">
        <v>0.3414192798668283</v>
      </c>
      <c r="AV142" s="20">
        <v>0.38825660366130399</v>
      </c>
      <c r="AX142" s="20">
        <v>0.34811269607001039</v>
      </c>
      <c r="AZ142" s="20">
        <v>0.37456138895417729</v>
      </c>
      <c r="BB142" s="20">
        <v>0.33150296620465408</v>
      </c>
      <c r="BD142" s="20">
        <v>0.34668358918423531</v>
      </c>
      <c r="BF142" s="20">
        <v>0.37886474048634983</v>
      </c>
      <c r="BH142" s="20">
        <v>0.35027332616480999</v>
      </c>
      <c r="BI142" s="20">
        <v>0.39081871934569989</v>
      </c>
    </row>
    <row r="143" spans="2:61" x14ac:dyDescent="0.35">
      <c r="B143" s="19" t="s">
        <v>72</v>
      </c>
      <c r="C143" s="20">
        <v>0.34634100943293528</v>
      </c>
      <c r="D143" s="20">
        <v>0.34088388313234402</v>
      </c>
      <c r="E143" s="20">
        <v>0.35219884198135398</v>
      </c>
      <c r="G143" s="20">
        <v>0.25572686497172331</v>
      </c>
      <c r="H143" s="20">
        <v>0.3417199774944138</v>
      </c>
      <c r="I143" s="20">
        <v>0.32217198085620541</v>
      </c>
      <c r="J143" s="20">
        <v>0.3198982120972958</v>
      </c>
      <c r="K143" s="20">
        <v>0.39690426625398251</v>
      </c>
      <c r="L143" s="20">
        <v>0.596024324229943</v>
      </c>
      <c r="N143" s="20">
        <v>0.31689154366976269</v>
      </c>
      <c r="O143" s="20">
        <v>0.33079896213304821</v>
      </c>
      <c r="P143" s="20">
        <v>0.3186204580925181</v>
      </c>
      <c r="Q143" s="20">
        <v>0.41160153721486092</v>
      </c>
      <c r="R143" s="20">
        <v>0.31037285656058428</v>
      </c>
      <c r="S143" s="20">
        <v>0.3330162336200419</v>
      </c>
      <c r="T143" s="20">
        <v>0.36247424041589588</v>
      </c>
      <c r="U143" s="20">
        <v>0.33865367913356142</v>
      </c>
      <c r="V143" s="20">
        <v>0.35956489530374919</v>
      </c>
      <c r="W143" s="20">
        <v>0.36471074730587411</v>
      </c>
      <c r="X143" s="20">
        <v>0.31546928333713148</v>
      </c>
      <c r="Z143" s="20">
        <v>0.29463302725702201</v>
      </c>
      <c r="AB143" s="20">
        <v>0.43861439464579433</v>
      </c>
      <c r="AD143" s="20">
        <v>0.32088798974443861</v>
      </c>
      <c r="AF143" s="20">
        <v>0.40629396584236588</v>
      </c>
      <c r="AH143" s="20">
        <v>0.46057450544952988</v>
      </c>
      <c r="AJ143" s="20">
        <v>0.32909180298275592</v>
      </c>
      <c r="AL143" s="20">
        <v>0.23247163192943221</v>
      </c>
      <c r="AN143" s="20">
        <v>0.29130602322235177</v>
      </c>
      <c r="AP143" s="20">
        <v>0.31593059045950272</v>
      </c>
      <c r="AR143" s="20">
        <v>0.32022174737549502</v>
      </c>
      <c r="AT143" s="20">
        <v>0.40462193322619461</v>
      </c>
      <c r="AV143" s="20">
        <v>0.25972064928124988</v>
      </c>
      <c r="AX143" s="20">
        <v>0.36745985643745133</v>
      </c>
      <c r="AZ143" s="20">
        <v>0.30125207767522638</v>
      </c>
      <c r="BB143" s="20">
        <v>0.34504318872977002</v>
      </c>
      <c r="BD143" s="20">
        <v>0.33616838940123972</v>
      </c>
      <c r="BF143" s="20">
        <v>0.29864290344978112</v>
      </c>
      <c r="BH143" s="20">
        <v>0.28452814416432398</v>
      </c>
      <c r="BI143" s="20">
        <v>0.35607085311429743</v>
      </c>
    </row>
    <row r="145" spans="2:61" ht="87" x14ac:dyDescent="0.35">
      <c r="B145" s="17" t="s">
        <v>92</v>
      </c>
    </row>
    <row r="146" spans="2:61" x14ac:dyDescent="0.35">
      <c r="B146" s="18" t="s">
        <v>15</v>
      </c>
    </row>
    <row r="147" spans="2:61" x14ac:dyDescent="0.35">
      <c r="B147" s="19" t="s">
        <v>74</v>
      </c>
      <c r="C147" s="20">
        <v>7.7786673971526332E-2</v>
      </c>
      <c r="D147" s="20">
        <v>7.319988940788083E-2</v>
      </c>
      <c r="E147" s="20">
        <v>8.2789114389763857E-2</v>
      </c>
      <c r="G147" s="20">
        <v>4.432667480746149E-2</v>
      </c>
      <c r="H147" s="20">
        <v>8.3534199705245088E-2</v>
      </c>
      <c r="I147" s="20">
        <v>7.9764091066763854E-2</v>
      </c>
      <c r="J147" s="20">
        <v>8.6975689768509792E-2</v>
      </c>
      <c r="K147" s="20">
        <v>7.9585794647276289E-2</v>
      </c>
      <c r="L147" s="20">
        <v>6.2301128027564059E-2</v>
      </c>
      <c r="N147" s="20">
        <v>6.6586088157596646E-2</v>
      </c>
      <c r="O147" s="20">
        <v>5.6594593322810277E-2</v>
      </c>
      <c r="P147" s="20">
        <v>0.1038956370022944</v>
      </c>
      <c r="Q147" s="20">
        <v>8.8659663231506536E-2</v>
      </c>
      <c r="R147" s="20">
        <v>9.0026710274573971E-2</v>
      </c>
      <c r="S147" s="20">
        <v>6.0477204147675503E-2</v>
      </c>
      <c r="T147" s="20">
        <v>7.9351938480935053E-2</v>
      </c>
      <c r="U147" s="20">
        <v>8.687483400892701E-2</v>
      </c>
      <c r="V147" s="20">
        <v>7.5652329361408005E-2</v>
      </c>
      <c r="W147" s="20">
        <v>8.1967618238251924E-2</v>
      </c>
      <c r="X147" s="20">
        <v>5.675477580236931E-2</v>
      </c>
      <c r="Z147" s="20">
        <v>0.12859484566363941</v>
      </c>
      <c r="AB147" s="20">
        <v>5.946912942091713E-2</v>
      </c>
      <c r="AD147" s="20">
        <v>7.0810915544374325E-2</v>
      </c>
      <c r="AF147" s="20">
        <v>3.433088711189676E-2</v>
      </c>
      <c r="AH147" s="20">
        <v>9.0978872326071727E-2</v>
      </c>
      <c r="AJ147" s="20">
        <v>7.8774275644206401E-2</v>
      </c>
      <c r="AL147" s="20">
        <v>6.6676136497693286E-2</v>
      </c>
      <c r="AN147" s="20">
        <v>2.9362257379713461E-2</v>
      </c>
      <c r="AP147" s="20">
        <v>6.8066124495785391E-2</v>
      </c>
      <c r="AR147" s="20">
        <v>5.7271432609822308E-2</v>
      </c>
      <c r="AT147" s="20">
        <v>8.166907388445524E-2</v>
      </c>
      <c r="AV147" s="20">
        <v>0.13312500699240801</v>
      </c>
      <c r="AX147" s="20">
        <v>3.7241072989362058E-2</v>
      </c>
      <c r="AZ147" s="20">
        <v>0.12825223408499911</v>
      </c>
      <c r="BB147" s="20">
        <v>0.11390669304508839</v>
      </c>
      <c r="BD147" s="20">
        <v>0.12302736111558769</v>
      </c>
      <c r="BF147" s="20">
        <v>0.1381240010004173</v>
      </c>
      <c r="BH147" s="20">
        <v>0.15547933107641171</v>
      </c>
      <c r="BI147" s="20">
        <v>0.15596901988148729</v>
      </c>
    </row>
    <row r="148" spans="2:61" x14ac:dyDescent="0.35">
      <c r="B148" s="19" t="s">
        <v>75</v>
      </c>
      <c r="C148" s="20">
        <v>0.19204204205381731</v>
      </c>
      <c r="D148" s="20">
        <v>0.180320135263038</v>
      </c>
      <c r="E148" s="20">
        <v>0.20449410420968131</v>
      </c>
      <c r="G148" s="20">
        <v>0.21237665438053721</v>
      </c>
      <c r="H148" s="20">
        <v>0.21154982506566961</v>
      </c>
      <c r="I148" s="20">
        <v>0.19062851239527451</v>
      </c>
      <c r="J148" s="20">
        <v>0.20767778432991621</v>
      </c>
      <c r="K148" s="20">
        <v>0.16468019324551009</v>
      </c>
      <c r="L148" s="20">
        <v>0.10016470925388379</v>
      </c>
      <c r="N148" s="20">
        <v>0.19807172534059009</v>
      </c>
      <c r="O148" s="20">
        <v>0.22726460215906921</v>
      </c>
      <c r="P148" s="20">
        <v>0.2063709904760487</v>
      </c>
      <c r="Q148" s="20">
        <v>0.18124332571847079</v>
      </c>
      <c r="R148" s="20">
        <v>0.19658156437535709</v>
      </c>
      <c r="S148" s="20">
        <v>0.19550670863800171</v>
      </c>
      <c r="T148" s="20">
        <v>0.18123295796984479</v>
      </c>
      <c r="U148" s="20">
        <v>0.17770462049020791</v>
      </c>
      <c r="V148" s="20">
        <v>0.21703342726106789</v>
      </c>
      <c r="W148" s="20">
        <v>0.1717513268496125</v>
      </c>
      <c r="X148" s="20">
        <v>0.1902665445150265</v>
      </c>
      <c r="Z148" s="20">
        <v>0.26602784717562561</v>
      </c>
      <c r="AB148" s="20">
        <v>0.1202724458018256</v>
      </c>
      <c r="AD148" s="20">
        <v>0.25208844954188342</v>
      </c>
      <c r="AF148" s="20">
        <v>0.1944747036150844</v>
      </c>
      <c r="AH148" s="20">
        <v>0.1841618666609745</v>
      </c>
      <c r="AJ148" s="20">
        <v>0.13028642347488331</v>
      </c>
      <c r="AL148" s="20">
        <v>0.1434022919505393</v>
      </c>
      <c r="AN148" s="20">
        <v>0.140411730505065</v>
      </c>
      <c r="AP148" s="20">
        <v>0.22463175567290569</v>
      </c>
      <c r="AR148" s="20">
        <v>0.29467432987761061</v>
      </c>
      <c r="AT148" s="20">
        <v>0.19234380753166949</v>
      </c>
      <c r="AV148" s="20">
        <v>0.16839128870341799</v>
      </c>
      <c r="AX148" s="20">
        <v>0.1046499034060528</v>
      </c>
      <c r="AZ148" s="20">
        <v>0.27177143314063179</v>
      </c>
      <c r="BB148" s="20">
        <v>0.26626406457085511</v>
      </c>
      <c r="BD148" s="20">
        <v>0.2365498064812919</v>
      </c>
      <c r="BF148" s="20">
        <v>0.22010912513612349</v>
      </c>
      <c r="BH148" s="20">
        <v>0.25724670054931548</v>
      </c>
      <c r="BI148" s="20">
        <v>0.14943762469402089</v>
      </c>
    </row>
    <row r="149" spans="2:61" x14ac:dyDescent="0.35">
      <c r="B149" s="19" t="s">
        <v>70</v>
      </c>
      <c r="C149" s="20">
        <v>0.16900561815497481</v>
      </c>
      <c r="D149" s="20">
        <v>0.16609446923033541</v>
      </c>
      <c r="E149" s="20">
        <v>0.17145548408937861</v>
      </c>
      <c r="G149" s="20">
        <v>0.1722178530026735</v>
      </c>
      <c r="H149" s="20">
        <v>0.14935953668902119</v>
      </c>
      <c r="I149" s="20">
        <v>0.1911569780775853</v>
      </c>
      <c r="J149" s="20">
        <v>0.1717132553869046</v>
      </c>
      <c r="K149" s="20">
        <v>0.16463523269524619</v>
      </c>
      <c r="L149" s="20">
        <v>0.15131773107997329</v>
      </c>
      <c r="N149" s="20">
        <v>0.22037773988330411</v>
      </c>
      <c r="O149" s="20">
        <v>0.14280361488215229</v>
      </c>
      <c r="P149" s="20">
        <v>0.15094876130443771</v>
      </c>
      <c r="Q149" s="20">
        <v>0.15721328014539421</v>
      </c>
      <c r="R149" s="20">
        <v>0.13681145866558261</v>
      </c>
      <c r="S149" s="20">
        <v>0.16058853923136909</v>
      </c>
      <c r="T149" s="20">
        <v>0.17512085398115629</v>
      </c>
      <c r="U149" s="20">
        <v>0.15785528018389719</v>
      </c>
      <c r="V149" s="20">
        <v>0.1807396295768971</v>
      </c>
      <c r="W149" s="20">
        <v>0.16848628729442919</v>
      </c>
      <c r="X149" s="20">
        <v>0.18969554761000959</v>
      </c>
      <c r="Z149" s="20">
        <v>0.1556466734390313</v>
      </c>
      <c r="AB149" s="20">
        <v>0.13064725073277161</v>
      </c>
      <c r="AD149" s="20">
        <v>0.17034809982832691</v>
      </c>
      <c r="AF149" s="20">
        <v>0.20731213289460271</v>
      </c>
      <c r="AH149" s="20">
        <v>0.11978257439158541</v>
      </c>
      <c r="AJ149" s="20">
        <v>0.19620063027927781</v>
      </c>
      <c r="AL149" s="20">
        <v>0.13674211799139799</v>
      </c>
      <c r="AN149" s="20">
        <v>0.18409178572005699</v>
      </c>
      <c r="AP149" s="20">
        <v>0.20814793572842361</v>
      </c>
      <c r="AR149" s="20">
        <v>0.12591667398427869</v>
      </c>
      <c r="AT149" s="20">
        <v>0.18707774951758521</v>
      </c>
      <c r="AV149" s="20">
        <v>0.16845637603203389</v>
      </c>
      <c r="AX149" s="20">
        <v>0.21349008315142959</v>
      </c>
      <c r="AZ149" s="20">
        <v>0.1497932915195116</v>
      </c>
      <c r="BB149" s="20">
        <v>0.1701504922920323</v>
      </c>
      <c r="BD149" s="20">
        <v>0.18366676608915519</v>
      </c>
      <c r="BF149" s="20">
        <v>0.1591145542142953</v>
      </c>
      <c r="BH149" s="20">
        <v>0.1602650646850689</v>
      </c>
      <c r="BI149" s="20">
        <v>0.1796739101694261</v>
      </c>
    </row>
    <row r="150" spans="2:61" x14ac:dyDescent="0.35">
      <c r="B150" s="19" t="s">
        <v>71</v>
      </c>
      <c r="C150" s="20">
        <v>0.33103402098055068</v>
      </c>
      <c r="D150" s="20">
        <v>0.35416385040565213</v>
      </c>
      <c r="E150" s="20">
        <v>0.30712267473822591</v>
      </c>
      <c r="G150" s="20">
        <v>0.40415749300344489</v>
      </c>
      <c r="H150" s="20">
        <v>0.32285108609931162</v>
      </c>
      <c r="I150" s="20">
        <v>0.33634770892124533</v>
      </c>
      <c r="J150" s="20">
        <v>0.3120539697255803</v>
      </c>
      <c r="K150" s="20">
        <v>0.32587571975512059</v>
      </c>
      <c r="L150" s="20">
        <v>0.29692831359032801</v>
      </c>
      <c r="N150" s="20">
        <v>0.30728908830527679</v>
      </c>
      <c r="O150" s="20">
        <v>0.37063076984484539</v>
      </c>
      <c r="P150" s="20">
        <v>0.30237111345603063</v>
      </c>
      <c r="Q150" s="20">
        <v>0.2952242004737291</v>
      </c>
      <c r="R150" s="20">
        <v>0.3117609188585988</v>
      </c>
      <c r="S150" s="20">
        <v>0.35985298421632339</v>
      </c>
      <c r="T150" s="20">
        <v>0.36763549081909591</v>
      </c>
      <c r="U150" s="20">
        <v>0.35697013384782</v>
      </c>
      <c r="V150" s="20">
        <v>0.2922971412914202</v>
      </c>
      <c r="W150" s="20">
        <v>0.32916846506830633</v>
      </c>
      <c r="X150" s="20">
        <v>0.35854359361380211</v>
      </c>
      <c r="Z150" s="20">
        <v>0.2952657015478502</v>
      </c>
      <c r="AB150" s="20">
        <v>0.33795200458319002</v>
      </c>
      <c r="AD150" s="20">
        <v>0.29932945270447592</v>
      </c>
      <c r="AF150" s="20">
        <v>0.39336978181991211</v>
      </c>
      <c r="AH150" s="20">
        <v>0.31572322600831437</v>
      </c>
      <c r="AJ150" s="20">
        <v>0.37065226596037149</v>
      </c>
      <c r="AL150" s="20">
        <v>0.430247769248013</v>
      </c>
      <c r="AN150" s="20">
        <v>0.44839794869139432</v>
      </c>
      <c r="AP150" s="20">
        <v>0.2761020666138167</v>
      </c>
      <c r="AR150" s="20">
        <v>0.33432902345622451</v>
      </c>
      <c r="AT150" s="20">
        <v>0.3254449334565645</v>
      </c>
      <c r="AV150" s="20">
        <v>0.38848245398554421</v>
      </c>
      <c r="AX150" s="20">
        <v>0.27678993216381459</v>
      </c>
      <c r="AZ150" s="20">
        <v>0.3001122465341256</v>
      </c>
      <c r="BB150" s="20">
        <v>0.28441800920533938</v>
      </c>
      <c r="BD150" s="20">
        <v>0.30455513772071191</v>
      </c>
      <c r="BF150" s="20">
        <v>0.31587506636330959</v>
      </c>
      <c r="BH150" s="20">
        <v>0.28564803784145848</v>
      </c>
      <c r="BI150" s="20">
        <v>0.36931963799386308</v>
      </c>
    </row>
    <row r="151" spans="2:61" x14ac:dyDescent="0.35">
      <c r="B151" s="19" t="s">
        <v>72</v>
      </c>
      <c r="C151" s="20">
        <v>0.23013164483913079</v>
      </c>
      <c r="D151" s="20">
        <v>0.22622165569309369</v>
      </c>
      <c r="E151" s="20">
        <v>0.23413862257295029</v>
      </c>
      <c r="G151" s="20">
        <v>0.1669213248058829</v>
      </c>
      <c r="H151" s="20">
        <v>0.23270535244075249</v>
      </c>
      <c r="I151" s="20">
        <v>0.2021027095391309</v>
      </c>
      <c r="J151" s="20">
        <v>0.22157930078908911</v>
      </c>
      <c r="K151" s="20">
        <v>0.26522305965684673</v>
      </c>
      <c r="L151" s="20">
        <v>0.38928811804825081</v>
      </c>
      <c r="N151" s="20">
        <v>0.20767535831323231</v>
      </c>
      <c r="O151" s="20">
        <v>0.2027064197911228</v>
      </c>
      <c r="P151" s="20">
        <v>0.2364134977611887</v>
      </c>
      <c r="Q151" s="20">
        <v>0.27765953043089953</v>
      </c>
      <c r="R151" s="20">
        <v>0.26481934782588767</v>
      </c>
      <c r="S151" s="20">
        <v>0.22357456376663021</v>
      </c>
      <c r="T151" s="20">
        <v>0.19665875874896799</v>
      </c>
      <c r="U151" s="20">
        <v>0.22059513146914769</v>
      </c>
      <c r="V151" s="20">
        <v>0.23427747250920669</v>
      </c>
      <c r="W151" s="20">
        <v>0.24862630254940021</v>
      </c>
      <c r="X151" s="20">
        <v>0.2047395384587925</v>
      </c>
      <c r="Z151" s="20">
        <v>0.15446493217385349</v>
      </c>
      <c r="AB151" s="20">
        <v>0.35165916946129572</v>
      </c>
      <c r="AD151" s="20">
        <v>0.20742308238093951</v>
      </c>
      <c r="AF151" s="20">
        <v>0.1705124945585042</v>
      </c>
      <c r="AH151" s="20">
        <v>0.28935346061305411</v>
      </c>
      <c r="AJ151" s="20">
        <v>0.22408640464126081</v>
      </c>
      <c r="AL151" s="20">
        <v>0.22293168431235641</v>
      </c>
      <c r="AN151" s="20">
        <v>0.19773627770377011</v>
      </c>
      <c r="AP151" s="20">
        <v>0.2230521174890687</v>
      </c>
      <c r="AR151" s="20">
        <v>0.1878085400720638</v>
      </c>
      <c r="AT151" s="20">
        <v>0.21346443560972561</v>
      </c>
      <c r="AV151" s="20">
        <v>0.1415448742865959</v>
      </c>
      <c r="AX151" s="20">
        <v>0.36782900828934079</v>
      </c>
      <c r="AZ151" s="20">
        <v>0.1500707947207319</v>
      </c>
      <c r="BB151" s="20">
        <v>0.16526074088668469</v>
      </c>
      <c r="BD151" s="20">
        <v>0.15220092859325329</v>
      </c>
      <c r="BF151" s="20">
        <v>0.16677725328585419</v>
      </c>
      <c r="BH151" s="20">
        <v>0.14136086584774529</v>
      </c>
      <c r="BI151" s="20">
        <v>0.14559980726120239</v>
      </c>
    </row>
    <row r="153" spans="2:61" ht="87" x14ac:dyDescent="0.35">
      <c r="B153" s="17" t="s">
        <v>93</v>
      </c>
    </row>
    <row r="154" spans="2:61" x14ac:dyDescent="0.35">
      <c r="B154" s="18" t="s">
        <v>15</v>
      </c>
    </row>
    <row r="155" spans="2:61" x14ac:dyDescent="0.35">
      <c r="B155" s="19" t="s">
        <v>74</v>
      </c>
      <c r="C155" s="20">
        <v>3.1899978270304698E-2</v>
      </c>
      <c r="D155" s="20">
        <v>3.3638022583565803E-2</v>
      </c>
      <c r="E155" s="20">
        <v>3.0115975948136111E-2</v>
      </c>
      <c r="G155" s="20">
        <v>2.722294422289227E-2</v>
      </c>
      <c r="H155" s="20">
        <v>3.1958639216223272E-2</v>
      </c>
      <c r="I155" s="20">
        <v>3.2278440368451157E-2</v>
      </c>
      <c r="J155" s="20">
        <v>3.030073466176194E-2</v>
      </c>
      <c r="K155" s="20">
        <v>3.7590677670973072E-2</v>
      </c>
      <c r="L155" s="20">
        <v>2.4927153951579191E-2</v>
      </c>
      <c r="N155" s="20">
        <v>2.2225171043632221E-2</v>
      </c>
      <c r="O155" s="20">
        <v>1.493974649452853E-2</v>
      </c>
      <c r="P155" s="20">
        <v>1.7735796124822869E-2</v>
      </c>
      <c r="Q155" s="20">
        <v>1.495928164707837E-2</v>
      </c>
      <c r="R155" s="20">
        <v>3.9286169135701883E-2</v>
      </c>
      <c r="S155" s="20">
        <v>3.4963317618721838E-2</v>
      </c>
      <c r="T155" s="20">
        <v>3.3821462333314081E-2</v>
      </c>
      <c r="U155" s="20">
        <v>2.7305258700098579E-2</v>
      </c>
      <c r="V155" s="20">
        <v>3.7417492996817042E-2</v>
      </c>
      <c r="W155" s="20">
        <v>5.072493580213204E-2</v>
      </c>
      <c r="X155" s="20">
        <v>4.6084873216783707E-2</v>
      </c>
      <c r="Z155" s="20">
        <v>3.9337235841664001E-2</v>
      </c>
      <c r="AB155" s="20">
        <v>2.704614640127289E-2</v>
      </c>
      <c r="AD155" s="20">
        <v>3.1691619119781307E-2</v>
      </c>
      <c r="AF155" s="20">
        <v>3.0918960106374731E-2</v>
      </c>
      <c r="AH155" s="20">
        <v>4.3035963773653152E-2</v>
      </c>
      <c r="AJ155" s="20">
        <v>3.3970675940751927E-2</v>
      </c>
      <c r="AL155" s="20">
        <v>2.4500767298931029E-2</v>
      </c>
      <c r="AN155" s="20">
        <v>3.8743645174838443E-2</v>
      </c>
      <c r="AP155" s="20">
        <v>4.5657634833747532E-2</v>
      </c>
      <c r="AR155" s="20">
        <v>2.7017826637640178E-2</v>
      </c>
      <c r="AT155" s="20">
        <v>3.5248910531701733E-2</v>
      </c>
      <c r="AV155" s="20">
        <v>2.784985399167084E-2</v>
      </c>
      <c r="AX155" s="20">
        <v>5.3979162629892372E-2</v>
      </c>
      <c r="AZ155" s="20">
        <v>2.4418065290174019E-2</v>
      </c>
      <c r="BB155" s="20">
        <v>3.2210153765767947E-2</v>
      </c>
      <c r="BD155" s="20">
        <v>4.4170519804741487E-2</v>
      </c>
      <c r="BF155" s="20">
        <v>3.5461159813729853E-2</v>
      </c>
      <c r="BH155" s="20">
        <v>3.9790635652550622E-2</v>
      </c>
      <c r="BI155" s="20">
        <v>0</v>
      </c>
    </row>
    <row r="156" spans="2:61" x14ac:dyDescent="0.35">
      <c r="B156" s="19" t="s">
        <v>75</v>
      </c>
      <c r="C156" s="20">
        <v>0.1126363104364453</v>
      </c>
      <c r="D156" s="20">
        <v>0.12703328382717519</v>
      </c>
      <c r="E156" s="20">
        <v>9.7583118161706645E-2</v>
      </c>
      <c r="G156" s="20">
        <v>0.17861559431471541</v>
      </c>
      <c r="H156" s="20">
        <v>0.1182486076558755</v>
      </c>
      <c r="I156" s="20">
        <v>0.10138380052711179</v>
      </c>
      <c r="J156" s="20">
        <v>0.1141179793012755</v>
      </c>
      <c r="K156" s="20">
        <v>9.2795811722713839E-2</v>
      </c>
      <c r="L156" s="20">
        <v>7.5053659972645057E-2</v>
      </c>
      <c r="N156" s="20">
        <v>0.12863139703285831</v>
      </c>
      <c r="O156" s="20">
        <v>0.1176167269138866</v>
      </c>
      <c r="P156" s="20">
        <v>0.10575592493604639</v>
      </c>
      <c r="Q156" s="20">
        <v>0.1041678094301773</v>
      </c>
      <c r="R156" s="20">
        <v>0.1037866252639736</v>
      </c>
      <c r="S156" s="20">
        <v>0.13659355453447</v>
      </c>
      <c r="T156" s="20">
        <v>0.116713929718594</v>
      </c>
      <c r="U156" s="20">
        <v>0.1137849804991112</v>
      </c>
      <c r="V156" s="20">
        <v>9.4981409936426398E-2</v>
      </c>
      <c r="W156" s="20">
        <v>9.4058845797257803E-2</v>
      </c>
      <c r="X156" s="20">
        <v>0.1378945657857496</v>
      </c>
      <c r="Z156" s="20">
        <v>8.0325155486224362E-2</v>
      </c>
      <c r="AB156" s="20">
        <v>9.6538245011105084E-2</v>
      </c>
      <c r="AD156" s="20">
        <v>9.0688906412512579E-2</v>
      </c>
      <c r="AF156" s="20">
        <v>0.12785119627044819</v>
      </c>
      <c r="AH156" s="20">
        <v>0.1055778934596311</v>
      </c>
      <c r="AJ156" s="20">
        <v>0.1467172627099165</v>
      </c>
      <c r="AL156" s="20">
        <v>0.12970744501432069</v>
      </c>
      <c r="AN156" s="20">
        <v>0.1569384812595139</v>
      </c>
      <c r="AP156" s="20">
        <v>0.1638408442627943</v>
      </c>
      <c r="AR156" s="20">
        <v>0.1144804188748758</v>
      </c>
      <c r="AT156" s="20">
        <v>0.12658607453223061</v>
      </c>
      <c r="AV156" s="20">
        <v>0.14387511963079719</v>
      </c>
      <c r="AX156" s="20">
        <v>9.1893599454516639E-2</v>
      </c>
      <c r="AZ156" s="20">
        <v>8.8389713387244051E-2</v>
      </c>
      <c r="BB156" s="20">
        <v>0.1123002957388719</v>
      </c>
      <c r="BD156" s="20">
        <v>8.8278661266990022E-2</v>
      </c>
      <c r="BF156" s="20">
        <v>7.7819626327992122E-2</v>
      </c>
      <c r="BH156" s="20">
        <v>6.2714140815882405E-2</v>
      </c>
      <c r="BI156" s="20">
        <v>1.622238376414803E-2</v>
      </c>
    </row>
    <row r="157" spans="2:61" x14ac:dyDescent="0.35">
      <c r="B157" s="19" t="s">
        <v>70</v>
      </c>
      <c r="C157" s="20">
        <v>0.1547825936082122</v>
      </c>
      <c r="D157" s="20">
        <v>0.1630985113378377</v>
      </c>
      <c r="E157" s="20">
        <v>0.14625069557759091</v>
      </c>
      <c r="G157" s="20">
        <v>0.17359687746356781</v>
      </c>
      <c r="H157" s="20">
        <v>0.1195852151243495</v>
      </c>
      <c r="I157" s="20">
        <v>0.16751155227373291</v>
      </c>
      <c r="J157" s="20">
        <v>0.1503720345339791</v>
      </c>
      <c r="K157" s="20">
        <v>0.16879379892387669</v>
      </c>
      <c r="L157" s="20">
        <v>0.18694138097119839</v>
      </c>
      <c r="N157" s="20">
        <v>0.1958707556951679</v>
      </c>
      <c r="O157" s="20">
        <v>0.17975718686639461</v>
      </c>
      <c r="P157" s="20">
        <v>0.14624033825492619</v>
      </c>
      <c r="Q157" s="20">
        <v>0.122933801171365</v>
      </c>
      <c r="R157" s="20">
        <v>0.1420284973674949</v>
      </c>
      <c r="S157" s="20">
        <v>0.1709771586233936</v>
      </c>
      <c r="T157" s="20">
        <v>0.2157530379204351</v>
      </c>
      <c r="U157" s="20">
        <v>0.1142927145158491</v>
      </c>
      <c r="V157" s="20">
        <v>0.16576440957155289</v>
      </c>
      <c r="W157" s="20">
        <v>0.1537104902423255</v>
      </c>
      <c r="X157" s="20">
        <v>0.15449520945070611</v>
      </c>
      <c r="Z157" s="20">
        <v>0.1228839456109887</v>
      </c>
      <c r="AB157" s="20">
        <v>0.102924986781155</v>
      </c>
      <c r="AD157" s="20">
        <v>0.14314884660125071</v>
      </c>
      <c r="AF157" s="20">
        <v>0.16807019653925931</v>
      </c>
      <c r="AH157" s="20">
        <v>7.8441767033171558E-2</v>
      </c>
      <c r="AJ157" s="20">
        <v>0.16359937119757809</v>
      </c>
      <c r="AL157" s="20">
        <v>0.14718185053893421</v>
      </c>
      <c r="AN157" s="20">
        <v>0.1238547637772741</v>
      </c>
      <c r="AP157" s="20">
        <v>0.20698210275563469</v>
      </c>
      <c r="AR157" s="20">
        <v>0.19721987289190229</v>
      </c>
      <c r="AT157" s="20">
        <v>0.1662299058117008</v>
      </c>
      <c r="AV157" s="20">
        <v>0.25682347870900041</v>
      </c>
      <c r="AX157" s="20">
        <v>0.1411806878831055</v>
      </c>
      <c r="AZ157" s="20">
        <v>0.1217094777635577</v>
      </c>
      <c r="BB157" s="20">
        <v>0.11988989045323439</v>
      </c>
      <c r="BD157" s="20">
        <v>0.1107801643216154</v>
      </c>
      <c r="BF157" s="20">
        <v>0.1271074631146504</v>
      </c>
      <c r="BH157" s="20">
        <v>0.14487545736420471</v>
      </c>
      <c r="BI157" s="20">
        <v>0.1632953010415254</v>
      </c>
    </row>
    <row r="158" spans="2:61" x14ac:dyDescent="0.35">
      <c r="B158" s="19" t="s">
        <v>71</v>
      </c>
      <c r="C158" s="20">
        <v>0.36973452991428313</v>
      </c>
      <c r="D158" s="20">
        <v>0.36436216027345558</v>
      </c>
      <c r="E158" s="20">
        <v>0.37586487629304333</v>
      </c>
      <c r="G158" s="20">
        <v>0.39819599671317352</v>
      </c>
      <c r="H158" s="20">
        <v>0.35864235295612218</v>
      </c>
      <c r="I158" s="20">
        <v>0.35930602844797571</v>
      </c>
      <c r="J158" s="20">
        <v>0.39781098198347048</v>
      </c>
      <c r="K158" s="20">
        <v>0.35675796111146463</v>
      </c>
      <c r="L158" s="20">
        <v>0.3417558963247021</v>
      </c>
      <c r="N158" s="20">
        <v>0.36252180721336791</v>
      </c>
      <c r="O158" s="20">
        <v>0.36824351981708758</v>
      </c>
      <c r="P158" s="20">
        <v>0.38512309464845912</v>
      </c>
      <c r="Q158" s="20">
        <v>0.3602120285286507</v>
      </c>
      <c r="R158" s="20">
        <v>0.38963753323827222</v>
      </c>
      <c r="S158" s="20">
        <v>0.31551173637340652</v>
      </c>
      <c r="T158" s="20">
        <v>0.31581316121659692</v>
      </c>
      <c r="U158" s="20">
        <v>0.39132856408505462</v>
      </c>
      <c r="V158" s="20">
        <v>0.39797447793381879</v>
      </c>
      <c r="W158" s="20">
        <v>0.36507589700470011</v>
      </c>
      <c r="X158" s="20">
        <v>0.37394677968209528</v>
      </c>
      <c r="Z158" s="20">
        <v>0.36845800345489232</v>
      </c>
      <c r="AB158" s="20">
        <v>0.37678452696671538</v>
      </c>
      <c r="AD158" s="20">
        <v>0.36409973002407731</v>
      </c>
      <c r="AF158" s="20">
        <v>0.46348289447333879</v>
      </c>
      <c r="AH158" s="20">
        <v>0.28288054867544321</v>
      </c>
      <c r="AJ158" s="20">
        <v>0.39103641493878022</v>
      </c>
      <c r="AL158" s="20">
        <v>0.40216181085165459</v>
      </c>
      <c r="AN158" s="20">
        <v>0.43967809556519322</v>
      </c>
      <c r="AP158" s="20">
        <v>0.3315536872907065</v>
      </c>
      <c r="AR158" s="20">
        <v>0.43324534163944128</v>
      </c>
      <c r="AT158" s="20">
        <v>0.3747518519845931</v>
      </c>
      <c r="AV158" s="20">
        <v>0.36580400074057262</v>
      </c>
      <c r="AX158" s="20">
        <v>0.2744615482833353</v>
      </c>
      <c r="AZ158" s="20">
        <v>0.35595860135443141</v>
      </c>
      <c r="BB158" s="20">
        <v>0.34640983040712647</v>
      </c>
      <c r="BD158" s="20">
        <v>0.36096009610719232</v>
      </c>
      <c r="BF158" s="20">
        <v>0.35711526853113917</v>
      </c>
      <c r="BH158" s="20">
        <v>0.40774170853721942</v>
      </c>
      <c r="BI158" s="20">
        <v>0.42429060556065351</v>
      </c>
    </row>
    <row r="159" spans="2:61" x14ac:dyDescent="0.35">
      <c r="B159" s="19" t="s">
        <v>72</v>
      </c>
      <c r="C159" s="20">
        <v>0.33094658777075459</v>
      </c>
      <c r="D159" s="20">
        <v>0.31186802197796581</v>
      </c>
      <c r="E159" s="20">
        <v>0.35018533401952312</v>
      </c>
      <c r="G159" s="20">
        <v>0.22236858728565101</v>
      </c>
      <c r="H159" s="20">
        <v>0.37156518504742958</v>
      </c>
      <c r="I159" s="20">
        <v>0.33952017838272841</v>
      </c>
      <c r="J159" s="20">
        <v>0.30739826951951288</v>
      </c>
      <c r="K159" s="20">
        <v>0.34406175057097171</v>
      </c>
      <c r="L159" s="20">
        <v>0.37132190877987509</v>
      </c>
      <c r="N159" s="20">
        <v>0.29075086901497371</v>
      </c>
      <c r="O159" s="20">
        <v>0.31944281990810269</v>
      </c>
      <c r="P159" s="20">
        <v>0.34514484603574558</v>
      </c>
      <c r="Q159" s="20">
        <v>0.3977270792227286</v>
      </c>
      <c r="R159" s="20">
        <v>0.32526117499455759</v>
      </c>
      <c r="S159" s="20">
        <v>0.34195423285000792</v>
      </c>
      <c r="T159" s="20">
        <v>0.31789840881106007</v>
      </c>
      <c r="U159" s="20">
        <v>0.35328848219988629</v>
      </c>
      <c r="V159" s="20">
        <v>0.30386220956138488</v>
      </c>
      <c r="W159" s="20">
        <v>0.33642983115358471</v>
      </c>
      <c r="X159" s="20">
        <v>0.28757857186466518</v>
      </c>
      <c r="Z159" s="20">
        <v>0.38899565960623073</v>
      </c>
      <c r="AB159" s="20">
        <v>0.39670609483975161</v>
      </c>
      <c r="AD159" s="20">
        <v>0.37037089784237831</v>
      </c>
      <c r="AF159" s="20">
        <v>0.209676752610579</v>
      </c>
      <c r="AH159" s="20">
        <v>0.49006382705810109</v>
      </c>
      <c r="AJ159" s="20">
        <v>0.2646762752129731</v>
      </c>
      <c r="AL159" s="20">
        <v>0.29644812629615952</v>
      </c>
      <c r="AN159" s="20">
        <v>0.2407850142231803</v>
      </c>
      <c r="AP159" s="20">
        <v>0.25196573085711699</v>
      </c>
      <c r="AR159" s="20">
        <v>0.22803653995614029</v>
      </c>
      <c r="AT159" s="20">
        <v>0.29718325713977378</v>
      </c>
      <c r="AV159" s="20">
        <v>0.20564754692795889</v>
      </c>
      <c r="AX159" s="20">
        <v>0.43848500174915023</v>
      </c>
      <c r="AZ159" s="20">
        <v>0.40952414220459299</v>
      </c>
      <c r="BB159" s="20">
        <v>0.38918982963499921</v>
      </c>
      <c r="BD159" s="20">
        <v>0.39581055849946079</v>
      </c>
      <c r="BF159" s="20">
        <v>0.4024964822124884</v>
      </c>
      <c r="BH159" s="20">
        <v>0.34487805763014279</v>
      </c>
      <c r="BI159" s="20">
        <v>0.39619170963367301</v>
      </c>
    </row>
    <row r="161" spans="2:61" ht="72.5" x14ac:dyDescent="0.35">
      <c r="B161" s="17" t="s">
        <v>94</v>
      </c>
    </row>
    <row r="162" spans="2:61" x14ac:dyDescent="0.35">
      <c r="B162" s="18" t="s">
        <v>15</v>
      </c>
    </row>
    <row r="163" spans="2:61" x14ac:dyDescent="0.35">
      <c r="B163" s="19" t="s">
        <v>74</v>
      </c>
      <c r="C163" s="20">
        <v>3.8071203306149638E-2</v>
      </c>
      <c r="D163" s="20">
        <v>3.8776154944546323E-2</v>
      </c>
      <c r="E163" s="20">
        <v>3.7393287289655908E-2</v>
      </c>
      <c r="G163" s="20">
        <v>4.0735320468359683E-2</v>
      </c>
      <c r="H163" s="20">
        <v>2.8201909972908529E-2</v>
      </c>
      <c r="I163" s="20">
        <v>3.2543212619182922E-2</v>
      </c>
      <c r="J163" s="20">
        <v>5.1221542224095709E-2</v>
      </c>
      <c r="K163" s="20">
        <v>4.2897490481612108E-2</v>
      </c>
      <c r="L163" s="20">
        <v>3.0998351422035601E-2</v>
      </c>
      <c r="N163" s="20">
        <v>3.6531268479370813E-2</v>
      </c>
      <c r="O163" s="20">
        <v>2.9945475756923991E-2</v>
      </c>
      <c r="P163" s="20">
        <v>2.5911434188977879E-2</v>
      </c>
      <c r="Q163" s="20">
        <v>2.8082427157532081E-2</v>
      </c>
      <c r="R163" s="20">
        <v>2.8890842138126489E-2</v>
      </c>
      <c r="S163" s="20">
        <v>5.1765375019145583E-2</v>
      </c>
      <c r="T163" s="20">
        <v>4.0454632729899138E-2</v>
      </c>
      <c r="U163" s="20">
        <v>3.4922111982839253E-2</v>
      </c>
      <c r="V163" s="20">
        <v>4.6219068764802362E-2</v>
      </c>
      <c r="W163" s="20">
        <v>4.8748139311986079E-2</v>
      </c>
      <c r="X163" s="20">
        <v>3.8087430003250003E-2</v>
      </c>
      <c r="Z163" s="20">
        <v>3.8056750417265757E-2</v>
      </c>
      <c r="AB163" s="20">
        <v>2.9768919406163771E-2</v>
      </c>
      <c r="AD163" s="20">
        <v>3.6208269164463333E-2</v>
      </c>
      <c r="AF163" s="20">
        <v>3.85390964552694E-2</v>
      </c>
      <c r="AH163" s="20">
        <v>3.083291743143764E-2</v>
      </c>
      <c r="AJ163" s="20">
        <v>4.6859128710827203E-2</v>
      </c>
      <c r="AL163" s="20">
        <v>2.0790275089650451E-2</v>
      </c>
      <c r="AN163" s="20">
        <v>6.1409384466214419E-2</v>
      </c>
      <c r="AP163" s="20">
        <v>4.7050996439126302E-2</v>
      </c>
      <c r="AR163" s="20">
        <v>2.9840535171974249E-2</v>
      </c>
      <c r="AT163" s="20">
        <v>4.5676006000025998E-2</v>
      </c>
      <c r="AV163" s="20">
        <v>4.4036779856315107E-2</v>
      </c>
      <c r="AX163" s="20">
        <v>1.9545425517839551E-2</v>
      </c>
      <c r="AZ163" s="20">
        <v>4.3690869828423018E-2</v>
      </c>
      <c r="BB163" s="20">
        <v>5.3776007242237571E-2</v>
      </c>
      <c r="BD163" s="20">
        <v>5.0206117329761053E-2</v>
      </c>
      <c r="BF163" s="20">
        <v>6.6504218930988762E-2</v>
      </c>
      <c r="BH163" s="20">
        <v>5.1238833551319432E-2</v>
      </c>
      <c r="BI163" s="20">
        <v>1.6115881946800931E-2</v>
      </c>
    </row>
    <row r="164" spans="2:61" x14ac:dyDescent="0.35">
      <c r="B164" s="19" t="s">
        <v>75</v>
      </c>
      <c r="C164" s="20">
        <v>0.1140979662450705</v>
      </c>
      <c r="D164" s="20">
        <v>0.13193842437698769</v>
      </c>
      <c r="E164" s="20">
        <v>9.5398028507616348E-2</v>
      </c>
      <c r="G164" s="20">
        <v>0.18264699865237111</v>
      </c>
      <c r="H164" s="20">
        <v>0.115340220114464</v>
      </c>
      <c r="I164" s="20">
        <v>0.1164574683947775</v>
      </c>
      <c r="J164" s="20">
        <v>0.1004247588218804</v>
      </c>
      <c r="K164" s="20">
        <v>0.10573676750201839</v>
      </c>
      <c r="L164" s="20">
        <v>4.82332891582977E-2</v>
      </c>
      <c r="N164" s="20">
        <v>0.1143370762632042</v>
      </c>
      <c r="O164" s="20">
        <v>8.4552705224095817E-2</v>
      </c>
      <c r="P164" s="20">
        <v>0.13611474833115389</v>
      </c>
      <c r="Q164" s="20">
        <v>0.1111956328721591</v>
      </c>
      <c r="R164" s="20">
        <v>0.1074250972794341</v>
      </c>
      <c r="S164" s="20">
        <v>0.11543711972122959</v>
      </c>
      <c r="T164" s="20">
        <v>0.11733654031686561</v>
      </c>
      <c r="U164" s="20">
        <v>0.1150566385516614</v>
      </c>
      <c r="V164" s="20">
        <v>0.13173077033211841</v>
      </c>
      <c r="W164" s="20">
        <v>9.81060897035297E-2</v>
      </c>
      <c r="X164" s="20">
        <v>0.1100049868097461</v>
      </c>
      <c r="Z164" s="20">
        <v>5.8443157114063761E-2</v>
      </c>
      <c r="AB164" s="20">
        <v>8.8575957812775538E-2</v>
      </c>
      <c r="AD164" s="20">
        <v>7.0328622517891556E-2</v>
      </c>
      <c r="AF164" s="20">
        <v>0.1052587725586953</v>
      </c>
      <c r="AH164" s="20">
        <v>8.8951136978810408E-2</v>
      </c>
      <c r="AJ164" s="20">
        <v>0.15131729576604411</v>
      </c>
      <c r="AL164" s="20">
        <v>0.1001211130179137</v>
      </c>
      <c r="AN164" s="20">
        <v>0.20584931024641501</v>
      </c>
      <c r="AP164" s="20">
        <v>0.18813610472672279</v>
      </c>
      <c r="AR164" s="20">
        <v>0.15609437237663859</v>
      </c>
      <c r="AT164" s="20">
        <v>0.15238152792679349</v>
      </c>
      <c r="AV164" s="20">
        <v>0.15015893362044469</v>
      </c>
      <c r="AX164" s="20">
        <v>0.1162567057787854</v>
      </c>
      <c r="AZ164" s="20">
        <v>7.6359195788905876E-2</v>
      </c>
      <c r="BB164" s="20">
        <v>8.5286900396832802E-2</v>
      </c>
      <c r="BD164" s="20">
        <v>7.3354648101964112E-2</v>
      </c>
      <c r="BF164" s="20">
        <v>6.5464869673767301E-2</v>
      </c>
      <c r="BH164" s="20">
        <v>3.375521399004467E-2</v>
      </c>
      <c r="BI164" s="20">
        <v>0.1153787037021676</v>
      </c>
    </row>
    <row r="165" spans="2:61" x14ac:dyDescent="0.35">
      <c r="B165" s="19" t="s">
        <v>70</v>
      </c>
      <c r="C165" s="20">
        <v>0.1124983014286267</v>
      </c>
      <c r="D165" s="20">
        <v>0.1176442935184078</v>
      </c>
      <c r="E165" s="20">
        <v>0.1072490396266014</v>
      </c>
      <c r="G165" s="20">
        <v>0.1246407606760552</v>
      </c>
      <c r="H165" s="20">
        <v>8.5178363253250428E-2</v>
      </c>
      <c r="I165" s="20">
        <v>0.13031747183542591</v>
      </c>
      <c r="J165" s="20">
        <v>0.111097269382445</v>
      </c>
      <c r="K165" s="20">
        <v>0.11797510920064</v>
      </c>
      <c r="L165" s="20">
        <v>0.1150403805184418</v>
      </c>
      <c r="N165" s="20">
        <v>9.1772490285255109E-2</v>
      </c>
      <c r="O165" s="20">
        <v>0.1329707912749333</v>
      </c>
      <c r="P165" s="20">
        <v>0.12510595489853971</v>
      </c>
      <c r="Q165" s="20">
        <v>0.1107356900152798</v>
      </c>
      <c r="R165" s="20">
        <v>0.13498465394546949</v>
      </c>
      <c r="S165" s="20">
        <v>0.1074092272525467</v>
      </c>
      <c r="T165" s="20">
        <v>0.1303014541151499</v>
      </c>
      <c r="U165" s="20">
        <v>9.2729717243057341E-2</v>
      </c>
      <c r="V165" s="20">
        <v>0.12019049517289861</v>
      </c>
      <c r="W165" s="20">
        <v>0.11929965531175379</v>
      </c>
      <c r="X165" s="20">
        <v>0.1077890084938493</v>
      </c>
      <c r="Z165" s="20">
        <v>7.5410812966359847E-2</v>
      </c>
      <c r="AB165" s="20">
        <v>8.9274966579942869E-2</v>
      </c>
      <c r="AD165" s="20">
        <v>9.9854201880301904E-2</v>
      </c>
      <c r="AF165" s="20">
        <v>0.1015333300669367</v>
      </c>
      <c r="AH165" s="20">
        <v>6.8592042917438215E-2</v>
      </c>
      <c r="AJ165" s="20">
        <v>0.14817407451841819</v>
      </c>
      <c r="AL165" s="20">
        <v>0.12898519474124101</v>
      </c>
      <c r="AN165" s="20">
        <v>6.2108743646204549E-2</v>
      </c>
      <c r="AP165" s="20">
        <v>0.1788212098665182</v>
      </c>
      <c r="AR165" s="20">
        <v>0.114423195569834</v>
      </c>
      <c r="AT165" s="20">
        <v>0.116862699940899</v>
      </c>
      <c r="AV165" s="20">
        <v>0.12745079677971691</v>
      </c>
      <c r="AX165" s="20">
        <v>9.1974110242333498E-2</v>
      </c>
      <c r="AZ165" s="20">
        <v>6.691372764601293E-2</v>
      </c>
      <c r="BB165" s="20">
        <v>7.0229677957048736E-2</v>
      </c>
      <c r="BD165" s="20">
        <v>6.416302479565679E-2</v>
      </c>
      <c r="BF165" s="20">
        <v>7.6922678763740399E-2</v>
      </c>
      <c r="BH165" s="20">
        <v>5.827766290877795E-2</v>
      </c>
      <c r="BI165" s="20">
        <v>5.8384082531909708E-2</v>
      </c>
    </row>
    <row r="166" spans="2:61" x14ac:dyDescent="0.35">
      <c r="B166" s="19" t="s">
        <v>71</v>
      </c>
      <c r="C166" s="20">
        <v>0.36848233201670949</v>
      </c>
      <c r="D166" s="20">
        <v>0.36856453169913062</v>
      </c>
      <c r="E166" s="20">
        <v>0.3681223813137009</v>
      </c>
      <c r="G166" s="20">
        <v>0.39864646151162508</v>
      </c>
      <c r="H166" s="20">
        <v>0.35107254894514489</v>
      </c>
      <c r="I166" s="20">
        <v>0.35481134160303868</v>
      </c>
      <c r="J166" s="20">
        <v>0.39826931550199329</v>
      </c>
      <c r="K166" s="20">
        <v>0.3570410927860635</v>
      </c>
      <c r="L166" s="20">
        <v>0.36949678674451952</v>
      </c>
      <c r="N166" s="20">
        <v>0.38864969273958883</v>
      </c>
      <c r="O166" s="20">
        <v>0.44182840262493278</v>
      </c>
      <c r="P166" s="20">
        <v>0.32166101606005892</v>
      </c>
      <c r="Q166" s="20">
        <v>0.32843088702670731</v>
      </c>
      <c r="R166" s="20">
        <v>0.33311026454495651</v>
      </c>
      <c r="S166" s="20">
        <v>0.38238787831514792</v>
      </c>
      <c r="T166" s="20">
        <v>0.36901726855192718</v>
      </c>
      <c r="U166" s="20">
        <v>0.35620355097036521</v>
      </c>
      <c r="V166" s="20">
        <v>0.36088842912494701</v>
      </c>
      <c r="W166" s="20">
        <v>0.37493489884577869</v>
      </c>
      <c r="X166" s="20">
        <v>0.43307008168318228</v>
      </c>
      <c r="Z166" s="20">
        <v>0.32570211265428167</v>
      </c>
      <c r="AB166" s="20">
        <v>0.33548028327247648</v>
      </c>
      <c r="AD166" s="20">
        <v>0.36493252124869929</v>
      </c>
      <c r="AF166" s="20">
        <v>0.47031068895851791</v>
      </c>
      <c r="AH166" s="20">
        <v>0.29364563700719548</v>
      </c>
      <c r="AJ166" s="20">
        <v>0.36664852625169359</v>
      </c>
      <c r="AL166" s="20">
        <v>0.45492457774944001</v>
      </c>
      <c r="AN166" s="20">
        <v>0.46953917990894578</v>
      </c>
      <c r="AP166" s="20">
        <v>0.3263255368382304</v>
      </c>
      <c r="AR166" s="20">
        <v>0.45749624763176122</v>
      </c>
      <c r="AT166" s="20">
        <v>0.3660980239786103</v>
      </c>
      <c r="AV166" s="20">
        <v>0.4411938426321288</v>
      </c>
      <c r="AX166" s="20">
        <v>0.41111329783675182</v>
      </c>
      <c r="AZ166" s="20">
        <v>0.32202139085873338</v>
      </c>
      <c r="BB166" s="20">
        <v>0.32748360030577789</v>
      </c>
      <c r="BD166" s="20">
        <v>0.32442287787982571</v>
      </c>
      <c r="BF166" s="20">
        <v>0.30258313575540918</v>
      </c>
      <c r="BH166" s="20">
        <v>0.33919099264408031</v>
      </c>
      <c r="BI166" s="20">
        <v>0.29302951116836712</v>
      </c>
    </row>
    <row r="167" spans="2:61" x14ac:dyDescent="0.35">
      <c r="B167" s="19" t="s">
        <v>72</v>
      </c>
      <c r="C167" s="20">
        <v>0.36685019700344379</v>
      </c>
      <c r="D167" s="20">
        <v>0.3430765954609275</v>
      </c>
      <c r="E167" s="20">
        <v>0.39183726326242541</v>
      </c>
      <c r="G167" s="20">
        <v>0.25333045869158899</v>
      </c>
      <c r="H167" s="20">
        <v>0.42020695771423211</v>
      </c>
      <c r="I167" s="20">
        <v>0.36587050554757489</v>
      </c>
      <c r="J167" s="20">
        <v>0.33898711406958559</v>
      </c>
      <c r="K167" s="20">
        <v>0.37634954002966592</v>
      </c>
      <c r="L167" s="20">
        <v>0.43623119215670519</v>
      </c>
      <c r="N167" s="20">
        <v>0.36870947223258121</v>
      </c>
      <c r="O167" s="20">
        <v>0.31070262511911401</v>
      </c>
      <c r="P167" s="20">
        <v>0.3912068465212698</v>
      </c>
      <c r="Q167" s="20">
        <v>0.42155536292832191</v>
      </c>
      <c r="R167" s="20">
        <v>0.39558914209201351</v>
      </c>
      <c r="S167" s="20">
        <v>0.34300039969193002</v>
      </c>
      <c r="T167" s="20">
        <v>0.34289010428615813</v>
      </c>
      <c r="U167" s="20">
        <v>0.40108798125207668</v>
      </c>
      <c r="V167" s="20">
        <v>0.34097123660523382</v>
      </c>
      <c r="W167" s="20">
        <v>0.35891121682695182</v>
      </c>
      <c r="X167" s="20">
        <v>0.31104849300997223</v>
      </c>
      <c r="Z167" s="20">
        <v>0.50238716684802898</v>
      </c>
      <c r="AB167" s="20">
        <v>0.45689987292864132</v>
      </c>
      <c r="AD167" s="20">
        <v>0.42867638518864393</v>
      </c>
      <c r="AF167" s="20">
        <v>0.28435811196058058</v>
      </c>
      <c r="AH167" s="20">
        <v>0.51797826566511829</v>
      </c>
      <c r="AJ167" s="20">
        <v>0.28700097475301678</v>
      </c>
      <c r="AL167" s="20">
        <v>0.29517883940175488</v>
      </c>
      <c r="AN167" s="20">
        <v>0.20109338173222019</v>
      </c>
      <c r="AP167" s="20">
        <v>0.25966615212940231</v>
      </c>
      <c r="AR167" s="20">
        <v>0.24214564924979179</v>
      </c>
      <c r="AT167" s="20">
        <v>0.31898174215367109</v>
      </c>
      <c r="AV167" s="20">
        <v>0.23715964711139451</v>
      </c>
      <c r="AX167" s="20">
        <v>0.36111046062428959</v>
      </c>
      <c r="AZ167" s="20">
        <v>0.49101481587792478</v>
      </c>
      <c r="BB167" s="20">
        <v>0.46322381409810298</v>
      </c>
      <c r="BD167" s="20">
        <v>0.4878533318927924</v>
      </c>
      <c r="BF167" s="20">
        <v>0.48852509687609408</v>
      </c>
      <c r="BH167" s="20">
        <v>0.51753729690577754</v>
      </c>
      <c r="BI167" s="20">
        <v>0.51709182065075454</v>
      </c>
    </row>
    <row r="169" spans="2:61" ht="58" x14ac:dyDescent="0.35">
      <c r="B169" s="17" t="s">
        <v>95</v>
      </c>
    </row>
    <row r="170" spans="2:61" x14ac:dyDescent="0.35">
      <c r="B170" s="18" t="s">
        <v>15</v>
      </c>
    </row>
    <row r="171" spans="2:61" x14ac:dyDescent="0.35">
      <c r="B171" s="19" t="s">
        <v>74</v>
      </c>
      <c r="C171" s="20">
        <v>0.3955876094292487</v>
      </c>
      <c r="D171" s="20">
        <v>0.36376493552427591</v>
      </c>
      <c r="E171" s="20">
        <v>0.42876985205163431</v>
      </c>
      <c r="G171" s="20">
        <v>0.29340589426134073</v>
      </c>
      <c r="H171" s="20">
        <v>0.42420195262152521</v>
      </c>
      <c r="I171" s="20">
        <v>0.38715807438096012</v>
      </c>
      <c r="J171" s="20">
        <v>0.39230081529490712</v>
      </c>
      <c r="K171" s="20">
        <v>0.3977886743857289</v>
      </c>
      <c r="L171" s="20">
        <v>0.51547950614246107</v>
      </c>
      <c r="N171" s="20">
        <v>0.38213480188487831</v>
      </c>
      <c r="O171" s="20">
        <v>0.33636631746916262</v>
      </c>
      <c r="P171" s="20">
        <v>0.35422206099388909</v>
      </c>
      <c r="Q171" s="20">
        <v>0.43782042597172921</v>
      </c>
      <c r="R171" s="20">
        <v>0.38741681267614159</v>
      </c>
      <c r="S171" s="20">
        <v>0.37910531014541832</v>
      </c>
      <c r="T171" s="20">
        <v>0.36333962210135512</v>
      </c>
      <c r="U171" s="20">
        <v>0.42018986745820919</v>
      </c>
      <c r="V171" s="20">
        <v>0.3782451844029559</v>
      </c>
      <c r="W171" s="20">
        <v>0.41417484301827501</v>
      </c>
      <c r="X171" s="20">
        <v>0.41048074092490278</v>
      </c>
      <c r="Z171" s="20">
        <v>0.48598236203500811</v>
      </c>
      <c r="AB171" s="20">
        <v>0.48533315545559319</v>
      </c>
      <c r="AD171" s="20">
        <v>0.41530175051403612</v>
      </c>
      <c r="AF171" s="20">
        <v>0.32318103760961953</v>
      </c>
      <c r="AH171" s="20">
        <v>0.56314210987328839</v>
      </c>
      <c r="AJ171" s="20">
        <v>0.33444953041010372</v>
      </c>
      <c r="AL171" s="20">
        <v>0.37165401615702559</v>
      </c>
      <c r="AN171" s="20">
        <v>0.25573749684345998</v>
      </c>
      <c r="AP171" s="20">
        <v>0.27979672350638818</v>
      </c>
      <c r="AR171" s="20">
        <v>0.32106037711353752</v>
      </c>
      <c r="AT171" s="20">
        <v>0.37156899923821929</v>
      </c>
      <c r="AV171" s="20">
        <v>0.26802253657347702</v>
      </c>
      <c r="AX171" s="20">
        <v>0.42817616651201562</v>
      </c>
      <c r="AZ171" s="20">
        <v>0.48029707760789642</v>
      </c>
      <c r="BB171" s="20">
        <v>0.46228422578319328</v>
      </c>
      <c r="BD171" s="20">
        <v>0.49010246374282301</v>
      </c>
      <c r="BF171" s="20">
        <v>0.50232755001273832</v>
      </c>
      <c r="BH171" s="20">
        <v>0.43829095987423622</v>
      </c>
      <c r="BI171" s="20">
        <v>0.54388684935439224</v>
      </c>
    </row>
    <row r="172" spans="2:61" x14ac:dyDescent="0.35">
      <c r="B172" s="19" t="s">
        <v>75</v>
      </c>
      <c r="C172" s="20">
        <v>0.33879642674395988</v>
      </c>
      <c r="D172" s="20">
        <v>0.34508620715490579</v>
      </c>
      <c r="E172" s="20">
        <v>0.33251101016906193</v>
      </c>
      <c r="G172" s="20">
        <v>0.3703511453188903</v>
      </c>
      <c r="H172" s="20">
        <v>0.33248668330452957</v>
      </c>
      <c r="I172" s="20">
        <v>0.32172360660097921</v>
      </c>
      <c r="J172" s="20">
        <v>0.35038811912328649</v>
      </c>
      <c r="K172" s="20">
        <v>0.34844862719928088</v>
      </c>
      <c r="L172" s="20">
        <v>0.30147009644491302</v>
      </c>
      <c r="N172" s="20">
        <v>0.38623542938921251</v>
      </c>
      <c r="O172" s="20">
        <v>0.38237405094174032</v>
      </c>
      <c r="P172" s="20">
        <v>0.31905323369607419</v>
      </c>
      <c r="Q172" s="20">
        <v>0.33696766038899428</v>
      </c>
      <c r="R172" s="20">
        <v>0.32722374931065479</v>
      </c>
      <c r="S172" s="20">
        <v>0.33168647178582422</v>
      </c>
      <c r="T172" s="20">
        <v>0.33311019061998159</v>
      </c>
      <c r="U172" s="20">
        <v>0.31954059800082413</v>
      </c>
      <c r="V172" s="20">
        <v>0.34546967706498538</v>
      </c>
      <c r="W172" s="20">
        <v>0.3438248203919575</v>
      </c>
      <c r="X172" s="20">
        <v>0.33002197374379311</v>
      </c>
      <c r="Z172" s="20">
        <v>0.30439140424314681</v>
      </c>
      <c r="AB172" s="20">
        <v>0.32491946287361101</v>
      </c>
      <c r="AD172" s="20">
        <v>0.35919187834753008</v>
      </c>
      <c r="AF172" s="20">
        <v>0.39573121667173172</v>
      </c>
      <c r="AH172" s="20">
        <v>0.27575348637940311</v>
      </c>
      <c r="AJ172" s="20">
        <v>0.32903932789728357</v>
      </c>
      <c r="AL172" s="20">
        <v>0.33771490032301887</v>
      </c>
      <c r="AN172" s="20">
        <v>0.26734532572028707</v>
      </c>
      <c r="AP172" s="20">
        <v>0.35668348395673261</v>
      </c>
      <c r="AR172" s="20">
        <v>0.35875484590088991</v>
      </c>
      <c r="AT172" s="20">
        <v>0.34752434143339661</v>
      </c>
      <c r="AV172" s="20">
        <v>0.39332804675550748</v>
      </c>
      <c r="AX172" s="20">
        <v>0.35783567805585609</v>
      </c>
      <c r="AZ172" s="20">
        <v>0.28217115977212248</v>
      </c>
      <c r="BB172" s="20">
        <v>0.28061042523578089</v>
      </c>
      <c r="BD172" s="20">
        <v>0.28239903257633042</v>
      </c>
      <c r="BF172" s="20">
        <v>0.2477217036813463</v>
      </c>
      <c r="BH172" s="20">
        <v>0.37613426733445893</v>
      </c>
      <c r="BI172" s="20">
        <v>0.20551115635329489</v>
      </c>
    </row>
    <row r="173" spans="2:61" x14ac:dyDescent="0.35">
      <c r="B173" s="19" t="s">
        <v>70</v>
      </c>
      <c r="C173" s="20">
        <v>0.1214856314843616</v>
      </c>
      <c r="D173" s="20">
        <v>0.12463032286805339</v>
      </c>
      <c r="E173" s="20">
        <v>0.1183736799734165</v>
      </c>
      <c r="G173" s="20">
        <v>0.1135372220425037</v>
      </c>
      <c r="H173" s="20">
        <v>9.1298188044315443E-2</v>
      </c>
      <c r="I173" s="20">
        <v>0.13396751164817169</v>
      </c>
      <c r="J173" s="20">
        <v>0.1176699854428899</v>
      </c>
      <c r="K173" s="20">
        <v>0.14661366986971169</v>
      </c>
      <c r="L173" s="20">
        <v>0.14140245062613019</v>
      </c>
      <c r="N173" s="20">
        <v>0.12007828792411911</v>
      </c>
      <c r="O173" s="20">
        <v>0.1340889535195075</v>
      </c>
      <c r="P173" s="20">
        <v>0.1319197607593752</v>
      </c>
      <c r="Q173" s="20">
        <v>9.5938096019205277E-2</v>
      </c>
      <c r="R173" s="20">
        <v>0.14665012376010711</v>
      </c>
      <c r="S173" s="20">
        <v>0.1194953956440067</v>
      </c>
      <c r="T173" s="20">
        <v>0.12434484604515671</v>
      </c>
      <c r="U173" s="20">
        <v>0.1065443232170204</v>
      </c>
      <c r="V173" s="20">
        <v>0.13896915482598429</v>
      </c>
      <c r="W173" s="20">
        <v>0.1291160648631349</v>
      </c>
      <c r="X173" s="20">
        <v>0.1155334216815008</v>
      </c>
      <c r="Z173" s="20">
        <v>0.1167570913475324</v>
      </c>
      <c r="AB173" s="20">
        <v>8.272415256194969E-2</v>
      </c>
      <c r="AD173" s="20">
        <v>9.292937363996509E-2</v>
      </c>
      <c r="AF173" s="20">
        <v>0.12704212644838689</v>
      </c>
      <c r="AH173" s="20">
        <v>6.9787152530971702E-2</v>
      </c>
      <c r="AJ173" s="20">
        <v>0.1481641436044539</v>
      </c>
      <c r="AL173" s="20">
        <v>0.1112150523950497</v>
      </c>
      <c r="AN173" s="20">
        <v>0.1123458840229048</v>
      </c>
      <c r="AP173" s="20">
        <v>0.16265871626716411</v>
      </c>
      <c r="AR173" s="20">
        <v>0.14008746492683119</v>
      </c>
      <c r="AT173" s="20">
        <v>0.14128518447685129</v>
      </c>
      <c r="AV173" s="20">
        <v>0.1275396937799671</v>
      </c>
      <c r="AX173" s="20">
        <v>0.1148649313651193</v>
      </c>
      <c r="AZ173" s="20">
        <v>0.1455413526798745</v>
      </c>
      <c r="BB173" s="20">
        <v>0.15123837627815989</v>
      </c>
      <c r="BD173" s="20">
        <v>0.15988918416574779</v>
      </c>
      <c r="BF173" s="20">
        <v>0.14938998277848231</v>
      </c>
      <c r="BH173" s="20">
        <v>9.4548630914477461E-2</v>
      </c>
      <c r="BI173" s="20">
        <v>0.21417805841616161</v>
      </c>
    </row>
    <row r="174" spans="2:61" x14ac:dyDescent="0.35">
      <c r="B174" s="19" t="s">
        <v>71</v>
      </c>
      <c r="C174" s="20">
        <v>0.10867458092746091</v>
      </c>
      <c r="D174" s="20">
        <v>0.126907247983328</v>
      </c>
      <c r="E174" s="20">
        <v>8.922930082418884E-2</v>
      </c>
      <c r="G174" s="20">
        <v>0.16841163886519431</v>
      </c>
      <c r="H174" s="20">
        <v>0.1192346741205563</v>
      </c>
      <c r="I174" s="20">
        <v>0.1180166097058685</v>
      </c>
      <c r="J174" s="20">
        <v>0.1112591733857182</v>
      </c>
      <c r="K174" s="20">
        <v>6.8735157928940721E-2</v>
      </c>
      <c r="L174" s="20">
        <v>3.0139024600072312E-2</v>
      </c>
      <c r="N174" s="20">
        <v>8.5796400997566746E-2</v>
      </c>
      <c r="O174" s="20">
        <v>0.12379746609638841</v>
      </c>
      <c r="P174" s="20">
        <v>0.15523926103119051</v>
      </c>
      <c r="Q174" s="20">
        <v>0.10504022455755679</v>
      </c>
      <c r="R174" s="20">
        <v>8.6353648001234282E-2</v>
      </c>
      <c r="S174" s="20">
        <v>0.1192570568718431</v>
      </c>
      <c r="T174" s="20">
        <v>0.12123890948489249</v>
      </c>
      <c r="U174" s="20">
        <v>0.12218755361319771</v>
      </c>
      <c r="V174" s="20">
        <v>0.1005713426017794</v>
      </c>
      <c r="W174" s="20">
        <v>7.815440952932183E-2</v>
      </c>
      <c r="X174" s="20">
        <v>0.12352998760927481</v>
      </c>
      <c r="Z174" s="20">
        <v>6.6406929832526704E-2</v>
      </c>
      <c r="AB174" s="20">
        <v>9.0278336398411874E-2</v>
      </c>
      <c r="AD174" s="20">
        <v>0.1015471695179626</v>
      </c>
      <c r="AF174" s="20">
        <v>0.1415017200831595</v>
      </c>
      <c r="AH174" s="20">
        <v>5.6230065757746417E-2</v>
      </c>
      <c r="AJ174" s="20">
        <v>0.15223384363109019</v>
      </c>
      <c r="AL174" s="20">
        <v>0.12302216101503299</v>
      </c>
      <c r="AN174" s="20">
        <v>0.31442256999609758</v>
      </c>
      <c r="AP174" s="20">
        <v>0.1502988285494872</v>
      </c>
      <c r="AR174" s="20">
        <v>0.136649288441205</v>
      </c>
      <c r="AT174" s="20">
        <v>0.1024686344120455</v>
      </c>
      <c r="AV174" s="20">
        <v>0.1763794111902193</v>
      </c>
      <c r="AX174" s="20">
        <v>5.1298355935346408E-2</v>
      </c>
      <c r="AZ174" s="20">
        <v>8.1291903671073903E-2</v>
      </c>
      <c r="BB174" s="20">
        <v>8.8808795791119527E-2</v>
      </c>
      <c r="BD174" s="20">
        <v>4.6694416676397177E-2</v>
      </c>
      <c r="BF174" s="20">
        <v>8.6519903201421985E-2</v>
      </c>
      <c r="BH174" s="20">
        <v>6.3218652093145811E-2</v>
      </c>
      <c r="BI174" s="20">
        <v>3.6423935876151212E-2</v>
      </c>
    </row>
    <row r="175" spans="2:61" x14ac:dyDescent="0.35">
      <c r="B175" s="19" t="s">
        <v>72</v>
      </c>
      <c r="C175" s="20">
        <v>3.5455751414968872E-2</v>
      </c>
      <c r="D175" s="20">
        <v>3.9611286469436929E-2</v>
      </c>
      <c r="E175" s="20">
        <v>3.1116156981698541E-2</v>
      </c>
      <c r="G175" s="20">
        <v>5.4294099512071127E-2</v>
      </c>
      <c r="H175" s="20">
        <v>3.2778501909073603E-2</v>
      </c>
      <c r="I175" s="20">
        <v>3.913419766402048E-2</v>
      </c>
      <c r="J175" s="20">
        <v>2.838190675319829E-2</v>
      </c>
      <c r="K175" s="20">
        <v>3.8413870616337727E-2</v>
      </c>
      <c r="L175" s="20">
        <v>1.1508922186423329E-2</v>
      </c>
      <c r="N175" s="20">
        <v>2.5755079804223441E-2</v>
      </c>
      <c r="O175" s="20">
        <v>2.3373211973201229E-2</v>
      </c>
      <c r="P175" s="20">
        <v>3.9565683519471137E-2</v>
      </c>
      <c r="Q175" s="20">
        <v>2.423359306251454E-2</v>
      </c>
      <c r="R175" s="20">
        <v>5.2355666251862297E-2</v>
      </c>
      <c r="S175" s="20">
        <v>5.0455765552907442E-2</v>
      </c>
      <c r="T175" s="20">
        <v>5.7966431748613982E-2</v>
      </c>
      <c r="U175" s="20">
        <v>3.1537657710748387E-2</v>
      </c>
      <c r="V175" s="20">
        <v>3.6744641104294817E-2</v>
      </c>
      <c r="W175" s="20">
        <v>3.4729862197310869E-2</v>
      </c>
      <c r="X175" s="20">
        <v>2.0433876040528379E-2</v>
      </c>
      <c r="Z175" s="20">
        <v>2.6462212541786011E-2</v>
      </c>
      <c r="AB175" s="20">
        <v>1.674489271043424E-2</v>
      </c>
      <c r="AD175" s="20">
        <v>3.1029827980506221E-2</v>
      </c>
      <c r="AF175" s="20">
        <v>1.254389918710234E-2</v>
      </c>
      <c r="AH175" s="20">
        <v>3.5087185458590457E-2</v>
      </c>
      <c r="AJ175" s="20">
        <v>3.6113154457068447E-2</v>
      </c>
      <c r="AL175" s="20">
        <v>5.6393870109872818E-2</v>
      </c>
      <c r="AN175" s="20">
        <v>5.0148723417250497E-2</v>
      </c>
      <c r="AP175" s="20">
        <v>5.0562247720227889E-2</v>
      </c>
      <c r="AR175" s="20">
        <v>4.3448023617536267E-2</v>
      </c>
      <c r="AT175" s="20">
        <v>3.7152840439487342E-2</v>
      </c>
      <c r="AV175" s="20">
        <v>3.4730311700829172E-2</v>
      </c>
      <c r="AX175" s="20">
        <v>4.7824868131662562E-2</v>
      </c>
      <c r="AZ175" s="20">
        <v>1.069850626903261E-2</v>
      </c>
      <c r="BB175" s="20">
        <v>1.7058176911746371E-2</v>
      </c>
      <c r="BD175" s="20">
        <v>2.0914902838701531E-2</v>
      </c>
      <c r="BF175" s="20">
        <v>1.404086032601087E-2</v>
      </c>
      <c r="BH175" s="20">
        <v>2.7807489783681531E-2</v>
      </c>
      <c r="BI175" s="20">
        <v>0</v>
      </c>
    </row>
    <row r="177" spans="2:61" ht="72.5" x14ac:dyDescent="0.35">
      <c r="B177" s="17" t="s">
        <v>96</v>
      </c>
    </row>
    <row r="178" spans="2:61" x14ac:dyDescent="0.35">
      <c r="B178" s="18" t="s">
        <v>15</v>
      </c>
    </row>
    <row r="179" spans="2:61" x14ac:dyDescent="0.35">
      <c r="B179" s="19" t="s">
        <v>74</v>
      </c>
      <c r="C179" s="20">
        <v>0.35016332338563361</v>
      </c>
      <c r="D179" s="20">
        <v>0.31789326792526212</v>
      </c>
      <c r="E179" s="20">
        <v>0.38444441978816218</v>
      </c>
      <c r="G179" s="20">
        <v>0.24769912216967269</v>
      </c>
      <c r="H179" s="20">
        <v>0.37372263513011139</v>
      </c>
      <c r="I179" s="20">
        <v>0.34950970616852028</v>
      </c>
      <c r="J179" s="20">
        <v>0.34370034133059191</v>
      </c>
      <c r="K179" s="20">
        <v>0.36890006334518261</v>
      </c>
      <c r="L179" s="20">
        <v>0.40835824289582612</v>
      </c>
      <c r="N179" s="20">
        <v>0.3368424183988678</v>
      </c>
      <c r="O179" s="20">
        <v>0.33892341582891328</v>
      </c>
      <c r="P179" s="20">
        <v>0.33114391578005831</v>
      </c>
      <c r="Q179" s="20">
        <v>0.3653773043942638</v>
      </c>
      <c r="R179" s="20">
        <v>0.39023998373278929</v>
      </c>
      <c r="S179" s="20">
        <v>0.33986485267952959</v>
      </c>
      <c r="T179" s="20">
        <v>0.32022587386841311</v>
      </c>
      <c r="U179" s="20">
        <v>0.36161843183232462</v>
      </c>
      <c r="V179" s="20">
        <v>0.3627431215440064</v>
      </c>
      <c r="W179" s="20">
        <v>0.33027596441725499</v>
      </c>
      <c r="X179" s="20">
        <v>0.33318766837506653</v>
      </c>
      <c r="Z179" s="20">
        <v>0.56047891253207305</v>
      </c>
      <c r="AB179" s="20">
        <v>0.36699330372384092</v>
      </c>
      <c r="AD179" s="20">
        <v>0.43445881133435332</v>
      </c>
      <c r="AF179" s="20">
        <v>0.2849929032433986</v>
      </c>
      <c r="AH179" s="20">
        <v>0.45787238370403699</v>
      </c>
      <c r="AJ179" s="20">
        <v>0.2401750254751204</v>
      </c>
      <c r="AL179" s="20">
        <v>0.2852505316669946</v>
      </c>
      <c r="AN179" s="20">
        <v>0.22402470699577229</v>
      </c>
      <c r="AP179" s="20">
        <v>0.23276310562978039</v>
      </c>
      <c r="AR179" s="20">
        <v>0.2336232544399264</v>
      </c>
      <c r="AT179" s="20">
        <v>0.32413379231740008</v>
      </c>
      <c r="AV179" s="20">
        <v>0.2613739080089395</v>
      </c>
      <c r="AX179" s="20">
        <v>0.22851829835156551</v>
      </c>
      <c r="AZ179" s="20">
        <v>0.58684693397250698</v>
      </c>
      <c r="BB179" s="20">
        <v>0.53758611873967566</v>
      </c>
      <c r="BD179" s="20">
        <v>0.58481894083946817</v>
      </c>
      <c r="BF179" s="20">
        <v>0.60587555183423503</v>
      </c>
      <c r="BH179" s="20">
        <v>0.57846042852908519</v>
      </c>
      <c r="BI179" s="20">
        <v>0.65775827604699133</v>
      </c>
    </row>
    <row r="180" spans="2:61" x14ac:dyDescent="0.35">
      <c r="B180" s="19" t="s">
        <v>75</v>
      </c>
      <c r="C180" s="20">
        <v>0.35602286540997508</v>
      </c>
      <c r="D180" s="20">
        <v>0.36207177980837302</v>
      </c>
      <c r="E180" s="20">
        <v>0.35002402594790188</v>
      </c>
      <c r="G180" s="20">
        <v>0.37992522640257842</v>
      </c>
      <c r="H180" s="20">
        <v>0.35211723488185981</v>
      </c>
      <c r="I180" s="20">
        <v>0.33421107504509079</v>
      </c>
      <c r="J180" s="20">
        <v>0.38856902083760653</v>
      </c>
      <c r="K180" s="20">
        <v>0.35231206251170011</v>
      </c>
      <c r="L180" s="20">
        <v>0.30501287672462651</v>
      </c>
      <c r="N180" s="20">
        <v>0.34608710274329407</v>
      </c>
      <c r="O180" s="20">
        <v>0.34403589530386453</v>
      </c>
      <c r="P180" s="20">
        <v>0.31373565003937942</v>
      </c>
      <c r="Q180" s="20">
        <v>0.35871308934705698</v>
      </c>
      <c r="R180" s="20">
        <v>0.3349129489937232</v>
      </c>
      <c r="S180" s="20">
        <v>0.3491656256988333</v>
      </c>
      <c r="T180" s="20">
        <v>0.37750465582009329</v>
      </c>
      <c r="U180" s="20">
        <v>0.34132767896373623</v>
      </c>
      <c r="V180" s="20">
        <v>0.33908353947669551</v>
      </c>
      <c r="W180" s="20">
        <v>0.40061017972372598</v>
      </c>
      <c r="X180" s="20">
        <v>0.40117367500509438</v>
      </c>
      <c r="Z180" s="20">
        <v>0.29829147168568321</v>
      </c>
      <c r="AB180" s="20">
        <v>0.37401519732747851</v>
      </c>
      <c r="AD180" s="20">
        <v>0.36420282973050683</v>
      </c>
      <c r="AF180" s="20">
        <v>0.43408941677762253</v>
      </c>
      <c r="AH180" s="20">
        <v>0.3376739966360145</v>
      </c>
      <c r="AJ180" s="20">
        <v>0.37261099034253348</v>
      </c>
      <c r="AL180" s="20">
        <v>0.33575141969912309</v>
      </c>
      <c r="AN180" s="20">
        <v>0.30258784959552798</v>
      </c>
      <c r="AP180" s="20">
        <v>0.36200690728920848</v>
      </c>
      <c r="AR180" s="20">
        <v>0.36745606599520209</v>
      </c>
      <c r="AT180" s="20">
        <v>0.36364313506938972</v>
      </c>
      <c r="AV180" s="20">
        <v>0.38972631244169093</v>
      </c>
      <c r="AX180" s="20">
        <v>0.42716535764433922</v>
      </c>
      <c r="AZ180" s="20">
        <v>0.28405613665133272</v>
      </c>
      <c r="BB180" s="20">
        <v>0.29323132132396662</v>
      </c>
      <c r="BD180" s="20">
        <v>0.3031349620892026</v>
      </c>
      <c r="BF180" s="20">
        <v>0.29268902363103583</v>
      </c>
      <c r="BH180" s="20">
        <v>0.32229844840248068</v>
      </c>
      <c r="BI180" s="20">
        <v>0.2307604726367754</v>
      </c>
    </row>
    <row r="181" spans="2:61" x14ac:dyDescent="0.35">
      <c r="B181" s="19" t="s">
        <v>70</v>
      </c>
      <c r="C181" s="20">
        <v>0.1361040642953486</v>
      </c>
      <c r="D181" s="20">
        <v>0.13533451230949789</v>
      </c>
      <c r="E181" s="20">
        <v>0.13645971807012039</v>
      </c>
      <c r="G181" s="20">
        <v>0.13601524814568969</v>
      </c>
      <c r="H181" s="20">
        <v>0.10497082720024439</v>
      </c>
      <c r="I181" s="20">
        <v>0.14352096765333469</v>
      </c>
      <c r="J181" s="20">
        <v>0.13349816858881139</v>
      </c>
      <c r="K181" s="20">
        <v>0.15305215100921729</v>
      </c>
      <c r="L181" s="20">
        <v>0.19463772432411491</v>
      </c>
      <c r="N181" s="20">
        <v>0.15398857152199399</v>
      </c>
      <c r="O181" s="20">
        <v>0.131793113273939</v>
      </c>
      <c r="P181" s="20">
        <v>0.15295527144732049</v>
      </c>
      <c r="Q181" s="20">
        <v>0.14616139772066389</v>
      </c>
      <c r="R181" s="20">
        <v>0.14992461919887501</v>
      </c>
      <c r="S181" s="20">
        <v>0.12810483796539149</v>
      </c>
      <c r="T181" s="20">
        <v>0.15096513039558659</v>
      </c>
      <c r="U181" s="20">
        <v>0.1235200370732784</v>
      </c>
      <c r="V181" s="20">
        <v>0.1367989092410242</v>
      </c>
      <c r="W181" s="20">
        <v>0.12700920579713779</v>
      </c>
      <c r="X181" s="20">
        <v>0.1167218297680081</v>
      </c>
      <c r="Z181" s="20">
        <v>6.992978868864172E-2</v>
      </c>
      <c r="AB181" s="20">
        <v>0.1257707236394762</v>
      </c>
      <c r="AD181" s="20">
        <v>9.1963449503088102E-2</v>
      </c>
      <c r="AF181" s="20">
        <v>0.14186816011398351</v>
      </c>
      <c r="AH181" s="20">
        <v>8.0669170342698882E-2</v>
      </c>
      <c r="AJ181" s="20">
        <v>0.17429519846926411</v>
      </c>
      <c r="AL181" s="20">
        <v>0.1896869879726682</v>
      </c>
      <c r="AN181" s="20">
        <v>0.1189940751965857</v>
      </c>
      <c r="AP181" s="20">
        <v>0.19199924953736069</v>
      </c>
      <c r="AR181" s="20">
        <v>0.17167072819625459</v>
      </c>
      <c r="AT181" s="20">
        <v>0.1405438444592049</v>
      </c>
      <c r="AV181" s="20">
        <v>0.16092333910881121</v>
      </c>
      <c r="AX181" s="20">
        <v>0.1673185570522242</v>
      </c>
      <c r="AZ181" s="20">
        <v>6.3360204233681869E-2</v>
      </c>
      <c r="BB181" s="20">
        <v>8.0655005177142178E-2</v>
      </c>
      <c r="BD181" s="20">
        <v>7.1104684838461912E-2</v>
      </c>
      <c r="BF181" s="20">
        <v>5.6710290464641169E-2</v>
      </c>
      <c r="BH181" s="20">
        <v>4.8906942560519362E-2</v>
      </c>
      <c r="BI181" s="20">
        <v>5.8384082531909708E-2</v>
      </c>
    </row>
    <row r="182" spans="2:61" x14ac:dyDescent="0.35">
      <c r="B182" s="19" t="s">
        <v>71</v>
      </c>
      <c r="C182" s="20">
        <v>0.12177008766352169</v>
      </c>
      <c r="D182" s="20">
        <v>0.1423234429602119</v>
      </c>
      <c r="E182" s="20">
        <v>9.9889144275891531E-2</v>
      </c>
      <c r="G182" s="20">
        <v>0.19606621395309559</v>
      </c>
      <c r="H182" s="20">
        <v>0.13132990304564279</v>
      </c>
      <c r="I182" s="20">
        <v>0.12803401465750211</v>
      </c>
      <c r="J182" s="20">
        <v>0.1082746739427935</v>
      </c>
      <c r="K182" s="20">
        <v>9.2714672600204162E-2</v>
      </c>
      <c r="L182" s="20">
        <v>6.2600659878420409E-2</v>
      </c>
      <c r="N182" s="20">
        <v>0.12724532479999501</v>
      </c>
      <c r="O182" s="20">
        <v>0.1711070787719233</v>
      </c>
      <c r="P182" s="20">
        <v>0.1182579205248349</v>
      </c>
      <c r="Q182" s="20">
        <v>9.8700706031004809E-2</v>
      </c>
      <c r="R182" s="20">
        <v>9.9830404042141441E-2</v>
      </c>
      <c r="S182" s="20">
        <v>0.15312017318306631</v>
      </c>
      <c r="T182" s="20">
        <v>0.1122787339362985</v>
      </c>
      <c r="U182" s="20">
        <v>0.1416796487635251</v>
      </c>
      <c r="V182" s="20">
        <v>0.1224813427296341</v>
      </c>
      <c r="W182" s="20">
        <v>9.2216389392201836E-2</v>
      </c>
      <c r="X182" s="20">
        <v>0.1133780584531134</v>
      </c>
      <c r="Z182" s="20">
        <v>5.2624423027265638E-2</v>
      </c>
      <c r="AB182" s="20">
        <v>0.10697231774928</v>
      </c>
      <c r="AD182" s="20">
        <v>9.1273140281268955E-2</v>
      </c>
      <c r="AF182" s="20">
        <v>0.1120918638755684</v>
      </c>
      <c r="AH182" s="20">
        <v>9.8267441498665814E-2</v>
      </c>
      <c r="AJ182" s="20">
        <v>0.1428407946426149</v>
      </c>
      <c r="AL182" s="20">
        <v>0.14918203715344469</v>
      </c>
      <c r="AN182" s="20">
        <v>0.26450581747371782</v>
      </c>
      <c r="AP182" s="20">
        <v>0.1856188656903057</v>
      </c>
      <c r="AR182" s="20">
        <v>0.1844162304428518</v>
      </c>
      <c r="AT182" s="20">
        <v>0.122587891124462</v>
      </c>
      <c r="AV182" s="20">
        <v>0.14056794406409009</v>
      </c>
      <c r="AX182" s="20">
        <v>0.15825900181761229</v>
      </c>
      <c r="AZ182" s="20">
        <v>5.5801920961742447E-2</v>
      </c>
      <c r="BB182" s="20">
        <v>7.2687058615460154E-2</v>
      </c>
      <c r="BD182" s="20">
        <v>3.4271942102352647E-2</v>
      </c>
      <c r="BF182" s="20">
        <v>3.8150228384023169E-2</v>
      </c>
      <c r="BH182" s="20">
        <v>5.033418050791464E-2</v>
      </c>
      <c r="BI182" s="20">
        <v>5.3097168784323391E-2</v>
      </c>
    </row>
    <row r="183" spans="2:61" x14ac:dyDescent="0.35">
      <c r="B183" s="19" t="s">
        <v>72</v>
      </c>
      <c r="C183" s="20">
        <v>3.5939659245521068E-2</v>
      </c>
      <c r="D183" s="20">
        <v>4.2376996996655238E-2</v>
      </c>
      <c r="E183" s="20">
        <v>2.9182691917923869E-2</v>
      </c>
      <c r="G183" s="20">
        <v>4.0294189328963559E-2</v>
      </c>
      <c r="H183" s="20">
        <v>3.785939974214144E-2</v>
      </c>
      <c r="I183" s="20">
        <v>4.472423647555207E-2</v>
      </c>
      <c r="J183" s="20">
        <v>2.5957795300196779E-2</v>
      </c>
      <c r="K183" s="20">
        <v>3.3021050533695737E-2</v>
      </c>
      <c r="L183" s="20">
        <v>2.9390496177012049E-2</v>
      </c>
      <c r="N183" s="20">
        <v>3.5836582535849162E-2</v>
      </c>
      <c r="O183" s="20">
        <v>1.4140496821359981E-2</v>
      </c>
      <c r="P183" s="20">
        <v>8.390724220840709E-2</v>
      </c>
      <c r="Q183" s="20">
        <v>3.1047502507010629E-2</v>
      </c>
      <c r="R183" s="20">
        <v>2.5092044032470999E-2</v>
      </c>
      <c r="S183" s="20">
        <v>2.9744510473178949E-2</v>
      </c>
      <c r="T183" s="20">
        <v>3.9025605979608337E-2</v>
      </c>
      <c r="U183" s="20">
        <v>3.1854203367135493E-2</v>
      </c>
      <c r="V183" s="20">
        <v>3.8893087008639853E-2</v>
      </c>
      <c r="W183" s="20">
        <v>4.9888260669679253E-2</v>
      </c>
      <c r="X183" s="20">
        <v>3.5538768398717543E-2</v>
      </c>
      <c r="Z183" s="20">
        <v>1.8675404066336439E-2</v>
      </c>
      <c r="AB183" s="20">
        <v>2.6248457559924519E-2</v>
      </c>
      <c r="AD183" s="20">
        <v>1.8101769150783011E-2</v>
      </c>
      <c r="AF183" s="20">
        <v>2.6957655989427062E-2</v>
      </c>
      <c r="AH183" s="20">
        <v>2.5517007818583862E-2</v>
      </c>
      <c r="AJ183" s="20">
        <v>7.0077991070466986E-2</v>
      </c>
      <c r="AL183" s="20">
        <v>4.0129023507769368E-2</v>
      </c>
      <c r="AN183" s="20">
        <v>8.9887550738396063E-2</v>
      </c>
      <c r="AP183" s="20">
        <v>2.7611871853344579E-2</v>
      </c>
      <c r="AR183" s="20">
        <v>4.2833720925764901E-2</v>
      </c>
      <c r="AT183" s="20">
        <v>4.9091337029543249E-2</v>
      </c>
      <c r="AV183" s="20">
        <v>4.7408496376468268E-2</v>
      </c>
      <c r="AX183" s="20">
        <v>1.8738785134258779E-2</v>
      </c>
      <c r="AZ183" s="20">
        <v>9.9348041807361103E-3</v>
      </c>
      <c r="BB183" s="20">
        <v>1.5840496143755399E-2</v>
      </c>
      <c r="BD183" s="20">
        <v>6.6694701305148379E-3</v>
      </c>
      <c r="BF183" s="20">
        <v>6.574905686064769E-3</v>
      </c>
      <c r="BH183" s="20">
        <v>0</v>
      </c>
      <c r="BI183" s="20">
        <v>0</v>
      </c>
    </row>
    <row r="185" spans="2:61" ht="72.5" x14ac:dyDescent="0.35">
      <c r="B185" s="17" t="s">
        <v>97</v>
      </c>
    </row>
    <row r="186" spans="2:61" x14ac:dyDescent="0.35">
      <c r="B186" s="18" t="s">
        <v>15</v>
      </c>
    </row>
    <row r="187" spans="2:61" x14ac:dyDescent="0.35">
      <c r="B187" s="19" t="s">
        <v>74</v>
      </c>
      <c r="C187" s="20">
        <v>7.5272660368838423E-2</v>
      </c>
      <c r="D187" s="20">
        <v>6.2643234852035712E-2</v>
      </c>
      <c r="E187" s="20">
        <v>8.880242108488709E-2</v>
      </c>
      <c r="G187" s="20">
        <v>5.4734479164341508E-2</v>
      </c>
      <c r="H187" s="20">
        <v>5.4562469150641647E-2</v>
      </c>
      <c r="I187" s="20">
        <v>6.9773980959203494E-2</v>
      </c>
      <c r="J187" s="20">
        <v>9.6067745415232997E-2</v>
      </c>
      <c r="K187" s="20">
        <v>9.3847090192947763E-2</v>
      </c>
      <c r="L187" s="20">
        <v>8.1463473811524106E-2</v>
      </c>
      <c r="N187" s="20">
        <v>4.79670057583578E-2</v>
      </c>
      <c r="O187" s="20">
        <v>7.2264068346712604E-2</v>
      </c>
      <c r="P187" s="20">
        <v>9.0988542260689836E-2</v>
      </c>
      <c r="Q187" s="20">
        <v>7.3089751668468247E-2</v>
      </c>
      <c r="R187" s="20">
        <v>0.1027762240641327</v>
      </c>
      <c r="S187" s="20">
        <v>9.6660946034887063E-2</v>
      </c>
      <c r="T187" s="20">
        <v>5.7341476206038251E-2</v>
      </c>
      <c r="U187" s="20">
        <v>5.5830942676798972E-2</v>
      </c>
      <c r="V187" s="20">
        <v>9.1551725073709816E-2</v>
      </c>
      <c r="W187" s="20">
        <v>9.7569634743447653E-2</v>
      </c>
      <c r="X187" s="20">
        <v>6.6158993569681745E-2</v>
      </c>
      <c r="Z187" s="20">
        <v>0.1160385683248738</v>
      </c>
      <c r="AB187" s="20">
        <v>4.9646766754911323E-2</v>
      </c>
      <c r="AD187" s="20">
        <v>0.1069856381356258</v>
      </c>
      <c r="AF187" s="20">
        <v>8.9210652824764133E-2</v>
      </c>
      <c r="AH187" s="20">
        <v>3.7915458234041702E-2</v>
      </c>
      <c r="AJ187" s="20">
        <v>5.8536398849887518E-2</v>
      </c>
      <c r="AL187" s="20">
        <v>5.0105730024697009E-2</v>
      </c>
      <c r="AN187" s="20">
        <v>4.5569048404173473E-2</v>
      </c>
      <c r="AP187" s="20">
        <v>7.2713778199014895E-2</v>
      </c>
      <c r="AR187" s="20">
        <v>0.1100020075084155</v>
      </c>
      <c r="AT187" s="20">
        <v>4.5008354457605017E-2</v>
      </c>
      <c r="AV187" s="20">
        <v>6.5143589565572743E-2</v>
      </c>
      <c r="AX187" s="20">
        <v>0.1443690763811232</v>
      </c>
      <c r="AZ187" s="20">
        <v>0.1002656917733929</v>
      </c>
      <c r="BB187" s="20">
        <v>0.1130966599958006</v>
      </c>
      <c r="BD187" s="20">
        <v>9.9489830799335863E-2</v>
      </c>
      <c r="BF187" s="20">
        <v>0.11320043152332621</v>
      </c>
      <c r="BH187" s="20">
        <v>9.7618859189164908E-2</v>
      </c>
      <c r="BI187" s="20">
        <v>6.8863025491587709E-2</v>
      </c>
    </row>
    <row r="188" spans="2:61" x14ac:dyDescent="0.35">
      <c r="B188" s="19" t="s">
        <v>75</v>
      </c>
      <c r="C188" s="20">
        <v>0.1631079536281734</v>
      </c>
      <c r="D188" s="20">
        <v>0.16129012331416831</v>
      </c>
      <c r="E188" s="20">
        <v>0.1653322883919254</v>
      </c>
      <c r="G188" s="20">
        <v>0.19479290192527121</v>
      </c>
      <c r="H188" s="20">
        <v>0.15571414800223149</v>
      </c>
      <c r="I188" s="20">
        <v>0.16088307491950271</v>
      </c>
      <c r="J188" s="20">
        <v>0.15683612201823169</v>
      </c>
      <c r="K188" s="20">
        <v>0.1815397905882572</v>
      </c>
      <c r="L188" s="20">
        <v>0.10299092079021011</v>
      </c>
      <c r="N188" s="20">
        <v>0.1779052124840898</v>
      </c>
      <c r="O188" s="20">
        <v>0.1846158015901099</v>
      </c>
      <c r="P188" s="20">
        <v>0.1667831674051182</v>
      </c>
      <c r="Q188" s="20">
        <v>0.15638770564931809</v>
      </c>
      <c r="R188" s="20">
        <v>0.18417062387382049</v>
      </c>
      <c r="S188" s="20">
        <v>0.1798142828078915</v>
      </c>
      <c r="T188" s="20">
        <v>0.1436595420580265</v>
      </c>
      <c r="U188" s="20">
        <v>0.1281728387370771</v>
      </c>
      <c r="V188" s="20">
        <v>0.16299687862384621</v>
      </c>
      <c r="W188" s="20">
        <v>0.18429536812592759</v>
      </c>
      <c r="X188" s="20">
        <v>0.1843525889236218</v>
      </c>
      <c r="Z188" s="20">
        <v>0.18835143721424899</v>
      </c>
      <c r="AB188" s="20">
        <v>0.12041860169346021</v>
      </c>
      <c r="AD188" s="20">
        <v>0.21519975603365349</v>
      </c>
      <c r="AF188" s="20">
        <v>0.20364628523918971</v>
      </c>
      <c r="AH188" s="20">
        <v>0.108155234498504</v>
      </c>
      <c r="AJ188" s="20">
        <v>0.1486941038490576</v>
      </c>
      <c r="AL188" s="20">
        <v>9.9132569499529338E-2</v>
      </c>
      <c r="AN188" s="20">
        <v>0.2399052680163235</v>
      </c>
      <c r="AP188" s="20">
        <v>0.18308443643280339</v>
      </c>
      <c r="AR188" s="20">
        <v>0.21273789429088341</v>
      </c>
      <c r="AT188" s="20">
        <v>0.14139343405531851</v>
      </c>
      <c r="AV188" s="20">
        <v>0.19809666759612471</v>
      </c>
      <c r="AX188" s="20">
        <v>0.22867375983118471</v>
      </c>
      <c r="AZ188" s="20">
        <v>0.20728120937229269</v>
      </c>
      <c r="BB188" s="20">
        <v>0.18155861513902921</v>
      </c>
      <c r="BD188" s="20">
        <v>0.19119561084591549</v>
      </c>
      <c r="BF188" s="20">
        <v>0.1670240999401717</v>
      </c>
      <c r="BH188" s="20">
        <v>0.17370572443300411</v>
      </c>
      <c r="BI188" s="20">
        <v>0.22878120483739109</v>
      </c>
    </row>
    <row r="189" spans="2:61" x14ac:dyDescent="0.35">
      <c r="B189" s="19" t="s">
        <v>70</v>
      </c>
      <c r="C189" s="20">
        <v>0.16664740863272789</v>
      </c>
      <c r="D189" s="20">
        <v>0.15725434716864109</v>
      </c>
      <c r="E189" s="20">
        <v>0.1762036260937023</v>
      </c>
      <c r="G189" s="20">
        <v>0.14523360949100769</v>
      </c>
      <c r="H189" s="20">
        <v>0.132551074709582</v>
      </c>
      <c r="I189" s="20">
        <v>0.1601273047621658</v>
      </c>
      <c r="J189" s="20">
        <v>0.19473527921267439</v>
      </c>
      <c r="K189" s="20">
        <v>0.1939444808485343</v>
      </c>
      <c r="L189" s="20">
        <v>0.17835796883148231</v>
      </c>
      <c r="N189" s="20">
        <v>0.2162480426054649</v>
      </c>
      <c r="O189" s="20">
        <v>0.18058655218289341</v>
      </c>
      <c r="P189" s="20">
        <v>0.1131817019576994</v>
      </c>
      <c r="Q189" s="20">
        <v>0.14980777731748379</v>
      </c>
      <c r="R189" s="20">
        <v>0.17408208506577569</v>
      </c>
      <c r="S189" s="20">
        <v>0.13497943878433169</v>
      </c>
      <c r="T189" s="20">
        <v>0.16758738234101639</v>
      </c>
      <c r="U189" s="20">
        <v>0.1489208281386851</v>
      </c>
      <c r="V189" s="20">
        <v>0.15049640284561411</v>
      </c>
      <c r="W189" s="20">
        <v>0.20865656715411851</v>
      </c>
      <c r="X189" s="20">
        <v>0.19454222491662401</v>
      </c>
      <c r="Z189" s="20">
        <v>0.18557785461517889</v>
      </c>
      <c r="AB189" s="20">
        <v>0.17414991022028359</v>
      </c>
      <c r="AD189" s="20">
        <v>0.16879576577851499</v>
      </c>
      <c r="AF189" s="20">
        <v>0.20501423047913819</v>
      </c>
      <c r="AH189" s="20">
        <v>6.4958801583983136E-2</v>
      </c>
      <c r="AJ189" s="20">
        <v>0.1412524148206977</v>
      </c>
      <c r="AL189" s="20">
        <v>0.17709540219201339</v>
      </c>
      <c r="AN189" s="20">
        <v>9.8053129259903837E-2</v>
      </c>
      <c r="AP189" s="20">
        <v>0.2112070549601244</v>
      </c>
      <c r="AR189" s="20">
        <v>0.1470845434578133</v>
      </c>
      <c r="AT189" s="20">
        <v>0.16099111594570301</v>
      </c>
      <c r="AV189" s="20">
        <v>0.16060930421219949</v>
      </c>
      <c r="AX189" s="20">
        <v>0.1847552639440127</v>
      </c>
      <c r="AZ189" s="20">
        <v>0.2076738260568691</v>
      </c>
      <c r="BB189" s="20">
        <v>0.1727781922457588</v>
      </c>
      <c r="BD189" s="20">
        <v>0.21389256802204171</v>
      </c>
      <c r="BF189" s="20">
        <v>0.2023639128695813</v>
      </c>
      <c r="BH189" s="20">
        <v>0.24553473944990989</v>
      </c>
      <c r="BI189" s="20">
        <v>0.24284864688538729</v>
      </c>
    </row>
    <row r="190" spans="2:61" x14ac:dyDescent="0.35">
      <c r="B190" s="19" t="s">
        <v>71</v>
      </c>
      <c r="C190" s="20">
        <v>0.3468380125550774</v>
      </c>
      <c r="D190" s="20">
        <v>0.3576482196426089</v>
      </c>
      <c r="E190" s="20">
        <v>0.33576967201562008</v>
      </c>
      <c r="G190" s="20">
        <v>0.35717507376844759</v>
      </c>
      <c r="H190" s="20">
        <v>0.35054752596949001</v>
      </c>
      <c r="I190" s="20">
        <v>0.3532503225108114</v>
      </c>
      <c r="J190" s="20">
        <v>0.36553776158423867</v>
      </c>
      <c r="K190" s="20">
        <v>0.31102158437486682</v>
      </c>
      <c r="L190" s="20">
        <v>0.32981427111084971</v>
      </c>
      <c r="N190" s="20">
        <v>0.35435971160555291</v>
      </c>
      <c r="O190" s="20">
        <v>0.3430169924937892</v>
      </c>
      <c r="P190" s="20">
        <v>0.35117891876729962</v>
      </c>
      <c r="Q190" s="20">
        <v>0.34224782375470642</v>
      </c>
      <c r="R190" s="20">
        <v>0.34839383372848692</v>
      </c>
      <c r="S190" s="20">
        <v>0.31944465735349292</v>
      </c>
      <c r="T190" s="20">
        <v>0.37477189619817092</v>
      </c>
      <c r="U190" s="20">
        <v>0.37743592454469482</v>
      </c>
      <c r="V190" s="20">
        <v>0.35887431992416208</v>
      </c>
      <c r="W190" s="20">
        <v>0.29612605537097469</v>
      </c>
      <c r="X190" s="20">
        <v>0.30637099044060812</v>
      </c>
      <c r="Z190" s="20">
        <v>0.31083726725380711</v>
      </c>
      <c r="AB190" s="20">
        <v>0.34924854542479422</v>
      </c>
      <c r="AD190" s="20">
        <v>0.32319796254960981</v>
      </c>
      <c r="AF190" s="20">
        <v>0.35715438037814079</v>
      </c>
      <c r="AH190" s="20">
        <v>0.34750691100213149</v>
      </c>
      <c r="AJ190" s="20">
        <v>0.37347165126678977</v>
      </c>
      <c r="AL190" s="20">
        <v>0.35837704164850043</v>
      </c>
      <c r="AN190" s="20">
        <v>0.34952256395047693</v>
      </c>
      <c r="AP190" s="20">
        <v>0.31331767472160549</v>
      </c>
      <c r="AR190" s="20">
        <v>0.33665447714935942</v>
      </c>
      <c r="AT190" s="20">
        <v>0.37693366178521293</v>
      </c>
      <c r="AV190" s="20">
        <v>0.35982436803472517</v>
      </c>
      <c r="AX190" s="20">
        <v>0.32674304247569719</v>
      </c>
      <c r="AZ190" s="20">
        <v>0.29642777320320468</v>
      </c>
      <c r="BB190" s="20">
        <v>0.32494384496211431</v>
      </c>
      <c r="BD190" s="20">
        <v>0.29254713142361249</v>
      </c>
      <c r="BF190" s="20">
        <v>0.30247472376160067</v>
      </c>
      <c r="BH190" s="20">
        <v>0.28306150261585039</v>
      </c>
      <c r="BI190" s="20">
        <v>0.3004488337144442</v>
      </c>
    </row>
    <row r="191" spans="2:61" x14ac:dyDescent="0.35">
      <c r="B191" s="19" t="s">
        <v>72</v>
      </c>
      <c r="C191" s="20">
        <v>0.24813396481518271</v>
      </c>
      <c r="D191" s="20">
        <v>0.26116407502254602</v>
      </c>
      <c r="E191" s="20">
        <v>0.23389199241386499</v>
      </c>
      <c r="G191" s="20">
        <v>0.24806393565093221</v>
      </c>
      <c r="H191" s="20">
        <v>0.30662478216805472</v>
      </c>
      <c r="I191" s="20">
        <v>0.25596531684831653</v>
      </c>
      <c r="J191" s="20">
        <v>0.18682309176962211</v>
      </c>
      <c r="K191" s="20">
        <v>0.21964705399539369</v>
      </c>
      <c r="L191" s="20">
        <v>0.30737336545593352</v>
      </c>
      <c r="N191" s="20">
        <v>0.2035200275465347</v>
      </c>
      <c r="O191" s="20">
        <v>0.21951658538649491</v>
      </c>
      <c r="P191" s="20">
        <v>0.27786766960919301</v>
      </c>
      <c r="Q191" s="20">
        <v>0.2784669416100235</v>
      </c>
      <c r="R191" s="20">
        <v>0.19057723326778431</v>
      </c>
      <c r="S191" s="20">
        <v>0.26910067501939661</v>
      </c>
      <c r="T191" s="20">
        <v>0.25663970319674789</v>
      </c>
      <c r="U191" s="20">
        <v>0.28963946590274381</v>
      </c>
      <c r="V191" s="20">
        <v>0.2360806735326679</v>
      </c>
      <c r="W191" s="20">
        <v>0.21335237460553169</v>
      </c>
      <c r="X191" s="20">
        <v>0.24857520214946419</v>
      </c>
      <c r="Z191" s="20">
        <v>0.19919487259189109</v>
      </c>
      <c r="AB191" s="20">
        <v>0.30653617590655069</v>
      </c>
      <c r="AD191" s="20">
        <v>0.1858208775025961</v>
      </c>
      <c r="AF191" s="20">
        <v>0.14497445107876719</v>
      </c>
      <c r="AH191" s="20">
        <v>0.44146359468133972</v>
      </c>
      <c r="AJ191" s="20">
        <v>0.27804543121356717</v>
      </c>
      <c r="AL191" s="20">
        <v>0.31528925663525997</v>
      </c>
      <c r="AN191" s="20">
        <v>0.2669499903691222</v>
      </c>
      <c r="AP191" s="20">
        <v>0.21967705568645171</v>
      </c>
      <c r="AR191" s="20">
        <v>0.1935210775935283</v>
      </c>
      <c r="AT191" s="20">
        <v>0.27567343375616049</v>
      </c>
      <c r="AV191" s="20">
        <v>0.21632607059137801</v>
      </c>
      <c r="AX191" s="20">
        <v>0.1154588573679821</v>
      </c>
      <c r="AZ191" s="20">
        <v>0.18835149959424061</v>
      </c>
      <c r="BB191" s="20">
        <v>0.20762268765729711</v>
      </c>
      <c r="BD191" s="20">
        <v>0.20287485890909451</v>
      </c>
      <c r="BF191" s="20">
        <v>0.21493683190532009</v>
      </c>
      <c r="BH191" s="20">
        <v>0.20007917431207059</v>
      </c>
      <c r="BI191" s="20">
        <v>0.15905828907118971</v>
      </c>
    </row>
    <row r="193" spans="2:61" ht="145" x14ac:dyDescent="0.35">
      <c r="B193" s="17" t="s">
        <v>98</v>
      </c>
    </row>
    <row r="194" spans="2:61" x14ac:dyDescent="0.35">
      <c r="B194" s="18" t="s">
        <v>15</v>
      </c>
    </row>
    <row r="195" spans="2:61" x14ac:dyDescent="0.35">
      <c r="B195" s="19" t="s">
        <v>74</v>
      </c>
      <c r="C195" s="20">
        <v>0.2198378482938238</v>
      </c>
      <c r="D195" s="20">
        <v>0.2235691588604953</v>
      </c>
      <c r="E195" s="20">
        <v>0.21604537067397961</v>
      </c>
      <c r="G195" s="20">
        <v>0.18257567762134291</v>
      </c>
      <c r="H195" s="20">
        <v>0.25034897739400241</v>
      </c>
      <c r="I195" s="20">
        <v>0.22063474907493311</v>
      </c>
      <c r="J195" s="20">
        <v>0.19208179552180471</v>
      </c>
      <c r="K195" s="20">
        <v>0.2131305512846387</v>
      </c>
      <c r="L195" s="20">
        <v>0.29330188557558651</v>
      </c>
      <c r="N195" s="20">
        <v>0.1767168801557123</v>
      </c>
      <c r="O195" s="20">
        <v>0.22905104616160499</v>
      </c>
      <c r="P195" s="20">
        <v>0.2835392061367808</v>
      </c>
      <c r="Q195" s="20">
        <v>0.24847507499128019</v>
      </c>
      <c r="R195" s="20">
        <v>0.17140414989156089</v>
      </c>
      <c r="S195" s="20">
        <v>0.20754470194532479</v>
      </c>
      <c r="T195" s="20">
        <v>0.24015985593955269</v>
      </c>
      <c r="U195" s="20">
        <v>0.24624646496599351</v>
      </c>
      <c r="V195" s="20">
        <v>0.2207892034280958</v>
      </c>
      <c r="W195" s="20">
        <v>0.20276412644657721</v>
      </c>
      <c r="X195" s="20">
        <v>0.189806941947054</v>
      </c>
      <c r="Z195" s="20">
        <v>0.1971612566567425</v>
      </c>
      <c r="AB195" s="20">
        <v>0.2567442700068136</v>
      </c>
      <c r="AD195" s="20">
        <v>0.17712983526860629</v>
      </c>
      <c r="AF195" s="20">
        <v>0.1640994646292506</v>
      </c>
      <c r="AH195" s="20">
        <v>0.33792003245030638</v>
      </c>
      <c r="AJ195" s="20">
        <v>0.2213278440796802</v>
      </c>
      <c r="AL195" s="20">
        <v>0.23681809204391879</v>
      </c>
      <c r="AN195" s="20">
        <v>0.20486499002603051</v>
      </c>
      <c r="AP195" s="20">
        <v>0.20764018822597699</v>
      </c>
      <c r="AR195" s="20">
        <v>0.1913244485268831</v>
      </c>
      <c r="AT195" s="20">
        <v>0.27731810846717991</v>
      </c>
      <c r="AV195" s="20">
        <v>0.20347283305581149</v>
      </c>
      <c r="AX195" s="20">
        <v>0.12979034656952629</v>
      </c>
      <c r="AZ195" s="20">
        <v>0.17688543681314911</v>
      </c>
      <c r="BB195" s="20">
        <v>0.22305864674232451</v>
      </c>
      <c r="BD195" s="20">
        <v>0.20441413682243839</v>
      </c>
      <c r="BF195" s="20">
        <v>0.21609040899395371</v>
      </c>
      <c r="BH195" s="20">
        <v>0.1844969329763968</v>
      </c>
      <c r="BI195" s="20">
        <v>0.1216951725971111</v>
      </c>
    </row>
    <row r="196" spans="2:61" x14ac:dyDescent="0.35">
      <c r="B196" s="19" t="s">
        <v>75</v>
      </c>
      <c r="C196" s="20">
        <v>0.30333578618207968</v>
      </c>
      <c r="D196" s="20">
        <v>0.31123250276958558</v>
      </c>
      <c r="E196" s="20">
        <v>0.29495792716881852</v>
      </c>
      <c r="G196" s="20">
        <v>0.3277964038734783</v>
      </c>
      <c r="H196" s="20">
        <v>0.34395524208497458</v>
      </c>
      <c r="I196" s="20">
        <v>0.29786311600068888</v>
      </c>
      <c r="J196" s="20">
        <v>0.30005703444465631</v>
      </c>
      <c r="K196" s="20">
        <v>0.26231357515328507</v>
      </c>
      <c r="L196" s="20">
        <v>0.2569052875758423</v>
      </c>
      <c r="N196" s="20">
        <v>0.33168090235679659</v>
      </c>
      <c r="O196" s="20">
        <v>0.33917184654031041</v>
      </c>
      <c r="P196" s="20">
        <v>0.26275666283692117</v>
      </c>
      <c r="Q196" s="20">
        <v>0.29514144253137148</v>
      </c>
      <c r="R196" s="20">
        <v>0.31021862833071701</v>
      </c>
      <c r="S196" s="20">
        <v>0.29906262883351792</v>
      </c>
      <c r="T196" s="20">
        <v>0.30616654892137363</v>
      </c>
      <c r="U196" s="20">
        <v>0.31858360973822542</v>
      </c>
      <c r="V196" s="20">
        <v>0.26907510330677659</v>
      </c>
      <c r="W196" s="20">
        <v>0.30007005034630252</v>
      </c>
      <c r="X196" s="20">
        <v>0.30745568263534129</v>
      </c>
      <c r="Z196" s="20">
        <v>0.27375409990863292</v>
      </c>
      <c r="AB196" s="20">
        <v>0.29066776747681689</v>
      </c>
      <c r="AD196" s="20">
        <v>0.29814447677181599</v>
      </c>
      <c r="AF196" s="20">
        <v>0.33515370308997933</v>
      </c>
      <c r="AH196" s="20">
        <v>0.34867633707133661</v>
      </c>
      <c r="AJ196" s="20">
        <v>0.30788021028062712</v>
      </c>
      <c r="AL196" s="20">
        <v>0.27320254351270201</v>
      </c>
      <c r="AN196" s="20">
        <v>0.19545157253941459</v>
      </c>
      <c r="AP196" s="20">
        <v>0.29788793063281471</v>
      </c>
      <c r="AR196" s="20">
        <v>0.3392376324080234</v>
      </c>
      <c r="AT196" s="20">
        <v>0.34885234890736999</v>
      </c>
      <c r="AV196" s="20">
        <v>0.30760855776547918</v>
      </c>
      <c r="AX196" s="20">
        <v>0.30834202612030759</v>
      </c>
      <c r="AZ196" s="20">
        <v>0.20591607613650861</v>
      </c>
      <c r="BB196" s="20">
        <v>0.2336632566127132</v>
      </c>
      <c r="BD196" s="20">
        <v>0.16135000936228949</v>
      </c>
      <c r="BF196" s="20">
        <v>0.1669918466010766</v>
      </c>
      <c r="BH196" s="20">
        <v>0.1951845192165827</v>
      </c>
      <c r="BI196" s="20">
        <v>0.15774750093645601</v>
      </c>
    </row>
    <row r="197" spans="2:61" x14ac:dyDescent="0.35">
      <c r="B197" s="19" t="s">
        <v>70</v>
      </c>
      <c r="C197" s="20">
        <v>0.19267005382943159</v>
      </c>
      <c r="D197" s="20">
        <v>0.17978497074557359</v>
      </c>
      <c r="E197" s="20">
        <v>0.20597670880160601</v>
      </c>
      <c r="G197" s="20">
        <v>0.16702766144109579</v>
      </c>
      <c r="H197" s="20">
        <v>0.12732645103129719</v>
      </c>
      <c r="I197" s="20">
        <v>0.1799964213632452</v>
      </c>
      <c r="J197" s="20">
        <v>0.21747185676750211</v>
      </c>
      <c r="K197" s="20">
        <v>0.25190164870623871</v>
      </c>
      <c r="L197" s="20">
        <v>0.28508117992023663</v>
      </c>
      <c r="N197" s="20">
        <v>0.22247452051833691</v>
      </c>
      <c r="O197" s="20">
        <v>0.20697885032936369</v>
      </c>
      <c r="P197" s="20">
        <v>0.17887435596180359</v>
      </c>
      <c r="Q197" s="20">
        <v>0.1851032307416513</v>
      </c>
      <c r="R197" s="20">
        <v>0.19348208305138909</v>
      </c>
      <c r="S197" s="20">
        <v>0.1862456214538972</v>
      </c>
      <c r="T197" s="20">
        <v>0.16847181104053319</v>
      </c>
      <c r="U197" s="20">
        <v>0.16370607616001909</v>
      </c>
      <c r="V197" s="20">
        <v>0.20188164293521449</v>
      </c>
      <c r="W197" s="20">
        <v>0.25161334380749772</v>
      </c>
      <c r="X197" s="20">
        <v>0.18783599289065739</v>
      </c>
      <c r="Z197" s="20">
        <v>0.2162363480277566</v>
      </c>
      <c r="AB197" s="20">
        <v>0.23017006811611981</v>
      </c>
      <c r="AD197" s="20">
        <v>0.20711043806800519</v>
      </c>
      <c r="AF197" s="20">
        <v>0.1940237781371352</v>
      </c>
      <c r="AH197" s="20">
        <v>0.1215427555110893</v>
      </c>
      <c r="AJ197" s="20">
        <v>0.14804104644811489</v>
      </c>
      <c r="AL197" s="20">
        <v>0.17693984725653411</v>
      </c>
      <c r="AN197" s="20">
        <v>0.142550213040431</v>
      </c>
      <c r="AP197" s="20">
        <v>0.1823352973445776</v>
      </c>
      <c r="AR197" s="20">
        <v>0.1910883602374609</v>
      </c>
      <c r="AT197" s="20">
        <v>0.15758983668594209</v>
      </c>
      <c r="AV197" s="20">
        <v>0.1745553537868674</v>
      </c>
      <c r="AX197" s="20">
        <v>0.20334267139656129</v>
      </c>
      <c r="AZ197" s="20">
        <v>0.26358715578156738</v>
      </c>
      <c r="BB197" s="20">
        <v>0.24252667243995449</v>
      </c>
      <c r="BD197" s="20">
        <v>0.31820779912574948</v>
      </c>
      <c r="BF197" s="20">
        <v>0.27096898880575099</v>
      </c>
      <c r="BH197" s="20">
        <v>0.25702480355371232</v>
      </c>
      <c r="BI197" s="20">
        <v>0.35704243608533082</v>
      </c>
    </row>
    <row r="198" spans="2:61" x14ac:dyDescent="0.35">
      <c r="B198" s="19" t="s">
        <v>71</v>
      </c>
      <c r="C198" s="20">
        <v>0.18848104549980199</v>
      </c>
      <c r="D198" s="20">
        <v>0.19141373971570619</v>
      </c>
      <c r="E198" s="20">
        <v>0.1857138278626875</v>
      </c>
      <c r="G198" s="20">
        <v>0.2477537249743923</v>
      </c>
      <c r="H198" s="20">
        <v>0.18097368688735821</v>
      </c>
      <c r="I198" s="20">
        <v>0.21119226573597541</v>
      </c>
      <c r="J198" s="20">
        <v>0.19183751126535281</v>
      </c>
      <c r="K198" s="20">
        <v>0.1553769736641423</v>
      </c>
      <c r="L198" s="20">
        <v>0.1020845678590591</v>
      </c>
      <c r="N198" s="20">
        <v>0.20078147113572281</v>
      </c>
      <c r="O198" s="20">
        <v>0.1542026039110288</v>
      </c>
      <c r="P198" s="20">
        <v>0.17167916363126309</v>
      </c>
      <c r="Q198" s="20">
        <v>0.15868606014214939</v>
      </c>
      <c r="R198" s="20">
        <v>0.21459905663472681</v>
      </c>
      <c r="S198" s="20">
        <v>0.21203850508131319</v>
      </c>
      <c r="T198" s="20">
        <v>0.1950808694347663</v>
      </c>
      <c r="U198" s="20">
        <v>0.1828850080642824</v>
      </c>
      <c r="V198" s="20">
        <v>0.19916327945596679</v>
      </c>
      <c r="W198" s="20">
        <v>0.15044660866123141</v>
      </c>
      <c r="X198" s="20">
        <v>0.21942686834366201</v>
      </c>
      <c r="Z198" s="20">
        <v>0.21000300903997229</v>
      </c>
      <c r="AB198" s="20">
        <v>0.16036443766113931</v>
      </c>
      <c r="AD198" s="20">
        <v>0.2230516999716467</v>
      </c>
      <c r="AF198" s="20">
        <v>0.19590169054764309</v>
      </c>
      <c r="AH198" s="20">
        <v>0.1112207061410779</v>
      </c>
      <c r="AJ198" s="20">
        <v>0.21843833896796039</v>
      </c>
      <c r="AL198" s="20">
        <v>0.1965357951949574</v>
      </c>
      <c r="AN198" s="20">
        <v>0.36500366609982982</v>
      </c>
      <c r="AP198" s="20">
        <v>0.2142995749724608</v>
      </c>
      <c r="AR198" s="20">
        <v>0.18014113386886771</v>
      </c>
      <c r="AT198" s="20">
        <v>0.15458054493147069</v>
      </c>
      <c r="AV198" s="20">
        <v>0.20795654768895841</v>
      </c>
      <c r="AX198" s="20">
        <v>0.18385401442369179</v>
      </c>
      <c r="AZ198" s="20">
        <v>0.24545771891250329</v>
      </c>
      <c r="BB198" s="20">
        <v>0.2165240191148097</v>
      </c>
      <c r="BD198" s="20">
        <v>0.23398620531943551</v>
      </c>
      <c r="BF198" s="20">
        <v>0.21709332476759791</v>
      </c>
      <c r="BH198" s="20">
        <v>0.29483905151314621</v>
      </c>
      <c r="BI198" s="20">
        <v>0.19799628143017919</v>
      </c>
    </row>
    <row r="199" spans="2:61" x14ac:dyDescent="0.35">
      <c r="B199" s="19" t="s">
        <v>72</v>
      </c>
      <c r="C199" s="20">
        <v>9.5675266194862649E-2</v>
      </c>
      <c r="D199" s="20">
        <v>9.399962790863936E-2</v>
      </c>
      <c r="E199" s="20">
        <v>9.7306165492908464E-2</v>
      </c>
      <c r="G199" s="20">
        <v>7.4846532089690762E-2</v>
      </c>
      <c r="H199" s="20">
        <v>9.7395642602367508E-2</v>
      </c>
      <c r="I199" s="20">
        <v>9.0313447825157378E-2</v>
      </c>
      <c r="J199" s="20">
        <v>9.855180200068403E-2</v>
      </c>
      <c r="K199" s="20">
        <v>0.1172772511916952</v>
      </c>
      <c r="L199" s="20">
        <v>6.2627079069275282E-2</v>
      </c>
      <c r="N199" s="20">
        <v>6.8346225833431307E-2</v>
      </c>
      <c r="O199" s="20">
        <v>7.0595653057692068E-2</v>
      </c>
      <c r="P199" s="20">
        <v>0.1031506114332314</v>
      </c>
      <c r="Q199" s="20">
        <v>0.1125941915935475</v>
      </c>
      <c r="R199" s="20">
        <v>0.11029608209160641</v>
      </c>
      <c r="S199" s="20">
        <v>9.5108542685946831E-2</v>
      </c>
      <c r="T199" s="20">
        <v>9.0120914663774213E-2</v>
      </c>
      <c r="U199" s="20">
        <v>8.8578841071479508E-2</v>
      </c>
      <c r="V199" s="20">
        <v>0.1090907708739462</v>
      </c>
      <c r="W199" s="20">
        <v>9.5105870738391288E-2</v>
      </c>
      <c r="X199" s="20">
        <v>9.5474514183285272E-2</v>
      </c>
      <c r="Z199" s="20">
        <v>0.10284528636689561</v>
      </c>
      <c r="AB199" s="20">
        <v>6.2053456739110432E-2</v>
      </c>
      <c r="AD199" s="20">
        <v>9.4563549919925799E-2</v>
      </c>
      <c r="AF199" s="20">
        <v>0.1108213635959919</v>
      </c>
      <c r="AH199" s="20">
        <v>8.0640168826189934E-2</v>
      </c>
      <c r="AJ199" s="20">
        <v>0.1043125602236171</v>
      </c>
      <c r="AL199" s="20">
        <v>0.1165037219918881</v>
      </c>
      <c r="AN199" s="20">
        <v>9.2129558294293992E-2</v>
      </c>
      <c r="AP199" s="20">
        <v>9.783700882416993E-2</v>
      </c>
      <c r="AR199" s="20">
        <v>9.8208424958764598E-2</v>
      </c>
      <c r="AT199" s="20">
        <v>6.1659161008037269E-2</v>
      </c>
      <c r="AV199" s="20">
        <v>0.1064067077028835</v>
      </c>
      <c r="AX199" s="20">
        <v>0.17467094148991311</v>
      </c>
      <c r="AZ199" s="20">
        <v>0.10815361235627161</v>
      </c>
      <c r="BB199" s="20">
        <v>8.4227405090198035E-2</v>
      </c>
      <c r="BD199" s="20">
        <v>8.2041849370087155E-2</v>
      </c>
      <c r="BF199" s="20">
        <v>0.1288554308316206</v>
      </c>
      <c r="BH199" s="20">
        <v>6.8454692740161874E-2</v>
      </c>
      <c r="BI199" s="20">
        <v>0.16551860895092299</v>
      </c>
    </row>
    <row r="201" spans="2:61" ht="116" x14ac:dyDescent="0.35">
      <c r="B201" s="17" t="s">
        <v>99</v>
      </c>
    </row>
    <row r="202" spans="2:61" x14ac:dyDescent="0.35">
      <c r="B202" s="18" t="s">
        <v>15</v>
      </c>
    </row>
    <row r="203" spans="2:61" x14ac:dyDescent="0.35">
      <c r="B203" s="19" t="s">
        <v>74</v>
      </c>
      <c r="C203" s="20">
        <v>3.9876720123812583E-2</v>
      </c>
      <c r="D203" s="20">
        <v>3.9288270338449088E-2</v>
      </c>
      <c r="E203" s="20">
        <v>4.0337585141286672E-2</v>
      </c>
      <c r="G203" s="20">
        <v>4.6329641554731807E-2</v>
      </c>
      <c r="H203" s="20">
        <v>4.3688646059500742E-2</v>
      </c>
      <c r="I203" s="20">
        <v>3.8764926329657577E-2</v>
      </c>
      <c r="J203" s="20">
        <v>3.9825706016616502E-2</v>
      </c>
      <c r="K203" s="20">
        <v>3.5759735304262061E-2</v>
      </c>
      <c r="L203" s="20">
        <v>2.9874459552630461E-2</v>
      </c>
      <c r="N203" s="20">
        <v>2.5126992352366161E-2</v>
      </c>
      <c r="O203" s="20">
        <v>6.6552773300641577E-2</v>
      </c>
      <c r="P203" s="20">
        <v>3.4939089945482137E-2</v>
      </c>
      <c r="Q203" s="20">
        <v>2.3915715275964668E-2</v>
      </c>
      <c r="R203" s="20">
        <v>4.5908553611587848E-2</v>
      </c>
      <c r="S203" s="20">
        <v>2.8513166202946659E-2</v>
      </c>
      <c r="T203" s="20">
        <v>4.2119843239211301E-2</v>
      </c>
      <c r="U203" s="20">
        <v>4.5789064263784457E-2</v>
      </c>
      <c r="V203" s="20">
        <v>3.2637579266192381E-2</v>
      </c>
      <c r="W203" s="20">
        <v>5.589220240984142E-2</v>
      </c>
      <c r="X203" s="20">
        <v>4.726282141387015E-2</v>
      </c>
      <c r="Z203" s="20">
        <v>3.6407694306941907E-2</v>
      </c>
      <c r="AB203" s="20">
        <v>2.347056287922553E-2</v>
      </c>
      <c r="AD203" s="20">
        <v>2.69516772778053E-2</v>
      </c>
      <c r="AF203" s="20">
        <v>3.1019834115759499E-2</v>
      </c>
      <c r="AH203" s="20">
        <v>4.0795483638117642E-2</v>
      </c>
      <c r="AJ203" s="20">
        <v>5.384817931645898E-2</v>
      </c>
      <c r="AL203" s="20">
        <v>4.8159498300872738E-2</v>
      </c>
      <c r="AN203" s="20">
        <v>4.7693899906591571E-2</v>
      </c>
      <c r="AP203" s="20">
        <v>5.0750362318058219E-2</v>
      </c>
      <c r="AR203" s="20">
        <v>2.4331672538935291E-2</v>
      </c>
      <c r="AT203" s="20">
        <v>4.2007900591698448E-2</v>
      </c>
      <c r="AV203" s="20">
        <v>2.033333157462687E-2</v>
      </c>
      <c r="AX203" s="20">
        <v>1.5851787651948779E-2</v>
      </c>
      <c r="AZ203" s="20">
        <v>2.5278575233851529E-2</v>
      </c>
      <c r="BB203" s="20">
        <v>4.0305290997873153E-2</v>
      </c>
      <c r="BD203" s="20">
        <v>2.5918155228466948E-2</v>
      </c>
      <c r="BF203" s="20">
        <v>2.787701627258472E-2</v>
      </c>
      <c r="BH203" s="20">
        <v>4.1191815134425068E-2</v>
      </c>
      <c r="BI203" s="20">
        <v>1.7481645243913491E-2</v>
      </c>
    </row>
    <row r="204" spans="2:61" x14ac:dyDescent="0.35">
      <c r="B204" s="19" t="s">
        <v>75</v>
      </c>
      <c r="C204" s="20">
        <v>9.7428221077047739E-2</v>
      </c>
      <c r="D204" s="20">
        <v>0.1091696699425098</v>
      </c>
      <c r="E204" s="20">
        <v>8.4926465884961555E-2</v>
      </c>
      <c r="G204" s="20">
        <v>0.15512267191619761</v>
      </c>
      <c r="H204" s="20">
        <v>0.102668301857833</v>
      </c>
      <c r="I204" s="20">
        <v>0.1092202491996382</v>
      </c>
      <c r="J204" s="20">
        <v>9.6708413755405259E-2</v>
      </c>
      <c r="K204" s="20">
        <v>5.7041127633710893E-2</v>
      </c>
      <c r="L204" s="20">
        <v>5.2163063185941813E-2</v>
      </c>
      <c r="N204" s="20">
        <v>0.1396118255492608</v>
      </c>
      <c r="O204" s="20">
        <v>8.4661393281560707E-2</v>
      </c>
      <c r="P204" s="20">
        <v>0.1255677117470162</v>
      </c>
      <c r="Q204" s="20">
        <v>8.1098519176257031E-2</v>
      </c>
      <c r="R204" s="20">
        <v>9.1296704812915755E-2</v>
      </c>
      <c r="S204" s="20">
        <v>0.1134200376697525</v>
      </c>
      <c r="T204" s="20">
        <v>0.1117723116894473</v>
      </c>
      <c r="U204" s="20">
        <v>9.7874981031633751E-2</v>
      </c>
      <c r="V204" s="20">
        <v>8.0962374112593175E-2</v>
      </c>
      <c r="W204" s="20">
        <v>6.8730507009366615E-2</v>
      </c>
      <c r="X204" s="20">
        <v>0.10684213358938729</v>
      </c>
      <c r="Z204" s="20">
        <v>0.1017317024705095</v>
      </c>
      <c r="AB204" s="20">
        <v>9.1980897774057421E-2</v>
      </c>
      <c r="AD204" s="20">
        <v>8.6255285224140346E-2</v>
      </c>
      <c r="AF204" s="20">
        <v>0.1058852634525231</v>
      </c>
      <c r="AH204" s="20">
        <v>9.0478819528390528E-2</v>
      </c>
      <c r="AJ204" s="20">
        <v>0.12192379335076679</v>
      </c>
      <c r="AL204" s="20">
        <v>9.8700503662844719E-2</v>
      </c>
      <c r="AN204" s="20">
        <v>0.13559217140762861</v>
      </c>
      <c r="AP204" s="20">
        <v>0.1118943948845612</v>
      </c>
      <c r="AR204" s="20">
        <v>0.1149861046746176</v>
      </c>
      <c r="AT204" s="20">
        <v>0.11970778755823951</v>
      </c>
      <c r="AV204" s="20">
        <v>0.14686383540785211</v>
      </c>
      <c r="AX204" s="20">
        <v>5.8991103031066222E-2</v>
      </c>
      <c r="AZ204" s="20">
        <v>8.5519289524202596E-2</v>
      </c>
      <c r="BB204" s="20">
        <v>0.10295048047589329</v>
      </c>
      <c r="BD204" s="20">
        <v>0.118996946268208</v>
      </c>
      <c r="BF204" s="20">
        <v>8.213003572496369E-2</v>
      </c>
      <c r="BH204" s="20">
        <v>8.9529086734069063E-2</v>
      </c>
      <c r="BI204" s="20">
        <v>5.4712237658044179E-2</v>
      </c>
    </row>
    <row r="205" spans="2:61" x14ac:dyDescent="0.35">
      <c r="B205" s="19" t="s">
        <v>70</v>
      </c>
      <c r="C205" s="20">
        <v>0.13053538369122061</v>
      </c>
      <c r="D205" s="20">
        <v>0.13868109871189041</v>
      </c>
      <c r="E205" s="20">
        <v>0.12213979915764429</v>
      </c>
      <c r="G205" s="20">
        <v>0.12833821661867931</v>
      </c>
      <c r="H205" s="20">
        <v>0.11185589075606769</v>
      </c>
      <c r="I205" s="20">
        <v>0.13583032473516221</v>
      </c>
      <c r="J205" s="20">
        <v>0.1304827693895029</v>
      </c>
      <c r="K205" s="20">
        <v>0.1504275337765435</v>
      </c>
      <c r="L205" s="20">
        <v>0.12292964102636821</v>
      </c>
      <c r="N205" s="20">
        <v>0.1356514139727758</v>
      </c>
      <c r="O205" s="20">
        <v>0.14476555180886491</v>
      </c>
      <c r="P205" s="20">
        <v>0.1593019739647023</v>
      </c>
      <c r="Q205" s="20">
        <v>0.1177949721778274</v>
      </c>
      <c r="R205" s="20">
        <v>0.1103939257679224</v>
      </c>
      <c r="S205" s="20">
        <v>0.14059300866318461</v>
      </c>
      <c r="T205" s="20">
        <v>0.13732712491892921</v>
      </c>
      <c r="U205" s="20">
        <v>0.1154315393877179</v>
      </c>
      <c r="V205" s="20">
        <v>0.1243689873442525</v>
      </c>
      <c r="W205" s="20">
        <v>0.15961631899350981</v>
      </c>
      <c r="X205" s="20">
        <v>0.13968593310209659</v>
      </c>
      <c r="Z205" s="20">
        <v>0.11583954132355349</v>
      </c>
      <c r="AB205" s="20">
        <v>0.10920528135069731</v>
      </c>
      <c r="AD205" s="20">
        <v>7.6924223362935806E-2</v>
      </c>
      <c r="AF205" s="20">
        <v>0.17950755895583609</v>
      </c>
      <c r="AH205" s="20">
        <v>7.2556270037975698E-2</v>
      </c>
      <c r="AJ205" s="20">
        <v>0.1238258306166368</v>
      </c>
      <c r="AL205" s="20">
        <v>0.1618793007691724</v>
      </c>
      <c r="AN205" s="20">
        <v>0.15096980913616839</v>
      </c>
      <c r="AP205" s="20">
        <v>0.15358974893852029</v>
      </c>
      <c r="AR205" s="20">
        <v>0.10576033879085341</v>
      </c>
      <c r="AT205" s="20">
        <v>9.1268343762264642E-2</v>
      </c>
      <c r="AV205" s="20">
        <v>0.1225042813918021</v>
      </c>
      <c r="AX205" s="20">
        <v>0.20226981687273979</v>
      </c>
      <c r="AZ205" s="20">
        <v>0.13799662044261729</v>
      </c>
      <c r="BB205" s="20">
        <v>0.13155009445554069</v>
      </c>
      <c r="BD205" s="20">
        <v>0.14852866298503931</v>
      </c>
      <c r="BF205" s="20">
        <v>0.11922811004581201</v>
      </c>
      <c r="BH205" s="20">
        <v>0.16230956454736761</v>
      </c>
      <c r="BI205" s="20">
        <v>0.1497894876372266</v>
      </c>
    </row>
    <row r="206" spans="2:61" x14ac:dyDescent="0.35">
      <c r="B206" s="19" t="s">
        <v>71</v>
      </c>
      <c r="C206" s="20">
        <v>0.32697446502441141</v>
      </c>
      <c r="D206" s="20">
        <v>0.32147849643651022</v>
      </c>
      <c r="E206" s="20">
        <v>0.33339333473758143</v>
      </c>
      <c r="G206" s="20">
        <v>0.33740454973464612</v>
      </c>
      <c r="H206" s="20">
        <v>0.32293301109014833</v>
      </c>
      <c r="I206" s="20">
        <v>0.32002901859654342</v>
      </c>
      <c r="J206" s="20">
        <v>0.33933399102454781</v>
      </c>
      <c r="K206" s="20">
        <v>0.32890062426898831</v>
      </c>
      <c r="L206" s="20">
        <v>0.2978908425508886</v>
      </c>
      <c r="N206" s="20">
        <v>0.34525422758026442</v>
      </c>
      <c r="O206" s="20">
        <v>0.31914004788240818</v>
      </c>
      <c r="P206" s="20">
        <v>0.27736489021990379</v>
      </c>
      <c r="Q206" s="20">
        <v>0.26233638421254463</v>
      </c>
      <c r="R206" s="20">
        <v>0.38488343806549768</v>
      </c>
      <c r="S206" s="20">
        <v>0.29052791669149919</v>
      </c>
      <c r="T206" s="20">
        <v>0.32080430252904057</v>
      </c>
      <c r="U206" s="20">
        <v>0.35600781166664841</v>
      </c>
      <c r="V206" s="20">
        <v>0.3414972681278613</v>
      </c>
      <c r="W206" s="20">
        <v>0.34741337042954262</v>
      </c>
      <c r="X206" s="20">
        <v>0.29149522299059571</v>
      </c>
      <c r="Z206" s="20">
        <v>0.34012809692831991</v>
      </c>
      <c r="AB206" s="20">
        <v>0.28899175002323868</v>
      </c>
      <c r="AD206" s="20">
        <v>0.36925076938379942</v>
      </c>
      <c r="AF206" s="20">
        <v>0.36843407318570331</v>
      </c>
      <c r="AH206" s="20">
        <v>0.25316824324956139</v>
      </c>
      <c r="AJ206" s="20">
        <v>0.35561540011578352</v>
      </c>
      <c r="AL206" s="20">
        <v>0.34478870333710948</v>
      </c>
      <c r="AN206" s="20">
        <v>0.41296945456759082</v>
      </c>
      <c r="AP206" s="20">
        <v>0.30935449383086588</v>
      </c>
      <c r="AR206" s="20">
        <v>0.32368173778914261</v>
      </c>
      <c r="AT206" s="20">
        <v>0.31443999518373711</v>
      </c>
      <c r="AV206" s="20">
        <v>0.33717406857783189</v>
      </c>
      <c r="AX206" s="20">
        <v>0.27190510316463129</v>
      </c>
      <c r="AZ206" s="20">
        <v>0.36387381618296583</v>
      </c>
      <c r="BB206" s="20">
        <v>0.31281797358174313</v>
      </c>
      <c r="BD206" s="20">
        <v>0.34180890079290788</v>
      </c>
      <c r="BF206" s="20">
        <v>0.36305179096835422</v>
      </c>
      <c r="BH206" s="20">
        <v>0.35806903593202499</v>
      </c>
      <c r="BI206" s="20">
        <v>0.42125746157781441</v>
      </c>
    </row>
    <row r="207" spans="2:61" x14ac:dyDescent="0.35">
      <c r="B207" s="19" t="s">
        <v>72</v>
      </c>
      <c r="C207" s="20">
        <v>0.40518521008350772</v>
      </c>
      <c r="D207" s="20">
        <v>0.39138246457064058</v>
      </c>
      <c r="E207" s="20">
        <v>0.41920281507852603</v>
      </c>
      <c r="G207" s="20">
        <v>0.3328049201757452</v>
      </c>
      <c r="H207" s="20">
        <v>0.41885415023645028</v>
      </c>
      <c r="I207" s="20">
        <v>0.39615548113899868</v>
      </c>
      <c r="J207" s="20">
        <v>0.39364911981392742</v>
      </c>
      <c r="K207" s="20">
        <v>0.42787097901649518</v>
      </c>
      <c r="L207" s="20">
        <v>0.49714199368417089</v>
      </c>
      <c r="N207" s="20">
        <v>0.35435554054533291</v>
      </c>
      <c r="O207" s="20">
        <v>0.38488023372652458</v>
      </c>
      <c r="P207" s="20">
        <v>0.4028263341228957</v>
      </c>
      <c r="Q207" s="20">
        <v>0.51485440915740632</v>
      </c>
      <c r="R207" s="20">
        <v>0.36751737774207632</v>
      </c>
      <c r="S207" s="20">
        <v>0.4269458707726167</v>
      </c>
      <c r="T207" s="20">
        <v>0.38797641762337148</v>
      </c>
      <c r="U207" s="20">
        <v>0.38489660365021527</v>
      </c>
      <c r="V207" s="20">
        <v>0.42053379114910072</v>
      </c>
      <c r="W207" s="20">
        <v>0.36834760115773979</v>
      </c>
      <c r="X207" s="20">
        <v>0.41471388890405031</v>
      </c>
      <c r="Z207" s="20">
        <v>0.40589296497067517</v>
      </c>
      <c r="AB207" s="20">
        <v>0.48635150797278093</v>
      </c>
      <c r="AD207" s="20">
        <v>0.44061804475131922</v>
      </c>
      <c r="AF207" s="20">
        <v>0.31515327029017798</v>
      </c>
      <c r="AH207" s="20">
        <v>0.54300118354595484</v>
      </c>
      <c r="AJ207" s="20">
        <v>0.34478679660035377</v>
      </c>
      <c r="AL207" s="20">
        <v>0.34647199393000072</v>
      </c>
      <c r="AN207" s="20">
        <v>0.25277466498202061</v>
      </c>
      <c r="AP207" s="20">
        <v>0.37441100002799438</v>
      </c>
      <c r="AR207" s="20">
        <v>0.43124014620645112</v>
      </c>
      <c r="AT207" s="20">
        <v>0.4325759729040603</v>
      </c>
      <c r="AV207" s="20">
        <v>0.37312448304788709</v>
      </c>
      <c r="AX207" s="20">
        <v>0.45098218927961381</v>
      </c>
      <c r="AZ207" s="20">
        <v>0.3873316986163628</v>
      </c>
      <c r="BB207" s="20">
        <v>0.41237616048894993</v>
      </c>
      <c r="BD207" s="20">
        <v>0.36474733472537801</v>
      </c>
      <c r="BF207" s="20">
        <v>0.40771304698828542</v>
      </c>
      <c r="BH207" s="20">
        <v>0.34890049765211328</v>
      </c>
      <c r="BI207" s="20">
        <v>0.35675916788300138</v>
      </c>
    </row>
    <row r="209" spans="2:61" ht="116" x14ac:dyDescent="0.35">
      <c r="B209" s="17" t="s">
        <v>100</v>
      </c>
    </row>
    <row r="210" spans="2:61" x14ac:dyDescent="0.35">
      <c r="B210" s="18" t="s">
        <v>15</v>
      </c>
    </row>
    <row r="211" spans="2:61" x14ac:dyDescent="0.35">
      <c r="B211" s="19" t="s">
        <v>74</v>
      </c>
      <c r="C211" s="20">
        <v>4.3234800325694552E-2</v>
      </c>
      <c r="D211" s="20">
        <v>4.4416380693149203E-2</v>
      </c>
      <c r="E211" s="20">
        <v>4.1741969685309167E-2</v>
      </c>
      <c r="G211" s="20">
        <v>2.8926755341734479E-2</v>
      </c>
      <c r="H211" s="20">
        <v>3.6016767245003342E-2</v>
      </c>
      <c r="I211" s="20">
        <v>4.4671542870060928E-2</v>
      </c>
      <c r="J211" s="20">
        <v>5.199344581335983E-2</v>
      </c>
      <c r="K211" s="20">
        <v>4.6974097180032093E-2</v>
      </c>
      <c r="L211" s="20">
        <v>5.4652525693746082E-2</v>
      </c>
      <c r="N211" s="20">
        <v>3.7184542141588381E-2</v>
      </c>
      <c r="O211" s="20">
        <v>5.8283010320897832E-2</v>
      </c>
      <c r="P211" s="20">
        <v>2.3644061505107481E-2</v>
      </c>
      <c r="Q211" s="20">
        <v>2.995232784394385E-2</v>
      </c>
      <c r="R211" s="20">
        <v>4.0523710380564758E-2</v>
      </c>
      <c r="S211" s="20">
        <v>5.6367253020718593E-2</v>
      </c>
      <c r="T211" s="20">
        <v>3.922682151362817E-2</v>
      </c>
      <c r="U211" s="20">
        <v>5.1536877602373812E-2</v>
      </c>
      <c r="V211" s="20">
        <v>3.1922030364415807E-2</v>
      </c>
      <c r="W211" s="20">
        <v>5.910320146835768E-2</v>
      </c>
      <c r="X211" s="20">
        <v>4.8212562002344479E-2</v>
      </c>
      <c r="Z211" s="20">
        <v>5.6740171255523379E-2</v>
      </c>
      <c r="AB211" s="20">
        <v>3.6034903819664663E-2</v>
      </c>
      <c r="AD211" s="20">
        <v>3.2122390197736612E-2</v>
      </c>
      <c r="AF211" s="20">
        <v>3.0727162759642459E-2</v>
      </c>
      <c r="AH211" s="20">
        <v>3.6484002388895188E-2</v>
      </c>
      <c r="AJ211" s="20">
        <v>4.4600741603072112E-2</v>
      </c>
      <c r="AL211" s="20">
        <v>3.4854676195530183E-2</v>
      </c>
      <c r="AN211" s="20">
        <v>4.3427754715824753E-2</v>
      </c>
      <c r="AP211" s="20">
        <v>5.3858145769009443E-2</v>
      </c>
      <c r="AR211" s="20">
        <v>1.8606004159344099E-2</v>
      </c>
      <c r="AT211" s="20">
        <v>5.2816246292384128E-2</v>
      </c>
      <c r="AV211" s="20">
        <v>7.9715793405462088E-2</v>
      </c>
      <c r="AX211" s="20">
        <v>3.1618026707971647E-2</v>
      </c>
      <c r="AZ211" s="20">
        <v>7.639917423868299E-2</v>
      </c>
      <c r="BB211" s="20">
        <v>7.2319309543326438E-2</v>
      </c>
      <c r="BD211" s="20">
        <v>7.0379858181530072E-2</v>
      </c>
      <c r="BF211" s="20">
        <v>8.1336593492042419E-2</v>
      </c>
      <c r="BH211" s="20">
        <v>8.8516648121705691E-2</v>
      </c>
      <c r="BI211" s="20">
        <v>6.4863239621979096E-2</v>
      </c>
    </row>
    <row r="212" spans="2:61" x14ac:dyDescent="0.35">
      <c r="B212" s="19" t="s">
        <v>75</v>
      </c>
      <c r="C212" s="20">
        <v>0.12656603315586629</v>
      </c>
      <c r="D212" s="20">
        <v>0.12765268826190121</v>
      </c>
      <c r="E212" s="20">
        <v>0.1255585636677061</v>
      </c>
      <c r="G212" s="20">
        <v>0.16354062137262709</v>
      </c>
      <c r="H212" s="20">
        <v>0.1125077475069489</v>
      </c>
      <c r="I212" s="20">
        <v>0.13670735134555251</v>
      </c>
      <c r="J212" s="20">
        <v>0.12550679374813431</v>
      </c>
      <c r="K212" s="20">
        <v>0.1148310126874522</v>
      </c>
      <c r="L212" s="20">
        <v>0.109300219373319</v>
      </c>
      <c r="N212" s="20">
        <v>0.13707504537733589</v>
      </c>
      <c r="O212" s="20">
        <v>0.16009661462292599</v>
      </c>
      <c r="P212" s="20">
        <v>0.14747004217122411</v>
      </c>
      <c r="Q212" s="20">
        <v>0.12286926372570731</v>
      </c>
      <c r="R212" s="20">
        <v>0.12955319412665189</v>
      </c>
      <c r="S212" s="20">
        <v>0.1219530448630117</v>
      </c>
      <c r="T212" s="20">
        <v>0.14571179911312671</v>
      </c>
      <c r="U212" s="20">
        <v>0.12649785150751541</v>
      </c>
      <c r="V212" s="20">
        <v>0.1330017538888357</v>
      </c>
      <c r="W212" s="20">
        <v>9.0434038446046416E-2</v>
      </c>
      <c r="X212" s="20">
        <v>0.10123271193267221</v>
      </c>
      <c r="Z212" s="20">
        <v>0.13382571653943631</v>
      </c>
      <c r="AB212" s="20">
        <v>0.10846135221474131</v>
      </c>
      <c r="AD212" s="20">
        <v>0.1489082570953042</v>
      </c>
      <c r="AF212" s="20">
        <v>0.1360492175696425</v>
      </c>
      <c r="AH212" s="20">
        <v>9.1912094313522999E-2</v>
      </c>
      <c r="AJ212" s="20">
        <v>0.1117912652025925</v>
      </c>
      <c r="AL212" s="20">
        <v>0.13444817199708931</v>
      </c>
      <c r="AN212" s="20">
        <v>0.1067803021865287</v>
      </c>
      <c r="AP212" s="20">
        <v>0.16333768800574311</v>
      </c>
      <c r="AR212" s="20">
        <v>0.15204093196349219</v>
      </c>
      <c r="AT212" s="20">
        <v>0.1238564858480026</v>
      </c>
      <c r="AV212" s="20">
        <v>0.16386369483870361</v>
      </c>
      <c r="AX212" s="20">
        <v>8.5327209555458292E-2</v>
      </c>
      <c r="AZ212" s="20">
        <v>0.1103341203281147</v>
      </c>
      <c r="BB212" s="20">
        <v>0.11931495467355251</v>
      </c>
      <c r="BD212" s="20">
        <v>8.9266558725918418E-2</v>
      </c>
      <c r="BF212" s="20">
        <v>9.5316180370204673E-2</v>
      </c>
      <c r="BH212" s="20">
        <v>0.13522014144966529</v>
      </c>
      <c r="BI212" s="20">
        <v>0</v>
      </c>
    </row>
    <row r="213" spans="2:61" x14ac:dyDescent="0.35">
      <c r="B213" s="19" t="s">
        <v>70</v>
      </c>
      <c r="C213" s="20">
        <v>0.13605295887082261</v>
      </c>
      <c r="D213" s="20">
        <v>0.13910493231216831</v>
      </c>
      <c r="E213" s="20">
        <v>0.13293873432204531</v>
      </c>
      <c r="G213" s="20">
        <v>0.1681584193055069</v>
      </c>
      <c r="H213" s="20">
        <v>0.1043928953886141</v>
      </c>
      <c r="I213" s="20">
        <v>0.13491096701528399</v>
      </c>
      <c r="J213" s="20">
        <v>0.14250175055978631</v>
      </c>
      <c r="K213" s="20">
        <v>0.15947424930609341</v>
      </c>
      <c r="L213" s="20">
        <v>0.1307500012586795</v>
      </c>
      <c r="N213" s="20">
        <v>0.18896172475969061</v>
      </c>
      <c r="O213" s="20">
        <v>0.1025862090642594</v>
      </c>
      <c r="P213" s="20">
        <v>0.14133214401460639</v>
      </c>
      <c r="Q213" s="20">
        <v>0.104391951041893</v>
      </c>
      <c r="R213" s="20">
        <v>0.14821230926865361</v>
      </c>
      <c r="S213" s="20">
        <v>0.14064098448798221</v>
      </c>
      <c r="T213" s="20">
        <v>0.14033282836884839</v>
      </c>
      <c r="U213" s="20">
        <v>0.1065956031536837</v>
      </c>
      <c r="V213" s="20">
        <v>0.13983946700150429</v>
      </c>
      <c r="W213" s="20">
        <v>0.17770600240700171</v>
      </c>
      <c r="X213" s="20">
        <v>0.13855089386433489</v>
      </c>
      <c r="Z213" s="20">
        <v>0.13412594464400771</v>
      </c>
      <c r="AB213" s="20">
        <v>9.8241442114709213E-2</v>
      </c>
      <c r="AD213" s="20">
        <v>0.16196372173214099</v>
      </c>
      <c r="AF213" s="20">
        <v>0.15632392128083239</v>
      </c>
      <c r="AH213" s="20">
        <v>4.9346039659483108E-2</v>
      </c>
      <c r="AJ213" s="20">
        <v>0.15033978698434811</v>
      </c>
      <c r="AL213" s="20">
        <v>0.14610559147818639</v>
      </c>
      <c r="AN213" s="20">
        <v>0.12503801687222801</v>
      </c>
      <c r="AP213" s="20">
        <v>0.1618054780658536</v>
      </c>
      <c r="AR213" s="20">
        <v>0.12639776035998099</v>
      </c>
      <c r="AT213" s="20">
        <v>0.1022681453461438</v>
      </c>
      <c r="AV213" s="20">
        <v>0.17088576607057571</v>
      </c>
      <c r="AX213" s="20">
        <v>0.19275669435152951</v>
      </c>
      <c r="AZ213" s="20">
        <v>0.1343961056921672</v>
      </c>
      <c r="BB213" s="20">
        <v>0.124434219439397</v>
      </c>
      <c r="BD213" s="20">
        <v>0.12387698194387869</v>
      </c>
      <c r="BF213" s="20">
        <v>0.14990412348039869</v>
      </c>
      <c r="BH213" s="20">
        <v>0.16991739973489789</v>
      </c>
      <c r="BI213" s="20">
        <v>0.16397927374647281</v>
      </c>
    </row>
    <row r="214" spans="2:61" x14ac:dyDescent="0.35">
      <c r="B214" s="19" t="s">
        <v>71</v>
      </c>
      <c r="C214" s="20">
        <v>0.37509594504956062</v>
      </c>
      <c r="D214" s="20">
        <v>0.37141848429124202</v>
      </c>
      <c r="E214" s="20">
        <v>0.37927279213472931</v>
      </c>
      <c r="G214" s="20">
        <v>0.37743339215956612</v>
      </c>
      <c r="H214" s="20">
        <v>0.37835558173259598</v>
      </c>
      <c r="I214" s="20">
        <v>0.34127061049596252</v>
      </c>
      <c r="J214" s="20">
        <v>0.40766272988595398</v>
      </c>
      <c r="K214" s="20">
        <v>0.39695387206074101</v>
      </c>
      <c r="L214" s="20">
        <v>0.3028847866065158</v>
      </c>
      <c r="N214" s="20">
        <v>0.39416882340965009</v>
      </c>
      <c r="O214" s="20">
        <v>0.38254869256589058</v>
      </c>
      <c r="P214" s="20">
        <v>0.39048311099046312</v>
      </c>
      <c r="Q214" s="20">
        <v>0.33687626538382182</v>
      </c>
      <c r="R214" s="20">
        <v>0.39273611660830088</v>
      </c>
      <c r="S214" s="20">
        <v>0.3771107988583085</v>
      </c>
      <c r="T214" s="20">
        <v>0.37919535051636433</v>
      </c>
      <c r="U214" s="20">
        <v>0.373776797319754</v>
      </c>
      <c r="V214" s="20">
        <v>0.38802184072883711</v>
      </c>
      <c r="W214" s="20">
        <v>0.33723860820422602</v>
      </c>
      <c r="X214" s="20">
        <v>0.38946859043569032</v>
      </c>
      <c r="Z214" s="20">
        <v>0.36945447936106263</v>
      </c>
      <c r="AB214" s="20">
        <v>0.3507657646184032</v>
      </c>
      <c r="AD214" s="20">
        <v>0.35952543074293841</v>
      </c>
      <c r="AF214" s="20">
        <v>0.4457140856152419</v>
      </c>
      <c r="AH214" s="20">
        <v>0.30396431742292829</v>
      </c>
      <c r="AJ214" s="20">
        <v>0.41813652105338311</v>
      </c>
      <c r="AL214" s="20">
        <v>0.37117410912076432</v>
      </c>
      <c r="AN214" s="20">
        <v>0.47592250804375108</v>
      </c>
      <c r="AP214" s="20">
        <v>0.35788402188616208</v>
      </c>
      <c r="AR214" s="20">
        <v>0.39339806806894562</v>
      </c>
      <c r="AT214" s="20">
        <v>0.40638940328331602</v>
      </c>
      <c r="AV214" s="20">
        <v>0.37851602969043202</v>
      </c>
      <c r="AX214" s="20">
        <v>0.40943768683335002</v>
      </c>
      <c r="AZ214" s="20">
        <v>0.37715508973412742</v>
      </c>
      <c r="BB214" s="20">
        <v>0.36145334136558399</v>
      </c>
      <c r="BD214" s="20">
        <v>0.41145339790369567</v>
      </c>
      <c r="BF214" s="20">
        <v>0.35323326390775339</v>
      </c>
      <c r="BH214" s="20">
        <v>0.34903432442667243</v>
      </c>
      <c r="BI214" s="20">
        <v>0.46068692611214129</v>
      </c>
    </row>
    <row r="215" spans="2:61" x14ac:dyDescent="0.35">
      <c r="B215" s="19" t="s">
        <v>72</v>
      </c>
      <c r="C215" s="20">
        <v>0.31905026259805602</v>
      </c>
      <c r="D215" s="20">
        <v>0.31740751444153931</v>
      </c>
      <c r="E215" s="20">
        <v>0.32048794019021021</v>
      </c>
      <c r="G215" s="20">
        <v>0.26194081182056539</v>
      </c>
      <c r="H215" s="20">
        <v>0.36872700812683729</v>
      </c>
      <c r="I215" s="20">
        <v>0.34243952827314023</v>
      </c>
      <c r="J215" s="20">
        <v>0.27233527999276558</v>
      </c>
      <c r="K215" s="20">
        <v>0.28176676876568152</v>
      </c>
      <c r="L215" s="20">
        <v>0.40241246706773948</v>
      </c>
      <c r="N215" s="20">
        <v>0.2426098643117349</v>
      </c>
      <c r="O215" s="20">
        <v>0.29648547342602599</v>
      </c>
      <c r="P215" s="20">
        <v>0.29707064131859912</v>
      </c>
      <c r="Q215" s="20">
        <v>0.40591019200463418</v>
      </c>
      <c r="R215" s="20">
        <v>0.28897466961582879</v>
      </c>
      <c r="S215" s="20">
        <v>0.3039279187699791</v>
      </c>
      <c r="T215" s="20">
        <v>0.29553320048803261</v>
      </c>
      <c r="U215" s="20">
        <v>0.34159287041667308</v>
      </c>
      <c r="V215" s="20">
        <v>0.30721490801640727</v>
      </c>
      <c r="W215" s="20">
        <v>0.33551814947436831</v>
      </c>
      <c r="X215" s="20">
        <v>0.32253524176495818</v>
      </c>
      <c r="Z215" s="20">
        <v>0.30585368819997011</v>
      </c>
      <c r="AB215" s="20">
        <v>0.40649653723248153</v>
      </c>
      <c r="AD215" s="20">
        <v>0.29748020023187982</v>
      </c>
      <c r="AF215" s="20">
        <v>0.23118561277464081</v>
      </c>
      <c r="AH215" s="20">
        <v>0.51829354621517032</v>
      </c>
      <c r="AJ215" s="20">
        <v>0.27513168515660419</v>
      </c>
      <c r="AL215" s="20">
        <v>0.31341745120842979</v>
      </c>
      <c r="AN215" s="20">
        <v>0.24883141818166729</v>
      </c>
      <c r="AP215" s="20">
        <v>0.26311466627323188</v>
      </c>
      <c r="AR215" s="20">
        <v>0.30955723544823688</v>
      </c>
      <c r="AT215" s="20">
        <v>0.31466971923015341</v>
      </c>
      <c r="AV215" s="20">
        <v>0.2070187159948266</v>
      </c>
      <c r="AX215" s="20">
        <v>0.28086038255169038</v>
      </c>
      <c r="AZ215" s="20">
        <v>0.30171551000690761</v>
      </c>
      <c r="BB215" s="20">
        <v>0.32247817497814002</v>
      </c>
      <c r="BD215" s="20">
        <v>0.30502320324497723</v>
      </c>
      <c r="BF215" s="20">
        <v>0.32020983874960091</v>
      </c>
      <c r="BH215" s="20">
        <v>0.25731148626705869</v>
      </c>
      <c r="BI215" s="20">
        <v>0.31047056051940669</v>
      </c>
    </row>
    <row r="217" spans="2:61" ht="116" x14ac:dyDescent="0.35">
      <c r="B217" s="17" t="s">
        <v>101</v>
      </c>
    </row>
    <row r="218" spans="2:61" x14ac:dyDescent="0.35">
      <c r="B218" s="18" t="s">
        <v>15</v>
      </c>
    </row>
    <row r="219" spans="2:61" x14ac:dyDescent="0.35">
      <c r="B219" s="19" t="s">
        <v>74</v>
      </c>
      <c r="C219" s="20">
        <v>0.29673886889145729</v>
      </c>
      <c r="D219" s="20">
        <v>0.28043281711721058</v>
      </c>
      <c r="E219" s="20">
        <v>0.31443057157152371</v>
      </c>
      <c r="G219" s="20">
        <v>0.23977180095264211</v>
      </c>
      <c r="H219" s="20">
        <v>0.34182669756732981</v>
      </c>
      <c r="I219" s="20">
        <v>0.31112696053361899</v>
      </c>
      <c r="J219" s="20">
        <v>0.26384761318843047</v>
      </c>
      <c r="K219" s="20">
        <v>0.2522432861520566</v>
      </c>
      <c r="L219" s="20">
        <v>0.42096405534510378</v>
      </c>
      <c r="N219" s="20">
        <v>0.2084557968733606</v>
      </c>
      <c r="O219" s="20">
        <v>0.2649159619783657</v>
      </c>
      <c r="P219" s="20">
        <v>0.24923944124935579</v>
      </c>
      <c r="Q219" s="20">
        <v>0.3441733280025599</v>
      </c>
      <c r="R219" s="20">
        <v>0.26643865624225999</v>
      </c>
      <c r="S219" s="20">
        <v>0.26387136723561477</v>
      </c>
      <c r="T219" s="20">
        <v>0.29165018076134708</v>
      </c>
      <c r="U219" s="20">
        <v>0.3479927132718072</v>
      </c>
      <c r="V219" s="20">
        <v>0.2901281944068721</v>
      </c>
      <c r="W219" s="20">
        <v>0.31973967643164303</v>
      </c>
      <c r="X219" s="20">
        <v>0.29426210832614069</v>
      </c>
      <c r="Z219" s="20">
        <v>0.3067782829212366</v>
      </c>
      <c r="AB219" s="20">
        <v>0.38414397735180189</v>
      </c>
      <c r="AD219" s="20">
        <v>0.27682285972739679</v>
      </c>
      <c r="AF219" s="20">
        <v>0.20605444608933851</v>
      </c>
      <c r="AH219" s="20">
        <v>0.51216767734411361</v>
      </c>
      <c r="AJ219" s="20">
        <v>0.24981155740804389</v>
      </c>
      <c r="AL219" s="20">
        <v>0.23365832750474061</v>
      </c>
      <c r="AN219" s="20">
        <v>0.2120442851576646</v>
      </c>
      <c r="AP219" s="20">
        <v>0.23045517295832491</v>
      </c>
      <c r="AR219" s="20">
        <v>0.27145401003838981</v>
      </c>
      <c r="AT219" s="20">
        <v>0.35098596428808088</v>
      </c>
      <c r="AV219" s="20">
        <v>0.23267493527445171</v>
      </c>
      <c r="AX219" s="20">
        <v>0.1951043795560313</v>
      </c>
      <c r="AZ219" s="20">
        <v>0.29821855405971698</v>
      </c>
      <c r="BB219" s="20">
        <v>0.31839292500894739</v>
      </c>
      <c r="BD219" s="20">
        <v>0.30307696301987008</v>
      </c>
      <c r="BF219" s="20">
        <v>0.33843734884667748</v>
      </c>
      <c r="BH219" s="20">
        <v>0.23468088899230849</v>
      </c>
      <c r="BI219" s="20">
        <v>0.31659276562147348</v>
      </c>
    </row>
    <row r="220" spans="2:61" x14ac:dyDescent="0.35">
      <c r="B220" s="19" t="s">
        <v>75</v>
      </c>
      <c r="C220" s="20">
        <v>0.34904593884455931</v>
      </c>
      <c r="D220" s="20">
        <v>0.35745443159209478</v>
      </c>
      <c r="E220" s="20">
        <v>0.34015757113743028</v>
      </c>
      <c r="G220" s="20">
        <v>0.38225290933385281</v>
      </c>
      <c r="H220" s="20">
        <v>0.34645443876846471</v>
      </c>
      <c r="I220" s="20">
        <v>0.3288830926522629</v>
      </c>
      <c r="J220" s="20">
        <v>0.37473050273864178</v>
      </c>
      <c r="K220" s="20">
        <v>0.3615066678185373</v>
      </c>
      <c r="L220" s="20">
        <v>0.22334024786525089</v>
      </c>
      <c r="N220" s="20">
        <v>0.34691532619366322</v>
      </c>
      <c r="O220" s="20">
        <v>0.36571715873136329</v>
      </c>
      <c r="P220" s="20">
        <v>0.33269195383625072</v>
      </c>
      <c r="Q220" s="20">
        <v>0.33042172443168227</v>
      </c>
      <c r="R220" s="20">
        <v>0.33071686348422208</v>
      </c>
      <c r="S220" s="20">
        <v>0.3448807928947995</v>
      </c>
      <c r="T220" s="20">
        <v>0.39012334633727169</v>
      </c>
      <c r="U220" s="20">
        <v>0.35024680522596618</v>
      </c>
      <c r="V220" s="20">
        <v>0.32581535057916933</v>
      </c>
      <c r="W220" s="20">
        <v>0.37813842918902241</v>
      </c>
      <c r="X220" s="20">
        <v>0.36071288421007841</v>
      </c>
      <c r="Z220" s="20">
        <v>0.30749303090222402</v>
      </c>
      <c r="AB220" s="20">
        <v>0.3519363171911753</v>
      </c>
      <c r="AD220" s="20">
        <v>0.38388635532335558</v>
      </c>
      <c r="AF220" s="20">
        <v>0.45260765721358331</v>
      </c>
      <c r="AH220" s="20">
        <v>0.29008803458017712</v>
      </c>
      <c r="AJ220" s="20">
        <v>0.3794060280154738</v>
      </c>
      <c r="AL220" s="20">
        <v>0.33819457759989341</v>
      </c>
      <c r="AN220" s="20">
        <v>0.26031481635404669</v>
      </c>
      <c r="AP220" s="20">
        <v>0.34658847990258379</v>
      </c>
      <c r="AR220" s="20">
        <v>0.35718913148976023</v>
      </c>
      <c r="AT220" s="20">
        <v>0.35366068634169961</v>
      </c>
      <c r="AV220" s="20">
        <v>0.31247051963625488</v>
      </c>
      <c r="AX220" s="20">
        <v>0.52946149265190767</v>
      </c>
      <c r="AZ220" s="20">
        <v>0.25431500702692739</v>
      </c>
      <c r="BB220" s="20">
        <v>0.2397019290162736</v>
      </c>
      <c r="BD220" s="20">
        <v>0.2921301964549175</v>
      </c>
      <c r="BF220" s="20">
        <v>0.25507038589101511</v>
      </c>
      <c r="BH220" s="20">
        <v>0.29333434657839741</v>
      </c>
      <c r="BI220" s="20">
        <v>0.27572537501616567</v>
      </c>
    </row>
    <row r="221" spans="2:61" x14ac:dyDescent="0.35">
      <c r="B221" s="19" t="s">
        <v>70</v>
      </c>
      <c r="C221" s="20">
        <v>0.14048154813125049</v>
      </c>
      <c r="D221" s="20">
        <v>0.14287062485853411</v>
      </c>
      <c r="E221" s="20">
        <v>0.13808782292956759</v>
      </c>
      <c r="G221" s="20">
        <v>0.1217924376250805</v>
      </c>
      <c r="H221" s="20">
        <v>0.1153750901728812</v>
      </c>
      <c r="I221" s="20">
        <v>0.1448738804368358</v>
      </c>
      <c r="J221" s="20">
        <v>0.14858284913674319</v>
      </c>
      <c r="K221" s="20">
        <v>0.169808100725965</v>
      </c>
      <c r="L221" s="20">
        <v>0.15651280251105881</v>
      </c>
      <c r="N221" s="20">
        <v>0.20048677089912459</v>
      </c>
      <c r="O221" s="20">
        <v>0.15440050461232979</v>
      </c>
      <c r="P221" s="20">
        <v>0.14898654203705031</v>
      </c>
      <c r="Q221" s="20">
        <v>0.12173848379765891</v>
      </c>
      <c r="R221" s="20">
        <v>0.16201274948254379</v>
      </c>
      <c r="S221" s="20">
        <v>0.14689919760600231</v>
      </c>
      <c r="T221" s="20">
        <v>0.1343347726308661</v>
      </c>
      <c r="U221" s="20">
        <v>0.1085194153286721</v>
      </c>
      <c r="V221" s="20">
        <v>0.1577438685853452</v>
      </c>
      <c r="W221" s="20">
        <v>0.13425790930312759</v>
      </c>
      <c r="X221" s="20">
        <v>0.12351968316355411</v>
      </c>
      <c r="Z221" s="20">
        <v>0.16478925410313761</v>
      </c>
      <c r="AB221" s="20">
        <v>9.2648391741093239E-2</v>
      </c>
      <c r="AD221" s="20">
        <v>0.13640939995158941</v>
      </c>
      <c r="AF221" s="20">
        <v>0.16270508878217771</v>
      </c>
      <c r="AH221" s="20">
        <v>5.0482956068184433E-2</v>
      </c>
      <c r="AJ221" s="20">
        <v>0.14411057484655951</v>
      </c>
      <c r="AL221" s="20">
        <v>0.1814648840619891</v>
      </c>
      <c r="AN221" s="20">
        <v>9.0381579323401351E-2</v>
      </c>
      <c r="AP221" s="20">
        <v>0.16250937908111651</v>
      </c>
      <c r="AR221" s="20">
        <v>0.1215300017277491</v>
      </c>
      <c r="AT221" s="20">
        <v>0.12195510014451159</v>
      </c>
      <c r="AV221" s="20">
        <v>0.16927633290879801</v>
      </c>
      <c r="AX221" s="20">
        <v>0.1401479974739642</v>
      </c>
      <c r="AZ221" s="20">
        <v>0.2093044268563316</v>
      </c>
      <c r="BB221" s="20">
        <v>0.2073093819550729</v>
      </c>
      <c r="BD221" s="20">
        <v>0.19828617207862381</v>
      </c>
      <c r="BF221" s="20">
        <v>0.1582428132769933</v>
      </c>
      <c r="BH221" s="20">
        <v>0.18457852364442101</v>
      </c>
      <c r="BI221" s="20">
        <v>0.20950888834409451</v>
      </c>
    </row>
    <row r="222" spans="2:61" x14ac:dyDescent="0.35">
      <c r="B222" s="19" t="s">
        <v>71</v>
      </c>
      <c r="C222" s="20">
        <v>0.1582442508108319</v>
      </c>
      <c r="D222" s="20">
        <v>0.1605114283628179</v>
      </c>
      <c r="E222" s="20">
        <v>0.1556312633324401</v>
      </c>
      <c r="G222" s="20">
        <v>0.21145272672629281</v>
      </c>
      <c r="H222" s="20">
        <v>0.14674746340938211</v>
      </c>
      <c r="I222" s="20">
        <v>0.15966943108912079</v>
      </c>
      <c r="J222" s="20">
        <v>0.1600824820785591</v>
      </c>
      <c r="K222" s="20">
        <v>0.14535127154713059</v>
      </c>
      <c r="L222" s="20">
        <v>0.12785239553501671</v>
      </c>
      <c r="N222" s="20">
        <v>0.1833633387811697</v>
      </c>
      <c r="O222" s="20">
        <v>0.18665495193050299</v>
      </c>
      <c r="P222" s="20">
        <v>0.207782580138754</v>
      </c>
      <c r="Q222" s="20">
        <v>0.147364347682233</v>
      </c>
      <c r="R222" s="20">
        <v>0.20606118340258001</v>
      </c>
      <c r="S222" s="20">
        <v>0.18230145048063659</v>
      </c>
      <c r="T222" s="20">
        <v>0.1172390413921105</v>
      </c>
      <c r="U222" s="20">
        <v>0.14766260949953891</v>
      </c>
      <c r="V222" s="20">
        <v>0.1555443865506744</v>
      </c>
      <c r="W222" s="20">
        <v>0.1104823418102</v>
      </c>
      <c r="X222" s="20">
        <v>0.16550883713885139</v>
      </c>
      <c r="Z222" s="20">
        <v>0.14247650209031701</v>
      </c>
      <c r="AB222" s="20">
        <v>0.12529533099260551</v>
      </c>
      <c r="AD222" s="20">
        <v>0.1689331296397705</v>
      </c>
      <c r="AF222" s="20">
        <v>0.12928377930488161</v>
      </c>
      <c r="AH222" s="20">
        <v>0.1096304075725202</v>
      </c>
      <c r="AJ222" s="20">
        <v>0.18179765714373711</v>
      </c>
      <c r="AL222" s="20">
        <v>0.19290422548588629</v>
      </c>
      <c r="AN222" s="20">
        <v>0.34210348460710671</v>
      </c>
      <c r="AP222" s="20">
        <v>0.1941161803595727</v>
      </c>
      <c r="AR222" s="20">
        <v>0.18865026808055049</v>
      </c>
      <c r="AT222" s="20">
        <v>0.14704464978255269</v>
      </c>
      <c r="AV222" s="20">
        <v>0.1745486145106942</v>
      </c>
      <c r="AX222" s="20">
        <v>0.1020804922743004</v>
      </c>
      <c r="AZ222" s="20">
        <v>0.17046896290204111</v>
      </c>
      <c r="BB222" s="20">
        <v>0.16187005333818491</v>
      </c>
      <c r="BD222" s="20">
        <v>0.15326565316951729</v>
      </c>
      <c r="BF222" s="20">
        <v>0.191400014494085</v>
      </c>
      <c r="BH222" s="20">
        <v>0.23383717463833681</v>
      </c>
      <c r="BI222" s="20">
        <v>0.1126785885389133</v>
      </c>
    </row>
    <row r="223" spans="2:61" x14ac:dyDescent="0.35">
      <c r="B223" s="19" t="s">
        <v>72</v>
      </c>
      <c r="C223" s="20">
        <v>5.5489393321901143E-2</v>
      </c>
      <c r="D223" s="20">
        <v>5.8730698069342613E-2</v>
      </c>
      <c r="E223" s="20">
        <v>5.169277102903836E-2</v>
      </c>
      <c r="G223" s="20">
        <v>4.4730125362131667E-2</v>
      </c>
      <c r="H223" s="20">
        <v>4.9596310081942117E-2</v>
      </c>
      <c r="I223" s="20">
        <v>5.5446635288161412E-2</v>
      </c>
      <c r="J223" s="20">
        <v>5.2756552857625441E-2</v>
      </c>
      <c r="K223" s="20">
        <v>7.1090673756310618E-2</v>
      </c>
      <c r="L223" s="20">
        <v>7.1330498743569434E-2</v>
      </c>
      <c r="N223" s="20">
        <v>6.0778767252681887E-2</v>
      </c>
      <c r="O223" s="20">
        <v>2.8311422747438E-2</v>
      </c>
      <c r="P223" s="20">
        <v>6.1299482738589213E-2</v>
      </c>
      <c r="Q223" s="20">
        <v>5.6302116085865703E-2</v>
      </c>
      <c r="R223" s="20">
        <v>3.4770547388394267E-2</v>
      </c>
      <c r="S223" s="20">
        <v>6.2047191782946827E-2</v>
      </c>
      <c r="T223" s="20">
        <v>6.6652658878404603E-2</v>
      </c>
      <c r="U223" s="20">
        <v>4.5578456674015652E-2</v>
      </c>
      <c r="V223" s="20">
        <v>7.0768199877939045E-2</v>
      </c>
      <c r="W223" s="20">
        <v>5.7381643266007018E-2</v>
      </c>
      <c r="X223" s="20">
        <v>5.5996487161375473E-2</v>
      </c>
      <c r="Z223" s="20">
        <v>7.8462929983084878E-2</v>
      </c>
      <c r="AB223" s="20">
        <v>4.597598272332399E-2</v>
      </c>
      <c r="AD223" s="20">
        <v>3.3948255357887647E-2</v>
      </c>
      <c r="AF223" s="20">
        <v>4.9349028610018823E-2</v>
      </c>
      <c r="AH223" s="20">
        <v>3.7630924435004702E-2</v>
      </c>
      <c r="AJ223" s="20">
        <v>4.4874182586185633E-2</v>
      </c>
      <c r="AL223" s="20">
        <v>5.3777985347490592E-2</v>
      </c>
      <c r="AN223" s="20">
        <v>9.515583455778083E-2</v>
      </c>
      <c r="AP223" s="20">
        <v>6.6330787698402172E-2</v>
      </c>
      <c r="AR223" s="20">
        <v>6.1176588663550302E-2</v>
      </c>
      <c r="AT223" s="20">
        <v>2.6353599443155101E-2</v>
      </c>
      <c r="AV223" s="20">
        <v>0.11102959766980119</v>
      </c>
      <c r="AX223" s="20">
        <v>3.3205638043796268E-2</v>
      </c>
      <c r="AZ223" s="20">
        <v>6.769304915498281E-2</v>
      </c>
      <c r="BB223" s="20">
        <v>7.2725710681520991E-2</v>
      </c>
      <c r="BD223" s="20">
        <v>5.3241015277071327E-2</v>
      </c>
      <c r="BF223" s="20">
        <v>5.6849437491228977E-2</v>
      </c>
      <c r="BH223" s="20">
        <v>5.3569066146536302E-2</v>
      </c>
      <c r="BI223" s="20">
        <v>8.5494382479352773E-2</v>
      </c>
    </row>
    <row r="225" spans="2:61" ht="116" x14ac:dyDescent="0.35">
      <c r="B225" s="17" t="s">
        <v>102</v>
      </c>
    </row>
    <row r="226" spans="2:61" x14ac:dyDescent="0.35">
      <c r="B226" s="18" t="s">
        <v>15</v>
      </c>
    </row>
    <row r="227" spans="2:61" x14ac:dyDescent="0.35">
      <c r="B227" s="19" t="s">
        <v>74</v>
      </c>
      <c r="C227" s="20">
        <v>0.31768957876715481</v>
      </c>
      <c r="D227" s="20">
        <v>0.30325309226031277</v>
      </c>
      <c r="E227" s="20">
        <v>0.3333926419541472</v>
      </c>
      <c r="G227" s="20">
        <v>0.25359583145049991</v>
      </c>
      <c r="H227" s="20">
        <v>0.32931259714531619</v>
      </c>
      <c r="I227" s="20">
        <v>0.32468321961811131</v>
      </c>
      <c r="J227" s="20">
        <v>0.2892119379868337</v>
      </c>
      <c r="K227" s="20">
        <v>0.3259487349985728</v>
      </c>
      <c r="L227" s="20">
        <v>0.47932494842936491</v>
      </c>
      <c r="N227" s="20">
        <v>0.2102074547647757</v>
      </c>
      <c r="O227" s="20">
        <v>0.32599151690831202</v>
      </c>
      <c r="P227" s="20">
        <v>0.26389812088836562</v>
      </c>
      <c r="Q227" s="20">
        <v>0.38557428820765077</v>
      </c>
      <c r="R227" s="20">
        <v>0.28251225120196238</v>
      </c>
      <c r="S227" s="20">
        <v>0.27080694632107571</v>
      </c>
      <c r="T227" s="20">
        <v>0.3232269971852072</v>
      </c>
      <c r="U227" s="20">
        <v>0.35282860768720092</v>
      </c>
      <c r="V227" s="20">
        <v>0.32790508281247588</v>
      </c>
      <c r="W227" s="20">
        <v>0.34999871821531792</v>
      </c>
      <c r="X227" s="20">
        <v>0.29173032950110672</v>
      </c>
      <c r="Z227" s="20">
        <v>0.32927104058483869</v>
      </c>
      <c r="AB227" s="20">
        <v>0.37711926225260739</v>
      </c>
      <c r="AD227" s="20">
        <v>0.28950265611534443</v>
      </c>
      <c r="AF227" s="20">
        <v>0.2577310787529663</v>
      </c>
      <c r="AH227" s="20">
        <v>0.44827022751698598</v>
      </c>
      <c r="AJ227" s="20">
        <v>0.27681601141852358</v>
      </c>
      <c r="AL227" s="20">
        <v>0.2788806921605595</v>
      </c>
      <c r="AN227" s="20">
        <v>0.24495327785289639</v>
      </c>
      <c r="AP227" s="20">
        <v>0.25704762747472948</v>
      </c>
      <c r="AR227" s="20">
        <v>0.30131672512881641</v>
      </c>
      <c r="AT227" s="20">
        <v>0.31883239506811839</v>
      </c>
      <c r="AV227" s="20">
        <v>0.2658399329779198</v>
      </c>
      <c r="AX227" s="20">
        <v>0.26276838479092018</v>
      </c>
      <c r="AZ227" s="20">
        <v>0.3416757719819164</v>
      </c>
      <c r="BB227" s="20">
        <v>0.39373055819239222</v>
      </c>
      <c r="BD227" s="20">
        <v>0.34832166562930689</v>
      </c>
      <c r="BF227" s="20">
        <v>0.335124220742543</v>
      </c>
      <c r="BH227" s="20">
        <v>0.25492338757916638</v>
      </c>
      <c r="BI227" s="20">
        <v>0.35925537901311988</v>
      </c>
    </row>
    <row r="228" spans="2:61" x14ac:dyDescent="0.35">
      <c r="B228" s="19" t="s">
        <v>75</v>
      </c>
      <c r="C228" s="20">
        <v>0.38042921649999961</v>
      </c>
      <c r="D228" s="20">
        <v>0.38606825501893072</v>
      </c>
      <c r="E228" s="20">
        <v>0.37456766672925101</v>
      </c>
      <c r="G228" s="20">
        <v>0.37259720599794682</v>
      </c>
      <c r="H228" s="20">
        <v>0.37387770771804052</v>
      </c>
      <c r="I228" s="20">
        <v>0.3548231422235209</v>
      </c>
      <c r="J228" s="20">
        <v>0.41825133347042209</v>
      </c>
      <c r="K228" s="20">
        <v>0.39301850262645432</v>
      </c>
      <c r="L228" s="20">
        <v>0.35312615644194129</v>
      </c>
      <c r="N228" s="20">
        <v>0.45052197274636541</v>
      </c>
      <c r="O228" s="20">
        <v>0.34784332834069109</v>
      </c>
      <c r="P228" s="20">
        <v>0.34985667365082318</v>
      </c>
      <c r="Q228" s="20">
        <v>0.36849743121924822</v>
      </c>
      <c r="R228" s="20">
        <v>0.38811175633888401</v>
      </c>
      <c r="S228" s="20">
        <v>0.38538582300976582</v>
      </c>
      <c r="T228" s="20">
        <v>0.36013707104062831</v>
      </c>
      <c r="U228" s="20">
        <v>0.350383201882214</v>
      </c>
      <c r="V228" s="20">
        <v>0.38380813838040961</v>
      </c>
      <c r="W228" s="20">
        <v>0.38235070067549892</v>
      </c>
      <c r="X228" s="20">
        <v>0.42490246390936809</v>
      </c>
      <c r="Z228" s="20">
        <v>0.38469896573799428</v>
      </c>
      <c r="AB228" s="20">
        <v>0.38800627793371562</v>
      </c>
      <c r="AD228" s="20">
        <v>0.41809597435322787</v>
      </c>
      <c r="AF228" s="20">
        <v>0.48125602317504862</v>
      </c>
      <c r="AH228" s="20">
        <v>0.32205506618019503</v>
      </c>
      <c r="AJ228" s="20">
        <v>0.36266855356311167</v>
      </c>
      <c r="AL228" s="20">
        <v>0.34233857967644782</v>
      </c>
      <c r="AN228" s="20">
        <v>0.27543622077670982</v>
      </c>
      <c r="AP228" s="20">
        <v>0.3500233062834503</v>
      </c>
      <c r="AR228" s="20">
        <v>0.44306031403738733</v>
      </c>
      <c r="AT228" s="20">
        <v>0.39120533594782841</v>
      </c>
      <c r="AV228" s="20">
        <v>0.38489578842279942</v>
      </c>
      <c r="AX228" s="20">
        <v>0.51160231417941981</v>
      </c>
      <c r="AZ228" s="20">
        <v>0.36390038824004978</v>
      </c>
      <c r="BB228" s="20">
        <v>0.34477165259456871</v>
      </c>
      <c r="BD228" s="20">
        <v>0.39158155060686961</v>
      </c>
      <c r="BF228" s="20">
        <v>0.40394492129138282</v>
      </c>
      <c r="BH228" s="20">
        <v>0.40037210150580088</v>
      </c>
      <c r="BI228" s="20">
        <v>0.36211708538893472</v>
      </c>
    </row>
    <row r="229" spans="2:61" x14ac:dyDescent="0.35">
      <c r="B229" s="19" t="s">
        <v>70</v>
      </c>
      <c r="C229" s="20">
        <v>0.13426468084240539</v>
      </c>
      <c r="D229" s="20">
        <v>0.1381011024924455</v>
      </c>
      <c r="E229" s="20">
        <v>0.13030232190702831</v>
      </c>
      <c r="G229" s="20">
        <v>0.1411640773463321</v>
      </c>
      <c r="H229" s="20">
        <v>0.1109436825514257</v>
      </c>
      <c r="I229" s="20">
        <v>0.15743141496033819</v>
      </c>
      <c r="J229" s="20">
        <v>0.13320651455517049</v>
      </c>
      <c r="K229" s="20">
        <v>0.145423119570746</v>
      </c>
      <c r="L229" s="20">
        <v>7.801129217487969E-2</v>
      </c>
      <c r="N229" s="20">
        <v>0.17376505026802169</v>
      </c>
      <c r="O229" s="20">
        <v>0.14740874671410981</v>
      </c>
      <c r="P229" s="20">
        <v>0.16430956163638641</v>
      </c>
      <c r="Q229" s="20">
        <v>0.11362716197465771</v>
      </c>
      <c r="R229" s="20">
        <v>0.16484731237586031</v>
      </c>
      <c r="S229" s="20">
        <v>0.14838325436959721</v>
      </c>
      <c r="T229" s="20">
        <v>0.1286004228500415</v>
      </c>
      <c r="U229" s="20">
        <v>0.12860769535486119</v>
      </c>
      <c r="V229" s="20">
        <v>0.1132560853429046</v>
      </c>
      <c r="W229" s="20">
        <v>0.1209565047116057</v>
      </c>
      <c r="X229" s="20">
        <v>0.13209425837950919</v>
      </c>
      <c r="Z229" s="20">
        <v>0.12518565024471301</v>
      </c>
      <c r="AB229" s="20">
        <v>0.11875007403831769</v>
      </c>
      <c r="AD229" s="20">
        <v>0.14090347576441689</v>
      </c>
      <c r="AF229" s="20">
        <v>0.14502565242571899</v>
      </c>
      <c r="AH229" s="20">
        <v>7.3233851272693176E-2</v>
      </c>
      <c r="AJ229" s="20">
        <v>0.1567634915434222</v>
      </c>
      <c r="AL229" s="20">
        <v>0.15244746606213369</v>
      </c>
      <c r="AN229" s="20">
        <v>0.1093767683893571</v>
      </c>
      <c r="AP229" s="20">
        <v>0.17699781626009151</v>
      </c>
      <c r="AR229" s="20">
        <v>8.0734600623984187E-2</v>
      </c>
      <c r="AT229" s="20">
        <v>0.1116751162232594</v>
      </c>
      <c r="AV229" s="20">
        <v>0.101394469201478</v>
      </c>
      <c r="AX229" s="20">
        <v>0.1120848327693908</v>
      </c>
      <c r="AZ229" s="20">
        <v>0.12523219052544829</v>
      </c>
      <c r="BB229" s="20">
        <v>9.8403551394632235E-2</v>
      </c>
      <c r="BD229" s="20">
        <v>0.1248084435917604</v>
      </c>
      <c r="BF229" s="20">
        <v>0.12083955212084729</v>
      </c>
      <c r="BH229" s="20">
        <v>0.15476056096634161</v>
      </c>
      <c r="BI229" s="20">
        <v>0.18373324644538669</v>
      </c>
    </row>
    <row r="230" spans="2:61" x14ac:dyDescent="0.35">
      <c r="B230" s="19" t="s">
        <v>71</v>
      </c>
      <c r="C230" s="20">
        <v>0.12749143142203939</v>
      </c>
      <c r="D230" s="20">
        <v>0.1304182713578026</v>
      </c>
      <c r="E230" s="20">
        <v>0.12450102259346151</v>
      </c>
      <c r="G230" s="20">
        <v>0.19852956756296861</v>
      </c>
      <c r="H230" s="20">
        <v>0.12495060352104929</v>
      </c>
      <c r="I230" s="20">
        <v>0.12595747185426151</v>
      </c>
      <c r="J230" s="20">
        <v>0.1206348784958014</v>
      </c>
      <c r="K230" s="20">
        <v>0.1142339465566727</v>
      </c>
      <c r="L230" s="20">
        <v>6.1718782245824971E-2</v>
      </c>
      <c r="N230" s="20">
        <v>0.1333783747663512</v>
      </c>
      <c r="O230" s="20">
        <v>0.12601930994809171</v>
      </c>
      <c r="P230" s="20">
        <v>0.15459643764239411</v>
      </c>
      <c r="Q230" s="20">
        <v>9.6834615700131729E-2</v>
      </c>
      <c r="R230" s="20">
        <v>0.13518985595345351</v>
      </c>
      <c r="S230" s="20">
        <v>0.1392606426621964</v>
      </c>
      <c r="T230" s="20">
        <v>0.1361571147717909</v>
      </c>
      <c r="U230" s="20">
        <v>0.12813473552991561</v>
      </c>
      <c r="V230" s="20">
        <v>0.14864345794259509</v>
      </c>
      <c r="W230" s="20">
        <v>0.10436547134007269</v>
      </c>
      <c r="X230" s="20">
        <v>0.1085523595990517</v>
      </c>
      <c r="Z230" s="20">
        <v>0.12007288920304569</v>
      </c>
      <c r="AB230" s="20">
        <v>8.3081522740850275E-2</v>
      </c>
      <c r="AD230" s="20">
        <v>0.12205179383593261</v>
      </c>
      <c r="AF230" s="20">
        <v>9.2677294063142512E-2</v>
      </c>
      <c r="AH230" s="20">
        <v>0.1077403568183022</v>
      </c>
      <c r="AJ230" s="20">
        <v>0.16590058727886289</v>
      </c>
      <c r="AL230" s="20">
        <v>0.1828231899328919</v>
      </c>
      <c r="AN230" s="20">
        <v>0.26206438135935051</v>
      </c>
      <c r="AP230" s="20">
        <v>0.17315930401589669</v>
      </c>
      <c r="AR230" s="20">
        <v>0.16768384001326159</v>
      </c>
      <c r="AT230" s="20">
        <v>0.1130367994690628</v>
      </c>
      <c r="AV230" s="20">
        <v>0.15157099563179149</v>
      </c>
      <c r="AX230" s="20">
        <v>8.0528766861917095E-2</v>
      </c>
      <c r="AZ230" s="20">
        <v>0.1429037386730011</v>
      </c>
      <c r="BB230" s="20">
        <v>0.1202437642292101</v>
      </c>
      <c r="BD230" s="20">
        <v>0.1106454984841314</v>
      </c>
      <c r="BF230" s="20">
        <v>0.11124367751072101</v>
      </c>
      <c r="BH230" s="20">
        <v>0.1540915372868063</v>
      </c>
      <c r="BI230" s="20">
        <v>9.4894289152558695E-2</v>
      </c>
    </row>
    <row r="231" spans="2:61" x14ac:dyDescent="0.35">
      <c r="B231" s="19" t="s">
        <v>72</v>
      </c>
      <c r="C231" s="20">
        <v>4.0125092468400833E-2</v>
      </c>
      <c r="D231" s="20">
        <v>4.2159278870508472E-2</v>
      </c>
      <c r="E231" s="20">
        <v>3.723634681611189E-2</v>
      </c>
      <c r="G231" s="20">
        <v>3.4113317642252478E-2</v>
      </c>
      <c r="H231" s="20">
        <v>6.0915409064168043E-2</v>
      </c>
      <c r="I231" s="20">
        <v>3.7104751343768179E-2</v>
      </c>
      <c r="J231" s="20">
        <v>3.8695335491772308E-2</v>
      </c>
      <c r="K231" s="20">
        <v>2.1375696247554379E-2</v>
      </c>
      <c r="L231" s="20">
        <v>2.781882070798904E-2</v>
      </c>
      <c r="N231" s="20">
        <v>3.2127147454486089E-2</v>
      </c>
      <c r="O231" s="20">
        <v>5.2737098088795203E-2</v>
      </c>
      <c r="P231" s="20">
        <v>6.7339206182030709E-2</v>
      </c>
      <c r="Q231" s="20">
        <v>3.5466502898311568E-2</v>
      </c>
      <c r="R231" s="20">
        <v>2.933882412983976E-2</v>
      </c>
      <c r="S231" s="20">
        <v>5.6163333637365129E-2</v>
      </c>
      <c r="T231" s="20">
        <v>5.1878394152332148E-2</v>
      </c>
      <c r="U231" s="20">
        <v>4.0045759545808413E-2</v>
      </c>
      <c r="V231" s="20">
        <v>2.638723552161485E-2</v>
      </c>
      <c r="W231" s="20">
        <v>4.2328605057504777E-2</v>
      </c>
      <c r="X231" s="20">
        <v>4.2720588610964297E-2</v>
      </c>
      <c r="Z231" s="20">
        <v>4.0771454229408192E-2</v>
      </c>
      <c r="AB231" s="20">
        <v>3.3042863034508957E-2</v>
      </c>
      <c r="AD231" s="20">
        <v>2.9446099931078391E-2</v>
      </c>
      <c r="AF231" s="20">
        <v>2.3309951583123691E-2</v>
      </c>
      <c r="AH231" s="20">
        <v>4.8700498211823443E-2</v>
      </c>
      <c r="AJ231" s="20">
        <v>3.7851356196079537E-2</v>
      </c>
      <c r="AL231" s="20">
        <v>4.3510072167967123E-2</v>
      </c>
      <c r="AN231" s="20">
        <v>0.1081693516216861</v>
      </c>
      <c r="AP231" s="20">
        <v>4.2771945965832073E-2</v>
      </c>
      <c r="AR231" s="20">
        <v>7.2045201965505196E-3</v>
      </c>
      <c r="AT231" s="20">
        <v>6.5250353291730831E-2</v>
      </c>
      <c r="AV231" s="20">
        <v>9.6298813766011127E-2</v>
      </c>
      <c r="AX231" s="20">
        <v>3.3015701398351943E-2</v>
      </c>
      <c r="AZ231" s="20">
        <v>2.6287910579584371E-2</v>
      </c>
      <c r="BB231" s="20">
        <v>4.2850473589196532E-2</v>
      </c>
      <c r="BD231" s="20">
        <v>2.4642841687931981E-2</v>
      </c>
      <c r="BF231" s="20">
        <v>2.884762833450575E-2</v>
      </c>
      <c r="BH231" s="20">
        <v>3.5852412661884957E-2</v>
      </c>
      <c r="BI231" s="20">
        <v>0</v>
      </c>
    </row>
    <row r="233" spans="2:61" ht="101.5" x14ac:dyDescent="0.35">
      <c r="B233" s="17" t="s">
        <v>103</v>
      </c>
    </row>
    <row r="234" spans="2:61" x14ac:dyDescent="0.35">
      <c r="B234" s="18" t="s">
        <v>15</v>
      </c>
    </row>
    <row r="235" spans="2:61" x14ac:dyDescent="0.35">
      <c r="B235" s="19" t="s">
        <v>74</v>
      </c>
      <c r="C235" s="20">
        <v>5.2891908564255123E-2</v>
      </c>
      <c r="D235" s="20">
        <v>5.5913188647871641E-2</v>
      </c>
      <c r="E235" s="20">
        <v>4.9786085167450408E-2</v>
      </c>
      <c r="G235" s="20">
        <v>3.7641342508230868E-2</v>
      </c>
      <c r="H235" s="20">
        <v>4.8552909203299292E-2</v>
      </c>
      <c r="I235" s="20">
        <v>4.0556072664701438E-2</v>
      </c>
      <c r="J235" s="20">
        <v>5.2124060663537447E-2</v>
      </c>
      <c r="K235" s="20">
        <v>7.5766213684701322E-2</v>
      </c>
      <c r="L235" s="20">
        <v>8.2384132089772272E-2</v>
      </c>
      <c r="N235" s="20">
        <v>2.510436583299518E-2</v>
      </c>
      <c r="O235" s="20">
        <v>6.3792790650375297E-2</v>
      </c>
      <c r="P235" s="20">
        <v>5.0913751577973343E-2</v>
      </c>
      <c r="Q235" s="20">
        <v>6.0350900305875463E-2</v>
      </c>
      <c r="R235" s="20">
        <v>5.4529865746938647E-2</v>
      </c>
      <c r="S235" s="20">
        <v>6.4178171136466594E-2</v>
      </c>
      <c r="T235" s="20">
        <v>3.1861001656378417E-2</v>
      </c>
      <c r="U235" s="20">
        <v>4.235409752240888E-2</v>
      </c>
      <c r="V235" s="20">
        <v>6.1376911263307792E-2</v>
      </c>
      <c r="W235" s="20">
        <v>6.8301883882151512E-2</v>
      </c>
      <c r="X235" s="20">
        <v>6.7519203898158756E-2</v>
      </c>
      <c r="Z235" s="20">
        <v>4.8978367281056402E-2</v>
      </c>
      <c r="AB235" s="20">
        <v>5.2360415819721173E-2</v>
      </c>
      <c r="AD235" s="20">
        <v>3.690164670976491E-2</v>
      </c>
      <c r="AF235" s="20">
        <v>4.6460761605358863E-2</v>
      </c>
      <c r="AH235" s="20">
        <v>5.2055773686827483E-2</v>
      </c>
      <c r="AJ235" s="20">
        <v>7.3285053069769485E-2</v>
      </c>
      <c r="AL235" s="20">
        <v>2.056837515158292E-2</v>
      </c>
      <c r="AN235" s="20">
        <v>9.1890491822645776E-2</v>
      </c>
      <c r="AP235" s="20">
        <v>5.7474241919654348E-2</v>
      </c>
      <c r="AR235" s="20">
        <v>6.0538144387648943E-2</v>
      </c>
      <c r="AT235" s="20">
        <v>9.514810476452136E-2</v>
      </c>
      <c r="AV235" s="20">
        <v>6.4874444460387579E-2</v>
      </c>
      <c r="AX235" s="20">
        <v>1.5936411528963391E-2</v>
      </c>
      <c r="AZ235" s="20">
        <v>2.3905692308608891E-2</v>
      </c>
      <c r="BB235" s="20">
        <v>3.1744545218624742E-2</v>
      </c>
      <c r="BD235" s="20">
        <v>2.608933299557906E-2</v>
      </c>
      <c r="BF235" s="20">
        <v>3.171728224310353E-2</v>
      </c>
      <c r="BH235" s="20">
        <v>3.9346752132881253E-2</v>
      </c>
      <c r="BI235" s="20">
        <v>1.6065808728102478E-2</v>
      </c>
    </row>
    <row r="236" spans="2:61" x14ac:dyDescent="0.35">
      <c r="B236" s="19" t="s">
        <v>75</v>
      </c>
      <c r="C236" s="20">
        <v>0.140533555776643</v>
      </c>
      <c r="D236" s="20">
        <v>0.1474113749495308</v>
      </c>
      <c r="E236" s="20">
        <v>0.1332646109228334</v>
      </c>
      <c r="G236" s="20">
        <v>0.1846675990806316</v>
      </c>
      <c r="H236" s="20">
        <v>0.11133629130193</v>
      </c>
      <c r="I236" s="20">
        <v>0.1575060033237479</v>
      </c>
      <c r="J236" s="20">
        <v>0.1307231096368025</v>
      </c>
      <c r="K236" s="20">
        <v>0.15311616371959191</v>
      </c>
      <c r="L236" s="20">
        <v>0.1010701603052005</v>
      </c>
      <c r="N236" s="20">
        <v>0.11506634991434531</v>
      </c>
      <c r="O236" s="20">
        <v>0.190024595292135</v>
      </c>
      <c r="P236" s="20">
        <v>0.1457328708955041</v>
      </c>
      <c r="Q236" s="20">
        <v>0.15539492634459651</v>
      </c>
      <c r="R236" s="20">
        <v>0.1429060890283998</v>
      </c>
      <c r="S236" s="20">
        <v>0.14221413749535419</v>
      </c>
      <c r="T236" s="20">
        <v>0.18942601173711651</v>
      </c>
      <c r="U236" s="20">
        <v>0.1224840960707238</v>
      </c>
      <c r="V236" s="20">
        <v>0.16831688024321409</v>
      </c>
      <c r="W236" s="20">
        <v>8.8189297517543966E-2</v>
      </c>
      <c r="X236" s="20">
        <v>0.1138264559730628</v>
      </c>
      <c r="Z236" s="20">
        <v>8.1295413008911341E-2</v>
      </c>
      <c r="AB236" s="20">
        <v>0.1018082606598027</v>
      </c>
      <c r="AD236" s="20">
        <v>0.13659225872020561</v>
      </c>
      <c r="AF236" s="20">
        <v>0.23143784958236219</v>
      </c>
      <c r="AH236" s="20">
        <v>0.11054344620794029</v>
      </c>
      <c r="AJ236" s="20">
        <v>0.15010198875303851</v>
      </c>
      <c r="AL236" s="20">
        <v>0.13466101535320801</v>
      </c>
      <c r="AN236" s="20">
        <v>0.1684687890104633</v>
      </c>
      <c r="AP236" s="20">
        <v>0.18661170915779179</v>
      </c>
      <c r="AR236" s="20">
        <v>0.16652353210720031</v>
      </c>
      <c r="AT236" s="20">
        <v>0.17254813675850469</v>
      </c>
      <c r="AV236" s="20">
        <v>0.18397143426367951</v>
      </c>
      <c r="AX236" s="20">
        <v>0.19996079447868631</v>
      </c>
      <c r="AZ236" s="20">
        <v>7.3499862292448606E-2</v>
      </c>
      <c r="BB236" s="20">
        <v>8.7075451318560163E-2</v>
      </c>
      <c r="BD236" s="20">
        <v>7.3248321240553541E-2</v>
      </c>
      <c r="BF236" s="20">
        <v>7.2122846366861906E-2</v>
      </c>
      <c r="BH236" s="20">
        <v>0.1058258848621295</v>
      </c>
      <c r="BI236" s="20">
        <v>1.9327874990670731E-2</v>
      </c>
    </row>
    <row r="237" spans="2:61" x14ac:dyDescent="0.35">
      <c r="B237" s="19" t="s">
        <v>70</v>
      </c>
      <c r="C237" s="20">
        <v>0.14504146021452091</v>
      </c>
      <c r="D237" s="20">
        <v>0.13791466944580291</v>
      </c>
      <c r="E237" s="20">
        <v>0.1521507526110733</v>
      </c>
      <c r="G237" s="20">
        <v>0.118928356937246</v>
      </c>
      <c r="H237" s="20">
        <v>0.131369983106493</v>
      </c>
      <c r="I237" s="20">
        <v>0.16392733038965521</v>
      </c>
      <c r="J237" s="20">
        <v>0.14804671518068949</v>
      </c>
      <c r="K237" s="20">
        <v>0.14591966993990221</v>
      </c>
      <c r="L237" s="20">
        <v>0.1537775825979153</v>
      </c>
      <c r="N237" s="20">
        <v>0.1748904657554764</v>
      </c>
      <c r="O237" s="20">
        <v>0.1237935622360813</v>
      </c>
      <c r="P237" s="20">
        <v>0.149083088900199</v>
      </c>
      <c r="Q237" s="20">
        <v>0.15227266475717779</v>
      </c>
      <c r="R237" s="20">
        <v>0.1485127274059414</v>
      </c>
      <c r="S237" s="20">
        <v>0.15744160448598171</v>
      </c>
      <c r="T237" s="20">
        <v>0.12786412717925269</v>
      </c>
      <c r="U237" s="20">
        <v>0.14981779274556661</v>
      </c>
      <c r="V237" s="20">
        <v>0.13871404490406411</v>
      </c>
      <c r="W237" s="20">
        <v>0.1231958275509258</v>
      </c>
      <c r="X237" s="20">
        <v>0.14280822451932659</v>
      </c>
      <c r="Z237" s="20">
        <v>0.1010400266487428</v>
      </c>
      <c r="AB237" s="20">
        <v>0.14262976277225381</v>
      </c>
      <c r="AD237" s="20">
        <v>9.4139215371844387E-2</v>
      </c>
      <c r="AF237" s="20">
        <v>0.2356831328334105</v>
      </c>
      <c r="AH237" s="20">
        <v>0.1144124986538068</v>
      </c>
      <c r="AJ237" s="20">
        <v>0.1338994013006512</v>
      </c>
      <c r="AL237" s="20">
        <v>0.16521905486216359</v>
      </c>
      <c r="AN237" s="20">
        <v>0.1166366892399521</v>
      </c>
      <c r="AP237" s="20">
        <v>0.1800407935823127</v>
      </c>
      <c r="AR237" s="20">
        <v>8.6195314947013421E-2</v>
      </c>
      <c r="AT237" s="20">
        <v>0.14218174366933009</v>
      </c>
      <c r="AV237" s="20">
        <v>0.10619522208328511</v>
      </c>
      <c r="AX237" s="20">
        <v>0.23128924032490561</v>
      </c>
      <c r="AZ237" s="20">
        <v>0.1001985052323619</v>
      </c>
      <c r="BB237" s="20">
        <v>6.7445948369900324E-2</v>
      </c>
      <c r="BD237" s="20">
        <v>7.3658181791348379E-2</v>
      </c>
      <c r="BF237" s="20">
        <v>0.116040253167706</v>
      </c>
      <c r="BH237" s="20">
        <v>6.9593794652526908E-2</v>
      </c>
      <c r="BI237" s="20">
        <v>0.1308972111922044</v>
      </c>
    </row>
    <row r="238" spans="2:61" x14ac:dyDescent="0.35">
      <c r="B238" s="19" t="s">
        <v>71</v>
      </c>
      <c r="C238" s="20">
        <v>0.33205725106387179</v>
      </c>
      <c r="D238" s="20">
        <v>0.33426513812105019</v>
      </c>
      <c r="E238" s="20">
        <v>0.33032081931885721</v>
      </c>
      <c r="G238" s="20">
        <v>0.38377952622169259</v>
      </c>
      <c r="H238" s="20">
        <v>0.34981403990912763</v>
      </c>
      <c r="I238" s="20">
        <v>0.32079434063899548</v>
      </c>
      <c r="J238" s="20">
        <v>0.3420175082084948</v>
      </c>
      <c r="K238" s="20">
        <v>0.29679030793970812</v>
      </c>
      <c r="L238" s="20">
        <v>0.2871132321080232</v>
      </c>
      <c r="N238" s="20">
        <v>0.33741180580820002</v>
      </c>
      <c r="O238" s="20">
        <v>0.3137094781429311</v>
      </c>
      <c r="P238" s="20">
        <v>0.29107410730663452</v>
      </c>
      <c r="Q238" s="20">
        <v>0.28324343964758047</v>
      </c>
      <c r="R238" s="20">
        <v>0.33611509434977621</v>
      </c>
      <c r="S238" s="20">
        <v>0.33314686167842811</v>
      </c>
      <c r="T238" s="20">
        <v>0.33706746288459299</v>
      </c>
      <c r="U238" s="20">
        <v>0.33830173072801079</v>
      </c>
      <c r="V238" s="20">
        <v>0.32969483860875842</v>
      </c>
      <c r="W238" s="20">
        <v>0.35250047897375147</v>
      </c>
      <c r="X238" s="20">
        <v>0.37246037158277601</v>
      </c>
      <c r="Z238" s="20">
        <v>0.30705086213780519</v>
      </c>
      <c r="AB238" s="20">
        <v>0.33090547513269991</v>
      </c>
      <c r="AD238" s="20">
        <v>0.37308443124770357</v>
      </c>
      <c r="AF238" s="20">
        <v>0.28831734390573382</v>
      </c>
      <c r="AH238" s="20">
        <v>0.31020857221273379</v>
      </c>
      <c r="AJ238" s="20">
        <v>0.37438793078599841</v>
      </c>
      <c r="AL238" s="20">
        <v>0.32848458080081322</v>
      </c>
      <c r="AN238" s="20">
        <v>0.42006858359439642</v>
      </c>
      <c r="AP238" s="20">
        <v>0.30666617642374011</v>
      </c>
      <c r="AR238" s="20">
        <v>0.36777608607015799</v>
      </c>
      <c r="AT238" s="20">
        <v>0.30694717390063342</v>
      </c>
      <c r="AV238" s="20">
        <v>0.3409824971396978</v>
      </c>
      <c r="AX238" s="20">
        <v>0.35871790296382289</v>
      </c>
      <c r="AZ238" s="20">
        <v>0.29995449737609547</v>
      </c>
      <c r="BB238" s="20">
        <v>0.29027040162089401</v>
      </c>
      <c r="BD238" s="20">
        <v>0.30106057214324528</v>
      </c>
      <c r="BF238" s="20">
        <v>0.2627288789563455</v>
      </c>
      <c r="BH238" s="20">
        <v>0.36067759837479868</v>
      </c>
      <c r="BI238" s="20">
        <v>0.25856255730186922</v>
      </c>
    </row>
    <row r="239" spans="2:61" x14ac:dyDescent="0.35">
      <c r="B239" s="19" t="s">
        <v>72</v>
      </c>
      <c r="C239" s="20">
        <v>0.3294758243807091</v>
      </c>
      <c r="D239" s="20">
        <v>0.3244956288357444</v>
      </c>
      <c r="E239" s="20">
        <v>0.3344777319797857</v>
      </c>
      <c r="G239" s="20">
        <v>0.27498317525219912</v>
      </c>
      <c r="H239" s="20">
        <v>0.35892677647915022</v>
      </c>
      <c r="I239" s="20">
        <v>0.3172162529828999</v>
      </c>
      <c r="J239" s="20">
        <v>0.32708860631047593</v>
      </c>
      <c r="K239" s="20">
        <v>0.32840764471609629</v>
      </c>
      <c r="L239" s="20">
        <v>0.37565489289908849</v>
      </c>
      <c r="N239" s="20">
        <v>0.34752701268898317</v>
      </c>
      <c r="O239" s="20">
        <v>0.30867957367847731</v>
      </c>
      <c r="P239" s="20">
        <v>0.36319618131968928</v>
      </c>
      <c r="Q239" s="20">
        <v>0.34873806894476977</v>
      </c>
      <c r="R239" s="20">
        <v>0.31793622346894379</v>
      </c>
      <c r="S239" s="20">
        <v>0.30301922520376912</v>
      </c>
      <c r="T239" s="20">
        <v>0.31378139654265941</v>
      </c>
      <c r="U239" s="20">
        <v>0.3470422829332897</v>
      </c>
      <c r="V239" s="20">
        <v>0.30189732498065558</v>
      </c>
      <c r="W239" s="20">
        <v>0.36781251207562732</v>
      </c>
      <c r="X239" s="20">
        <v>0.30338574402667567</v>
      </c>
      <c r="Z239" s="20">
        <v>0.4616353309234843</v>
      </c>
      <c r="AB239" s="20">
        <v>0.37229608561552252</v>
      </c>
      <c r="AD239" s="20">
        <v>0.35928244795048148</v>
      </c>
      <c r="AF239" s="20">
        <v>0.19810091207313471</v>
      </c>
      <c r="AH239" s="20">
        <v>0.41277970923869173</v>
      </c>
      <c r="AJ239" s="20">
        <v>0.26832562609054222</v>
      </c>
      <c r="AL239" s="20">
        <v>0.35106697383223229</v>
      </c>
      <c r="AN239" s="20">
        <v>0.2029354463325424</v>
      </c>
      <c r="AP239" s="20">
        <v>0.26920707891650092</v>
      </c>
      <c r="AR239" s="20">
        <v>0.31896692248797909</v>
      </c>
      <c r="AT239" s="20">
        <v>0.28317484090701028</v>
      </c>
      <c r="AV239" s="20">
        <v>0.30397640205295012</v>
      </c>
      <c r="AX239" s="20">
        <v>0.19409565070362181</v>
      </c>
      <c r="AZ239" s="20">
        <v>0.50244144279048519</v>
      </c>
      <c r="BB239" s="20">
        <v>0.52346365347202073</v>
      </c>
      <c r="BD239" s="20">
        <v>0.52594359182927375</v>
      </c>
      <c r="BF239" s="20">
        <v>0.51739073926598289</v>
      </c>
      <c r="BH239" s="20">
        <v>0.42455596997766348</v>
      </c>
      <c r="BI239" s="20">
        <v>0.57514654778715302</v>
      </c>
    </row>
    <row r="241" spans="2:61" ht="116" x14ac:dyDescent="0.35">
      <c r="B241" s="17" t="s">
        <v>104</v>
      </c>
    </row>
    <row r="242" spans="2:61" x14ac:dyDescent="0.35">
      <c r="B242" s="18" t="s">
        <v>15</v>
      </c>
    </row>
    <row r="243" spans="2:61" x14ac:dyDescent="0.35">
      <c r="B243" s="19" t="s">
        <v>74</v>
      </c>
      <c r="C243" s="20">
        <v>5.6956580982209369E-2</v>
      </c>
      <c r="D243" s="20">
        <v>5.0651919006638083E-2</v>
      </c>
      <c r="E243" s="20">
        <v>6.3741769403582033E-2</v>
      </c>
      <c r="G243" s="20">
        <v>5.1389213472337131E-2</v>
      </c>
      <c r="H243" s="20">
        <v>6.4486793461832517E-2</v>
      </c>
      <c r="I243" s="20">
        <v>6.1254247025032918E-2</v>
      </c>
      <c r="J243" s="20">
        <v>5.3979261716718747E-2</v>
      </c>
      <c r="K243" s="20">
        <v>5.213186905705397E-2</v>
      </c>
      <c r="L243" s="20">
        <v>4.2747670696038957E-2</v>
      </c>
      <c r="N243" s="20">
        <v>5.1439905474135468E-2</v>
      </c>
      <c r="O243" s="20">
        <v>5.9655464231805358E-2</v>
      </c>
      <c r="P243" s="20">
        <v>6.0801630978235953E-2</v>
      </c>
      <c r="Q243" s="20">
        <v>6.8388446305610168E-2</v>
      </c>
      <c r="R243" s="20">
        <v>5.2324739367301511E-2</v>
      </c>
      <c r="S243" s="20">
        <v>6.5727130730284036E-2</v>
      </c>
      <c r="T243" s="20">
        <v>4.8230394213055847E-2</v>
      </c>
      <c r="U243" s="20">
        <v>6.9158923352051219E-2</v>
      </c>
      <c r="V243" s="20">
        <v>3.908478367538086E-2</v>
      </c>
      <c r="W243" s="20">
        <v>6.6647560425987518E-2</v>
      </c>
      <c r="X243" s="20">
        <v>4.5052074799180511E-2</v>
      </c>
      <c r="Z243" s="20">
        <v>8.1047234979331695E-2</v>
      </c>
      <c r="AB243" s="20">
        <v>4.0055897061690972E-2</v>
      </c>
      <c r="AD243" s="20">
        <v>5.2778713228317148E-2</v>
      </c>
      <c r="AF243" s="20">
        <v>6.2222679568522607E-2</v>
      </c>
      <c r="AH243" s="20">
        <v>5.540196096648372E-2</v>
      </c>
      <c r="AJ243" s="20">
        <v>3.8759680151824169E-2</v>
      </c>
      <c r="AL243" s="20">
        <v>4.4124930306767472E-2</v>
      </c>
      <c r="AN243" s="20">
        <v>0.1052031396642457</v>
      </c>
      <c r="AP243" s="20">
        <v>7.3395450798907955E-2</v>
      </c>
      <c r="AR243" s="20">
        <v>0.10228926665846701</v>
      </c>
      <c r="AT243" s="20">
        <v>3.7223161086368708E-2</v>
      </c>
      <c r="AV243" s="20">
        <v>4.1756255831260747E-2</v>
      </c>
      <c r="AX243" s="20">
        <v>6.049836127830939E-2</v>
      </c>
      <c r="AZ243" s="20">
        <v>0.13053830631139959</v>
      </c>
      <c r="BB243" s="20">
        <v>9.0217374233796957E-2</v>
      </c>
      <c r="BD243" s="20">
        <v>0.12758002595938539</v>
      </c>
      <c r="BF243" s="20">
        <v>0.16636963533761279</v>
      </c>
      <c r="BH243" s="20">
        <v>0.1619715776225811</v>
      </c>
      <c r="BI243" s="20">
        <v>0.17898502606314209</v>
      </c>
    </row>
    <row r="244" spans="2:61" x14ac:dyDescent="0.35">
      <c r="B244" s="19" t="s">
        <v>75</v>
      </c>
      <c r="C244" s="20">
        <v>0.17003164797060211</v>
      </c>
      <c r="D244" s="20">
        <v>0.17558856056375621</v>
      </c>
      <c r="E244" s="20">
        <v>0.16413163161813921</v>
      </c>
      <c r="G244" s="20">
        <v>0.21518545683576651</v>
      </c>
      <c r="H244" s="20">
        <v>0.16562250377448401</v>
      </c>
      <c r="I244" s="20">
        <v>0.15335256408925971</v>
      </c>
      <c r="J244" s="20">
        <v>0.18746977365116799</v>
      </c>
      <c r="K244" s="20">
        <v>0.17193363089552249</v>
      </c>
      <c r="L244" s="20">
        <v>9.7802735120447903E-2</v>
      </c>
      <c r="N244" s="20">
        <v>0.17714418839486351</v>
      </c>
      <c r="O244" s="20">
        <v>0.1378177778810212</v>
      </c>
      <c r="P244" s="20">
        <v>0.1762208577931817</v>
      </c>
      <c r="Q244" s="20">
        <v>0.1438432902067254</v>
      </c>
      <c r="R244" s="20">
        <v>0.17539223096695469</v>
      </c>
      <c r="S244" s="20">
        <v>0.16458840844320899</v>
      </c>
      <c r="T244" s="20">
        <v>0.18005729112399149</v>
      </c>
      <c r="U244" s="20">
        <v>0.1686146623761812</v>
      </c>
      <c r="V244" s="20">
        <v>0.1918330506998065</v>
      </c>
      <c r="W244" s="20">
        <v>0.1382755343230638</v>
      </c>
      <c r="X244" s="20">
        <v>0.1970329871877288</v>
      </c>
      <c r="Z244" s="20">
        <v>0.19365875102055161</v>
      </c>
      <c r="AB244" s="20">
        <v>0.16660821709114071</v>
      </c>
      <c r="AD244" s="20">
        <v>0.1731403042505911</v>
      </c>
      <c r="AF244" s="20">
        <v>0.19593548780397901</v>
      </c>
      <c r="AH244" s="20">
        <v>0.1273866268339563</v>
      </c>
      <c r="AJ244" s="20">
        <v>0.1642108683372264</v>
      </c>
      <c r="AL244" s="20">
        <v>0.1438195987103735</v>
      </c>
      <c r="AN244" s="20">
        <v>0.1288269653365948</v>
      </c>
      <c r="AP244" s="20">
        <v>0.19118114946325979</v>
      </c>
      <c r="AR244" s="20">
        <v>0.2060469310348173</v>
      </c>
      <c r="AT244" s="20">
        <v>0.17341637456488571</v>
      </c>
      <c r="AV244" s="20">
        <v>0.22081136576762739</v>
      </c>
      <c r="AX244" s="20">
        <v>0.17133512540342591</v>
      </c>
      <c r="AZ244" s="20">
        <v>0.22832718938208599</v>
      </c>
      <c r="BB244" s="20">
        <v>0.2266924954834468</v>
      </c>
      <c r="BD244" s="20">
        <v>0.19788362879172111</v>
      </c>
      <c r="BF244" s="20">
        <v>0.19622939490746699</v>
      </c>
      <c r="BH244" s="20">
        <v>0.2581069759125868</v>
      </c>
      <c r="BI244" s="20">
        <v>0.17924521276200961</v>
      </c>
    </row>
    <row r="245" spans="2:61" x14ac:dyDescent="0.35">
      <c r="B245" s="19" t="s">
        <v>70</v>
      </c>
      <c r="C245" s="20">
        <v>0.1696183246301739</v>
      </c>
      <c r="D245" s="20">
        <v>0.17401036149205509</v>
      </c>
      <c r="E245" s="20">
        <v>0.1645646406172197</v>
      </c>
      <c r="G245" s="20">
        <v>0.17078671706542581</v>
      </c>
      <c r="H245" s="20">
        <v>0.1499502066938084</v>
      </c>
      <c r="I245" s="20">
        <v>0.18787820815131651</v>
      </c>
      <c r="J245" s="20">
        <v>0.16755638066892031</v>
      </c>
      <c r="K245" s="20">
        <v>0.17441917384278269</v>
      </c>
      <c r="L245" s="20">
        <v>0.16162901971410509</v>
      </c>
      <c r="N245" s="20">
        <v>0.1819153961227101</v>
      </c>
      <c r="O245" s="20">
        <v>0.17947447967039931</v>
      </c>
      <c r="P245" s="20">
        <v>0.16722646230897839</v>
      </c>
      <c r="Q245" s="20">
        <v>0.1700534938951182</v>
      </c>
      <c r="R245" s="20">
        <v>0.1421853249896036</v>
      </c>
      <c r="S245" s="20">
        <v>0.1614180829493112</v>
      </c>
      <c r="T245" s="20">
        <v>0.17758637345090089</v>
      </c>
      <c r="U245" s="20">
        <v>0.15491463121061921</v>
      </c>
      <c r="V245" s="20">
        <v>0.18011736188240479</v>
      </c>
      <c r="W245" s="20">
        <v>0.2071133423180008</v>
      </c>
      <c r="X245" s="20">
        <v>0.15404357968454471</v>
      </c>
      <c r="Z245" s="20">
        <v>0.16570437073347849</v>
      </c>
      <c r="AB245" s="20">
        <v>0.1208510798385041</v>
      </c>
      <c r="AD245" s="20">
        <v>0.1408997080480334</v>
      </c>
      <c r="AF245" s="20">
        <v>0.1515746353255055</v>
      </c>
      <c r="AH245" s="20">
        <v>0.1114150219960351</v>
      </c>
      <c r="AJ245" s="20">
        <v>0.17602904665056299</v>
      </c>
      <c r="AL245" s="20">
        <v>0.18743257438061789</v>
      </c>
      <c r="AN245" s="20">
        <v>7.7635070459810968E-2</v>
      </c>
      <c r="AP245" s="20">
        <v>0.19238815224851899</v>
      </c>
      <c r="AR245" s="20">
        <v>0.14667787037045149</v>
      </c>
      <c r="AT245" s="20">
        <v>0.1627010172865021</v>
      </c>
      <c r="AV245" s="20">
        <v>0.14461532532518551</v>
      </c>
      <c r="AX245" s="20">
        <v>0.22914476971043959</v>
      </c>
      <c r="AZ245" s="20">
        <v>0.15758250651656289</v>
      </c>
      <c r="BB245" s="20">
        <v>0.17880372998788169</v>
      </c>
      <c r="BD245" s="20">
        <v>0.17078713611797419</v>
      </c>
      <c r="BF245" s="20">
        <v>0.17408416066674809</v>
      </c>
      <c r="BH245" s="20">
        <v>0.1872047173790225</v>
      </c>
      <c r="BI245" s="20">
        <v>0.15594817850366091</v>
      </c>
    </row>
    <row r="246" spans="2:61" x14ac:dyDescent="0.35">
      <c r="B246" s="19" t="s">
        <v>71</v>
      </c>
      <c r="C246" s="20">
        <v>0.34671282131760411</v>
      </c>
      <c r="D246" s="20">
        <v>0.34619986074554182</v>
      </c>
      <c r="E246" s="20">
        <v>0.3476513305974166</v>
      </c>
      <c r="G246" s="20">
        <v>0.38266895776680859</v>
      </c>
      <c r="H246" s="20">
        <v>0.35342037541642968</v>
      </c>
      <c r="I246" s="20">
        <v>0.35457367826850927</v>
      </c>
      <c r="J246" s="20">
        <v>0.35074408950653613</v>
      </c>
      <c r="K246" s="20">
        <v>0.30885314589777918</v>
      </c>
      <c r="L246" s="20">
        <v>0.3277896576258561</v>
      </c>
      <c r="N246" s="20">
        <v>0.31887091643745841</v>
      </c>
      <c r="O246" s="20">
        <v>0.32197691601303152</v>
      </c>
      <c r="P246" s="20">
        <v>0.30143473554929012</v>
      </c>
      <c r="Q246" s="20">
        <v>0.33917548152878868</v>
      </c>
      <c r="R246" s="20">
        <v>0.39207227864664068</v>
      </c>
      <c r="S246" s="20">
        <v>0.35473736854516541</v>
      </c>
      <c r="T246" s="20">
        <v>0.34636748382257881</v>
      </c>
      <c r="U246" s="20">
        <v>0.34438797919028008</v>
      </c>
      <c r="V246" s="20">
        <v>0.3589299693908124</v>
      </c>
      <c r="W246" s="20">
        <v>0.34128334895200862</v>
      </c>
      <c r="X246" s="20">
        <v>0.35442312050571351</v>
      </c>
      <c r="Z246" s="20">
        <v>0.32877903402723568</v>
      </c>
      <c r="AB246" s="20">
        <v>0.34111380653701312</v>
      </c>
      <c r="AD246" s="20">
        <v>0.38257349550824088</v>
      </c>
      <c r="AF246" s="20">
        <v>0.40291462434581887</v>
      </c>
      <c r="AH246" s="20">
        <v>0.34349717534295071</v>
      </c>
      <c r="AJ246" s="20">
        <v>0.35502567901003451</v>
      </c>
      <c r="AL246" s="20">
        <v>0.38645694753560078</v>
      </c>
      <c r="AN246" s="20">
        <v>0.49687527041262969</v>
      </c>
      <c r="AP246" s="20">
        <v>0.31118967105568612</v>
      </c>
      <c r="AR246" s="20">
        <v>0.35826760984884282</v>
      </c>
      <c r="AT246" s="20">
        <v>0.37329294109187489</v>
      </c>
      <c r="AV246" s="20">
        <v>0.33511130079035029</v>
      </c>
      <c r="AX246" s="20">
        <v>0.34020286335772998</v>
      </c>
      <c r="AZ246" s="20">
        <v>0.26784439170375551</v>
      </c>
      <c r="BB246" s="20">
        <v>0.25679305846005029</v>
      </c>
      <c r="BD246" s="20">
        <v>0.27049522867030967</v>
      </c>
      <c r="BF246" s="20">
        <v>0.25850901343091109</v>
      </c>
      <c r="BH246" s="20">
        <v>0.2366254150492218</v>
      </c>
      <c r="BI246" s="20">
        <v>0.30537279554176799</v>
      </c>
    </row>
    <row r="247" spans="2:61" x14ac:dyDescent="0.35">
      <c r="B247" s="19" t="s">
        <v>72</v>
      </c>
      <c r="C247" s="20">
        <v>0.25668062509941048</v>
      </c>
      <c r="D247" s="20">
        <v>0.25354929819200889</v>
      </c>
      <c r="E247" s="20">
        <v>0.25991062776364249</v>
      </c>
      <c r="G247" s="20">
        <v>0.17996965485966199</v>
      </c>
      <c r="H247" s="20">
        <v>0.26652012065344538</v>
      </c>
      <c r="I247" s="20">
        <v>0.24294130246588139</v>
      </c>
      <c r="J247" s="20">
        <v>0.24025049445665689</v>
      </c>
      <c r="K247" s="20">
        <v>0.29266218030686147</v>
      </c>
      <c r="L247" s="20">
        <v>0.37003091684355172</v>
      </c>
      <c r="N247" s="20">
        <v>0.27062959357083272</v>
      </c>
      <c r="O247" s="20">
        <v>0.30107536220374259</v>
      </c>
      <c r="P247" s="20">
        <v>0.29431631337031411</v>
      </c>
      <c r="Q247" s="20">
        <v>0.27853928806375772</v>
      </c>
      <c r="R247" s="20">
        <v>0.23802542602949939</v>
      </c>
      <c r="S247" s="20">
        <v>0.25352900933202999</v>
      </c>
      <c r="T247" s="20">
        <v>0.247758457389473</v>
      </c>
      <c r="U247" s="20">
        <v>0.26292380387086822</v>
      </c>
      <c r="V247" s="20">
        <v>0.2300348343515955</v>
      </c>
      <c r="W247" s="20">
        <v>0.24668021398093939</v>
      </c>
      <c r="X247" s="20">
        <v>0.24944823782283251</v>
      </c>
      <c r="Z247" s="20">
        <v>0.2308106092394025</v>
      </c>
      <c r="AB247" s="20">
        <v>0.33137099947165111</v>
      </c>
      <c r="AD247" s="20">
        <v>0.2506077789648174</v>
      </c>
      <c r="AF247" s="20">
        <v>0.187352572956174</v>
      </c>
      <c r="AH247" s="20">
        <v>0.36229921486057431</v>
      </c>
      <c r="AJ247" s="20">
        <v>0.2659747258503517</v>
      </c>
      <c r="AL247" s="20">
        <v>0.23816594906664021</v>
      </c>
      <c r="AN247" s="20">
        <v>0.19145955412671881</v>
      </c>
      <c r="AP247" s="20">
        <v>0.23184557643362719</v>
      </c>
      <c r="AR247" s="20">
        <v>0.18671832208742131</v>
      </c>
      <c r="AT247" s="20">
        <v>0.25336650597036858</v>
      </c>
      <c r="AV247" s="20">
        <v>0.25770575228557607</v>
      </c>
      <c r="AX247" s="20">
        <v>0.198818880250095</v>
      </c>
      <c r="AZ247" s="20">
        <v>0.21570760608619621</v>
      </c>
      <c r="BB247" s="20">
        <v>0.2474933418348243</v>
      </c>
      <c r="BD247" s="20">
        <v>0.23325398046060969</v>
      </c>
      <c r="BF247" s="20">
        <v>0.2048077956572609</v>
      </c>
      <c r="BH247" s="20">
        <v>0.15609131403658771</v>
      </c>
      <c r="BI247" s="20">
        <v>0.18044878712941931</v>
      </c>
    </row>
    <row r="249" spans="2:61" ht="87" x14ac:dyDescent="0.35">
      <c r="B249" s="17" t="s">
        <v>105</v>
      </c>
    </row>
    <row r="250" spans="2:61" x14ac:dyDescent="0.35">
      <c r="B250" s="18" t="s">
        <v>15</v>
      </c>
    </row>
    <row r="251" spans="2:61" x14ac:dyDescent="0.35">
      <c r="B251" s="19" t="s">
        <v>74</v>
      </c>
      <c r="C251" s="20">
        <v>0.29313263534858391</v>
      </c>
      <c r="D251" s="20">
        <v>0.2891244735790286</v>
      </c>
      <c r="E251" s="20">
        <v>0.29767797829274389</v>
      </c>
      <c r="G251" s="20">
        <v>0.20019408656425619</v>
      </c>
      <c r="H251" s="20">
        <v>0.31808718876191838</v>
      </c>
      <c r="I251" s="20">
        <v>0.30020574143767692</v>
      </c>
      <c r="J251" s="20">
        <v>0.28904561290222508</v>
      </c>
      <c r="K251" s="20">
        <v>0.28253282024482718</v>
      </c>
      <c r="L251" s="20">
        <v>0.38706071718326229</v>
      </c>
      <c r="N251" s="20">
        <v>0.29053446943971489</v>
      </c>
      <c r="O251" s="20">
        <v>0.31538638228339583</v>
      </c>
      <c r="P251" s="20">
        <v>0.28777692042386749</v>
      </c>
      <c r="Q251" s="20">
        <v>0.33056015752318291</v>
      </c>
      <c r="R251" s="20">
        <v>0.28955607663705257</v>
      </c>
      <c r="S251" s="20">
        <v>0.25570178305821339</v>
      </c>
      <c r="T251" s="20">
        <v>0.2859806332587661</v>
      </c>
      <c r="U251" s="20">
        <v>0.30856646676245181</v>
      </c>
      <c r="V251" s="20">
        <v>0.26925109096598582</v>
      </c>
      <c r="W251" s="20">
        <v>0.30782033716340218</v>
      </c>
      <c r="X251" s="20">
        <v>0.27338976606963772</v>
      </c>
      <c r="Z251" s="20">
        <v>0.31974106321331192</v>
      </c>
      <c r="AB251" s="20">
        <v>0.34075961909737601</v>
      </c>
      <c r="AD251" s="20">
        <v>0.30202035324625182</v>
      </c>
      <c r="AF251" s="20">
        <v>0.20753433192755369</v>
      </c>
      <c r="AH251" s="20">
        <v>0.43192835601805568</v>
      </c>
      <c r="AJ251" s="20">
        <v>0.30910544541134127</v>
      </c>
      <c r="AL251" s="20">
        <v>0.26409491235102428</v>
      </c>
      <c r="AN251" s="20">
        <v>0.2203605126470769</v>
      </c>
      <c r="AP251" s="20">
        <v>0.210229632392264</v>
      </c>
      <c r="AR251" s="20">
        <v>0.28820211581019001</v>
      </c>
      <c r="AT251" s="20">
        <v>0.26561565450025332</v>
      </c>
      <c r="AV251" s="20">
        <v>0.24949134712034021</v>
      </c>
      <c r="AX251" s="20">
        <v>0.16057744407896379</v>
      </c>
      <c r="AZ251" s="20">
        <v>0.30998285335532061</v>
      </c>
      <c r="BB251" s="20">
        <v>0.35524089605552961</v>
      </c>
      <c r="BD251" s="20">
        <v>0.34103129260639081</v>
      </c>
      <c r="BF251" s="20">
        <v>0.31937495175401842</v>
      </c>
      <c r="BH251" s="20">
        <v>0.30861489610141218</v>
      </c>
      <c r="BI251" s="20">
        <v>0.23849754505760701</v>
      </c>
    </row>
    <row r="252" spans="2:61" x14ac:dyDescent="0.35">
      <c r="B252" s="19" t="s">
        <v>75</v>
      </c>
      <c r="C252" s="20">
        <v>0.35633380013401572</v>
      </c>
      <c r="D252" s="20">
        <v>0.33937796517618202</v>
      </c>
      <c r="E252" s="20">
        <v>0.37471593752453691</v>
      </c>
      <c r="G252" s="20">
        <v>0.33588065831974923</v>
      </c>
      <c r="H252" s="20">
        <v>0.35997439804936771</v>
      </c>
      <c r="I252" s="20">
        <v>0.33797841137628248</v>
      </c>
      <c r="J252" s="20">
        <v>0.37451166313209872</v>
      </c>
      <c r="K252" s="20">
        <v>0.3800345770245725</v>
      </c>
      <c r="L252" s="20">
        <v>0.30279835530351712</v>
      </c>
      <c r="N252" s="20">
        <v>0.38442847878303649</v>
      </c>
      <c r="O252" s="20">
        <v>0.32200158716268662</v>
      </c>
      <c r="P252" s="20">
        <v>0.30430408839977757</v>
      </c>
      <c r="Q252" s="20">
        <v>0.33274554694072012</v>
      </c>
      <c r="R252" s="20">
        <v>0.33648105795815558</v>
      </c>
      <c r="S252" s="20">
        <v>0.36574849725134528</v>
      </c>
      <c r="T252" s="20">
        <v>0.36917247013442162</v>
      </c>
      <c r="U252" s="20">
        <v>0.33833701436221048</v>
      </c>
      <c r="V252" s="20">
        <v>0.38771813650026249</v>
      </c>
      <c r="W252" s="20">
        <v>0.38917608592505798</v>
      </c>
      <c r="X252" s="20">
        <v>0.34779786642165211</v>
      </c>
      <c r="Z252" s="20">
        <v>0.37417211893949542</v>
      </c>
      <c r="AB252" s="20">
        <v>0.34802689702114581</v>
      </c>
      <c r="AD252" s="20">
        <v>0.39739485495410398</v>
      </c>
      <c r="AF252" s="20">
        <v>0.44383420413411551</v>
      </c>
      <c r="AH252" s="20">
        <v>0.31699367930037159</v>
      </c>
      <c r="AJ252" s="20">
        <v>0.2875081914007882</v>
      </c>
      <c r="AL252" s="20">
        <v>0.34232997259237719</v>
      </c>
      <c r="AN252" s="20">
        <v>0.2074970573418192</v>
      </c>
      <c r="AP252" s="20">
        <v>0.31172496880932432</v>
      </c>
      <c r="AR252" s="20">
        <v>0.32481330700206668</v>
      </c>
      <c r="AT252" s="20">
        <v>0.3809886965253233</v>
      </c>
      <c r="AV252" s="20">
        <v>0.41027000351377058</v>
      </c>
      <c r="AX252" s="20">
        <v>0.39130525096052321</v>
      </c>
      <c r="AZ252" s="20">
        <v>0.36138317612351911</v>
      </c>
      <c r="BB252" s="20">
        <v>0.34251726838150831</v>
      </c>
      <c r="BD252" s="20">
        <v>0.36017833808150451</v>
      </c>
      <c r="BF252" s="20">
        <v>0.3494720081389936</v>
      </c>
      <c r="BH252" s="20">
        <v>0.33825930494051659</v>
      </c>
      <c r="BI252" s="20">
        <v>0.4166533040842163</v>
      </c>
    </row>
    <row r="253" spans="2:61" x14ac:dyDescent="0.35">
      <c r="B253" s="19" t="s">
        <v>70</v>
      </c>
      <c r="C253" s="20">
        <v>0.14890234893306489</v>
      </c>
      <c r="D253" s="20">
        <v>0.14753566523932879</v>
      </c>
      <c r="E253" s="20">
        <v>0.14991410208893591</v>
      </c>
      <c r="G253" s="20">
        <v>0.14667139212270419</v>
      </c>
      <c r="H253" s="20">
        <v>0.1166810888441719</v>
      </c>
      <c r="I253" s="20">
        <v>0.16134640310203691</v>
      </c>
      <c r="J253" s="20">
        <v>0.15875015117538749</v>
      </c>
      <c r="K253" s="20">
        <v>0.15877687212386549</v>
      </c>
      <c r="L253" s="20">
        <v>0.16467150929575389</v>
      </c>
      <c r="N253" s="20">
        <v>0.1746525461600188</v>
      </c>
      <c r="O253" s="20">
        <v>0.17706198325290151</v>
      </c>
      <c r="P253" s="20">
        <v>0.17931052890380009</v>
      </c>
      <c r="Q253" s="20">
        <v>0.14580221631028059</v>
      </c>
      <c r="R253" s="20">
        <v>0.16306703677062551</v>
      </c>
      <c r="S253" s="20">
        <v>0.14916427578305641</v>
      </c>
      <c r="T253" s="20">
        <v>0.14728687499846521</v>
      </c>
      <c r="U253" s="20">
        <v>0.12738440333897821</v>
      </c>
      <c r="V253" s="20">
        <v>0.1392406859416051</v>
      </c>
      <c r="W253" s="20">
        <v>0.14136126512470179</v>
      </c>
      <c r="X253" s="20">
        <v>0.1602969541997587</v>
      </c>
      <c r="Z253" s="20">
        <v>0.14086005786666059</v>
      </c>
      <c r="AB253" s="20">
        <v>0.16958228997685221</v>
      </c>
      <c r="AD253" s="20">
        <v>0.13577191562425761</v>
      </c>
      <c r="AF253" s="20">
        <v>0.155913403335909</v>
      </c>
      <c r="AH253" s="20">
        <v>9.2637621617608829E-2</v>
      </c>
      <c r="AJ253" s="20">
        <v>0.17181569233438951</v>
      </c>
      <c r="AL253" s="20">
        <v>0.1517521962822983</v>
      </c>
      <c r="AN253" s="20">
        <v>0.17986198711812659</v>
      </c>
      <c r="AP253" s="20">
        <v>0.19146226492702489</v>
      </c>
      <c r="AR253" s="20">
        <v>0.1429779397937409</v>
      </c>
      <c r="AT253" s="20">
        <v>0.12786206644152831</v>
      </c>
      <c r="AV253" s="20">
        <v>0.12891664417372939</v>
      </c>
      <c r="AX253" s="20">
        <v>0.1676953390513678</v>
      </c>
      <c r="AZ253" s="20">
        <v>0.18079186605569431</v>
      </c>
      <c r="BB253" s="20">
        <v>0.16718852924104161</v>
      </c>
      <c r="BD253" s="20">
        <v>0.19031393399480559</v>
      </c>
      <c r="BF253" s="20">
        <v>0.19794819948095879</v>
      </c>
      <c r="BH253" s="20">
        <v>0.21024912486290931</v>
      </c>
      <c r="BI253" s="20">
        <v>0.20648827049758101</v>
      </c>
    </row>
    <row r="254" spans="2:61" x14ac:dyDescent="0.35">
      <c r="B254" s="19" t="s">
        <v>71</v>
      </c>
      <c r="C254" s="20">
        <v>0.1470752649421761</v>
      </c>
      <c r="D254" s="20">
        <v>0.17043874694973929</v>
      </c>
      <c r="E254" s="20">
        <v>0.12226214184307289</v>
      </c>
      <c r="G254" s="20">
        <v>0.25186997502126768</v>
      </c>
      <c r="H254" s="20">
        <v>0.14787602987589191</v>
      </c>
      <c r="I254" s="20">
        <v>0.14655641768142011</v>
      </c>
      <c r="J254" s="20">
        <v>0.13477750725176679</v>
      </c>
      <c r="K254" s="20">
        <v>0.1244356094514379</v>
      </c>
      <c r="L254" s="20">
        <v>7.1222044467800297E-2</v>
      </c>
      <c r="N254" s="20">
        <v>0.10990176341024829</v>
      </c>
      <c r="O254" s="20">
        <v>0.15108501186436821</v>
      </c>
      <c r="P254" s="20">
        <v>0.16166866293835341</v>
      </c>
      <c r="Q254" s="20">
        <v>0.12707856265535381</v>
      </c>
      <c r="R254" s="20">
        <v>0.15200652501288539</v>
      </c>
      <c r="S254" s="20">
        <v>0.17422849837547319</v>
      </c>
      <c r="T254" s="20">
        <v>0.15664543970502359</v>
      </c>
      <c r="U254" s="20">
        <v>0.16723724406852949</v>
      </c>
      <c r="V254" s="20">
        <v>0.13646632950453169</v>
      </c>
      <c r="W254" s="20">
        <v>0.1141366244335628</v>
      </c>
      <c r="X254" s="20">
        <v>0.170611798333342</v>
      </c>
      <c r="Z254" s="20">
        <v>0.11080674763146819</v>
      </c>
      <c r="AB254" s="20">
        <v>0.1030886978961377</v>
      </c>
      <c r="AD254" s="20">
        <v>0.1343180866628628</v>
      </c>
      <c r="AF254" s="20">
        <v>0.13763914057813609</v>
      </c>
      <c r="AH254" s="20">
        <v>0.1174283700915161</v>
      </c>
      <c r="AJ254" s="20">
        <v>0.17253533765086521</v>
      </c>
      <c r="AL254" s="20">
        <v>0.2014333239725852</v>
      </c>
      <c r="AN254" s="20">
        <v>0.32605832136253288</v>
      </c>
      <c r="AP254" s="20">
        <v>0.2067981594262816</v>
      </c>
      <c r="AR254" s="20">
        <v>0.2374470401101067</v>
      </c>
      <c r="AT254" s="20">
        <v>0.16860552581479771</v>
      </c>
      <c r="AV254" s="20">
        <v>0.1556827067527049</v>
      </c>
      <c r="AX254" s="20">
        <v>0.1886869480396321</v>
      </c>
      <c r="AZ254" s="20">
        <v>0.1247713273710304</v>
      </c>
      <c r="BB254" s="20">
        <v>0.12262459196064179</v>
      </c>
      <c r="BD254" s="20">
        <v>9.5355021344508809E-2</v>
      </c>
      <c r="BF254" s="20">
        <v>0.1091979043124057</v>
      </c>
      <c r="BH254" s="20">
        <v>0.1347809654653371</v>
      </c>
      <c r="BI254" s="20">
        <v>6.8322400896215732E-2</v>
      </c>
    </row>
    <row r="255" spans="2:61" x14ac:dyDescent="0.35">
      <c r="B255" s="19" t="s">
        <v>72</v>
      </c>
      <c r="C255" s="20">
        <v>5.4555950642159422E-2</v>
      </c>
      <c r="D255" s="20">
        <v>5.3523149055721198E-2</v>
      </c>
      <c r="E255" s="20">
        <v>5.5429840250710322E-2</v>
      </c>
      <c r="G255" s="20">
        <v>6.5383887972022589E-2</v>
      </c>
      <c r="H255" s="20">
        <v>5.7381294468650153E-2</v>
      </c>
      <c r="I255" s="20">
        <v>5.3913026402583643E-2</v>
      </c>
      <c r="J255" s="20">
        <v>4.2915065538522007E-2</v>
      </c>
      <c r="K255" s="20">
        <v>5.4220121155296841E-2</v>
      </c>
      <c r="L255" s="20">
        <v>7.4247373749666182E-2</v>
      </c>
      <c r="N255" s="20">
        <v>4.0482742206981517E-2</v>
      </c>
      <c r="O255" s="20">
        <v>3.4465035436648021E-2</v>
      </c>
      <c r="P255" s="20">
        <v>6.6939799334201674E-2</v>
      </c>
      <c r="Q255" s="20">
        <v>6.3813516570462789E-2</v>
      </c>
      <c r="R255" s="20">
        <v>5.8889303621281017E-2</v>
      </c>
      <c r="S255" s="20">
        <v>5.5156945531911403E-2</v>
      </c>
      <c r="T255" s="20">
        <v>4.0914581903323539E-2</v>
      </c>
      <c r="U255" s="20">
        <v>5.8474871467829807E-2</v>
      </c>
      <c r="V255" s="20">
        <v>6.7323757087615024E-2</v>
      </c>
      <c r="W255" s="20">
        <v>4.7505687353275212E-2</v>
      </c>
      <c r="X255" s="20">
        <v>4.7903614975609542E-2</v>
      </c>
      <c r="Z255" s="20">
        <v>5.4420012349063997E-2</v>
      </c>
      <c r="AB255" s="20">
        <v>3.8542496008488282E-2</v>
      </c>
      <c r="AD255" s="20">
        <v>3.0494789512523841E-2</v>
      </c>
      <c r="AF255" s="20">
        <v>5.5078920024285882E-2</v>
      </c>
      <c r="AH255" s="20">
        <v>4.1011972972447797E-2</v>
      </c>
      <c r="AJ255" s="20">
        <v>5.9035333202615711E-2</v>
      </c>
      <c r="AL255" s="20">
        <v>4.0389594801715063E-2</v>
      </c>
      <c r="AN255" s="20">
        <v>6.6222121530444392E-2</v>
      </c>
      <c r="AP255" s="20">
        <v>7.9784974445105197E-2</v>
      </c>
      <c r="AR255" s="20">
        <v>6.5595972838956964E-3</v>
      </c>
      <c r="AT255" s="20">
        <v>5.6928056718097281E-2</v>
      </c>
      <c r="AV255" s="20">
        <v>5.5639298439455018E-2</v>
      </c>
      <c r="AX255" s="20">
        <v>9.1735017869513144E-2</v>
      </c>
      <c r="AZ255" s="20">
        <v>2.3070777094435821E-2</v>
      </c>
      <c r="BB255" s="20">
        <v>1.2428714361278671E-2</v>
      </c>
      <c r="BD255" s="20">
        <v>1.312141397279038E-2</v>
      </c>
      <c r="BF255" s="20">
        <v>2.400693631362354E-2</v>
      </c>
      <c r="BH255" s="20">
        <v>8.0957086298246647E-3</v>
      </c>
      <c r="BI255" s="20">
        <v>7.0038479464380035E-2</v>
      </c>
    </row>
    <row r="257" spans="2:61" ht="101.5" x14ac:dyDescent="0.35">
      <c r="B257" s="17" t="s">
        <v>106</v>
      </c>
    </row>
    <row r="258" spans="2:61" x14ac:dyDescent="0.35">
      <c r="B258" s="18" t="s">
        <v>15</v>
      </c>
    </row>
    <row r="259" spans="2:61" x14ac:dyDescent="0.35">
      <c r="B259" s="19" t="s">
        <v>74</v>
      </c>
      <c r="C259" s="20">
        <v>0.13650025579062819</v>
      </c>
      <c r="D259" s="20">
        <v>0.12475702388777531</v>
      </c>
      <c r="E259" s="20">
        <v>0.149193799153091</v>
      </c>
      <c r="G259" s="20">
        <v>7.7511404579324802E-2</v>
      </c>
      <c r="H259" s="20">
        <v>0.117812404390803</v>
      </c>
      <c r="I259" s="20">
        <v>0.1279061719825661</v>
      </c>
      <c r="J259" s="20">
        <v>0.14422337197420529</v>
      </c>
      <c r="K259" s="20">
        <v>0.1774395692713569</v>
      </c>
      <c r="L259" s="20">
        <v>0.1996236749686745</v>
      </c>
      <c r="N259" s="20">
        <v>0.1388840306519746</v>
      </c>
      <c r="O259" s="20">
        <v>0.1219727931202115</v>
      </c>
      <c r="P259" s="20">
        <v>0.12301525657280141</v>
      </c>
      <c r="Q259" s="20">
        <v>0.133988985817663</v>
      </c>
      <c r="R259" s="20">
        <v>0.1583854712458212</v>
      </c>
      <c r="S259" s="20">
        <v>0.16263963793200281</v>
      </c>
      <c r="T259" s="20">
        <v>0.1161478851555323</v>
      </c>
      <c r="U259" s="20">
        <v>0.13066668404717191</v>
      </c>
      <c r="V259" s="20">
        <v>0.1499730465367195</v>
      </c>
      <c r="W259" s="20">
        <v>0.13750833808290969</v>
      </c>
      <c r="X259" s="20">
        <v>0.1181613832450663</v>
      </c>
      <c r="Z259" s="20">
        <v>0.17288799166370841</v>
      </c>
      <c r="AB259" s="20">
        <v>0.14716895959220791</v>
      </c>
      <c r="AD259" s="20">
        <v>0.20670016165599889</v>
      </c>
      <c r="AF259" s="20">
        <v>0.11996904581067069</v>
      </c>
      <c r="AH259" s="20">
        <v>0.13136838468319631</v>
      </c>
      <c r="AJ259" s="20">
        <v>9.906211889346693E-2</v>
      </c>
      <c r="AL259" s="20">
        <v>8.6055741450640821E-2</v>
      </c>
      <c r="AN259" s="20">
        <v>7.8621811226925131E-2</v>
      </c>
      <c r="AP259" s="20">
        <v>0.11786374842110039</v>
      </c>
      <c r="AR259" s="20">
        <v>0.13004206362426601</v>
      </c>
      <c r="AT259" s="20">
        <v>0.1165344017836487</v>
      </c>
      <c r="AV259" s="20">
        <v>0.1079757503940308</v>
      </c>
      <c r="AX259" s="20">
        <v>0.242018765340725</v>
      </c>
      <c r="AZ259" s="20">
        <v>0.1897153436637169</v>
      </c>
      <c r="BB259" s="20">
        <v>0.20815883203481039</v>
      </c>
      <c r="BD259" s="20">
        <v>0.16429448256417439</v>
      </c>
      <c r="BF259" s="20">
        <v>0.15486731971482021</v>
      </c>
      <c r="BH259" s="20">
        <v>0.16021173552455151</v>
      </c>
      <c r="BI259" s="20">
        <v>0.19746626035395379</v>
      </c>
    </row>
    <row r="260" spans="2:61" x14ac:dyDescent="0.35">
      <c r="B260" s="19" t="s">
        <v>75</v>
      </c>
      <c r="C260" s="20">
        <v>0.2439314042282254</v>
      </c>
      <c r="D260" s="20">
        <v>0.23973877417004649</v>
      </c>
      <c r="E260" s="20">
        <v>0.24858282757592801</v>
      </c>
      <c r="G260" s="20">
        <v>0.2941645813007594</v>
      </c>
      <c r="H260" s="20">
        <v>0.21452663647916539</v>
      </c>
      <c r="I260" s="20">
        <v>0.23652429438246159</v>
      </c>
      <c r="J260" s="20">
        <v>0.2488083385965775</v>
      </c>
      <c r="K260" s="20">
        <v>0.27415107958541002</v>
      </c>
      <c r="L260" s="20">
        <v>0.18247356683044699</v>
      </c>
      <c r="N260" s="20">
        <v>0.23667732045345771</v>
      </c>
      <c r="O260" s="20">
        <v>0.20963052377274241</v>
      </c>
      <c r="P260" s="20">
        <v>0.22867195021254791</v>
      </c>
      <c r="Q260" s="20">
        <v>0.23775856218225799</v>
      </c>
      <c r="R260" s="20">
        <v>0.25854700411548048</v>
      </c>
      <c r="S260" s="20">
        <v>0.254588889038874</v>
      </c>
      <c r="T260" s="20">
        <v>0.2515968457798306</v>
      </c>
      <c r="U260" s="20">
        <v>0.22901172258428179</v>
      </c>
      <c r="V260" s="20">
        <v>0.26069901093390152</v>
      </c>
      <c r="W260" s="20">
        <v>0.23654271328875059</v>
      </c>
      <c r="X260" s="20">
        <v>0.26235111482643753</v>
      </c>
      <c r="Z260" s="20">
        <v>0.26452624547934978</v>
      </c>
      <c r="AB260" s="20">
        <v>0.27743342518856168</v>
      </c>
      <c r="AD260" s="20">
        <v>0.30107992277455908</v>
      </c>
      <c r="AF260" s="20">
        <v>0.3121716152816798</v>
      </c>
      <c r="AH260" s="20">
        <v>0.17717832459072999</v>
      </c>
      <c r="AJ260" s="20">
        <v>0.2232696438905922</v>
      </c>
      <c r="AL260" s="20">
        <v>0.20927993588884131</v>
      </c>
      <c r="AN260" s="20">
        <v>0.22693219319161989</v>
      </c>
      <c r="AP260" s="20">
        <v>0.226458348848874</v>
      </c>
      <c r="AR260" s="20">
        <v>0.23910417854689281</v>
      </c>
      <c r="AT260" s="20">
        <v>0.24035689464582699</v>
      </c>
      <c r="AV260" s="20">
        <v>0.2041290195443658</v>
      </c>
      <c r="AX260" s="20">
        <v>0.27123726133839482</v>
      </c>
      <c r="AZ260" s="20">
        <v>0.1796081047382572</v>
      </c>
      <c r="BB260" s="20">
        <v>0.1625216824800626</v>
      </c>
      <c r="BD260" s="20">
        <v>0.20980714804347539</v>
      </c>
      <c r="BF260" s="20">
        <v>0.1735630174702015</v>
      </c>
      <c r="BH260" s="20">
        <v>0.19446132795786231</v>
      </c>
      <c r="BI260" s="20">
        <v>0.11995181739252429</v>
      </c>
    </row>
    <row r="261" spans="2:61" x14ac:dyDescent="0.35">
      <c r="B261" s="19" t="s">
        <v>70</v>
      </c>
      <c r="C261" s="20">
        <v>0.16837346785487489</v>
      </c>
      <c r="D261" s="20">
        <v>0.17170858028442529</v>
      </c>
      <c r="E261" s="20">
        <v>0.1641178257542682</v>
      </c>
      <c r="G261" s="20">
        <v>0.15065851196992061</v>
      </c>
      <c r="H261" s="20">
        <v>0.15726161754305171</v>
      </c>
      <c r="I261" s="20">
        <v>0.17948462551490549</v>
      </c>
      <c r="J261" s="20">
        <v>0.16897686786909369</v>
      </c>
      <c r="K261" s="20">
        <v>0.16463270887463169</v>
      </c>
      <c r="L261" s="20">
        <v>0.2137381558449673</v>
      </c>
      <c r="N261" s="20">
        <v>0.21600154842423061</v>
      </c>
      <c r="O261" s="20">
        <v>0.15077729376985319</v>
      </c>
      <c r="P261" s="20">
        <v>0.16355643959546859</v>
      </c>
      <c r="Q261" s="20">
        <v>0.1597768837410852</v>
      </c>
      <c r="R261" s="20">
        <v>0.16850743019135789</v>
      </c>
      <c r="S261" s="20">
        <v>0.17661790656592291</v>
      </c>
      <c r="T261" s="20">
        <v>0.17223053070443281</v>
      </c>
      <c r="U261" s="20">
        <v>0.15987757642798589</v>
      </c>
      <c r="V261" s="20">
        <v>0.146657129047334</v>
      </c>
      <c r="W261" s="20">
        <v>0.1829985558804138</v>
      </c>
      <c r="X261" s="20">
        <v>0.1733810405412568</v>
      </c>
      <c r="Z261" s="20">
        <v>0.1570807944896532</v>
      </c>
      <c r="AB261" s="20">
        <v>0.19052650675291441</v>
      </c>
      <c r="AD261" s="20">
        <v>0.14548520046906399</v>
      </c>
      <c r="AF261" s="20">
        <v>0.15330337389117679</v>
      </c>
      <c r="AH261" s="20">
        <v>0.13190051153728991</v>
      </c>
      <c r="AJ261" s="20">
        <v>0.13677940285734891</v>
      </c>
      <c r="AL261" s="20">
        <v>0.19471033579538799</v>
      </c>
      <c r="AN261" s="20">
        <v>0.10375468779996221</v>
      </c>
      <c r="AP261" s="20">
        <v>0.1881376177782447</v>
      </c>
      <c r="AR261" s="20">
        <v>0.20098473652308929</v>
      </c>
      <c r="AT261" s="20">
        <v>0.20247538551555891</v>
      </c>
      <c r="AV261" s="20">
        <v>0.16421057136893741</v>
      </c>
      <c r="AX261" s="20">
        <v>0.14227856461217561</v>
      </c>
      <c r="AZ261" s="20">
        <v>0.21905410125265781</v>
      </c>
      <c r="BB261" s="20">
        <v>0.21555118578009561</v>
      </c>
      <c r="BD261" s="20">
        <v>0.20959697003404729</v>
      </c>
      <c r="BF261" s="20">
        <v>0.2194337179500048</v>
      </c>
      <c r="BH261" s="20">
        <v>0.26116596072963161</v>
      </c>
      <c r="BI261" s="20">
        <v>0.25714804754618398</v>
      </c>
    </row>
    <row r="262" spans="2:61" x14ac:dyDescent="0.35">
      <c r="B262" s="19" t="s">
        <v>71</v>
      </c>
      <c r="C262" s="20">
        <v>0.24952527315148201</v>
      </c>
      <c r="D262" s="20">
        <v>0.24758328877797089</v>
      </c>
      <c r="E262" s="20">
        <v>0.2520368766303645</v>
      </c>
      <c r="G262" s="20">
        <v>0.31228327690250779</v>
      </c>
      <c r="H262" s="20">
        <v>0.28343774517105991</v>
      </c>
      <c r="I262" s="20">
        <v>0.23598080296051269</v>
      </c>
      <c r="J262" s="20">
        <v>0.25627340192048892</v>
      </c>
      <c r="K262" s="20">
        <v>0.20410784583614919</v>
      </c>
      <c r="L262" s="20">
        <v>0.1691385228315482</v>
      </c>
      <c r="N262" s="20">
        <v>0.22258360297525659</v>
      </c>
      <c r="O262" s="20">
        <v>0.32692203758851113</v>
      </c>
      <c r="P262" s="20">
        <v>0.23423341235790979</v>
      </c>
      <c r="Q262" s="20">
        <v>0.24205663608751199</v>
      </c>
      <c r="R262" s="20">
        <v>0.2423653328776329</v>
      </c>
      <c r="S262" s="20">
        <v>0.21939594957948971</v>
      </c>
      <c r="T262" s="20">
        <v>0.24809532974275969</v>
      </c>
      <c r="U262" s="20">
        <v>0.27941338118207898</v>
      </c>
      <c r="V262" s="20">
        <v>0.26284687127626721</v>
      </c>
      <c r="W262" s="20">
        <v>0.20709593493455211</v>
      </c>
      <c r="X262" s="20">
        <v>0.24237912207709991</v>
      </c>
      <c r="Z262" s="20">
        <v>0.19472213423099721</v>
      </c>
      <c r="AB262" s="20">
        <v>0.21864315042446139</v>
      </c>
      <c r="AD262" s="20">
        <v>0.21458856385328179</v>
      </c>
      <c r="AF262" s="20">
        <v>0.26583420189915319</v>
      </c>
      <c r="AH262" s="20">
        <v>0.25786637206072999</v>
      </c>
      <c r="AJ262" s="20">
        <v>0.3096237162992338</v>
      </c>
      <c r="AL262" s="20">
        <v>0.31898400325736959</v>
      </c>
      <c r="AN262" s="20">
        <v>0.37691340975464271</v>
      </c>
      <c r="AP262" s="20">
        <v>0.27354750372998482</v>
      </c>
      <c r="AR262" s="20">
        <v>0.25079351371023417</v>
      </c>
      <c r="AT262" s="20">
        <v>0.2365977131867934</v>
      </c>
      <c r="AV262" s="20">
        <v>0.28956585651295402</v>
      </c>
      <c r="AX262" s="20">
        <v>0.26242376381311272</v>
      </c>
      <c r="AZ262" s="20">
        <v>0.16010076943039281</v>
      </c>
      <c r="BB262" s="20">
        <v>0.1750015040954519</v>
      </c>
      <c r="BD262" s="20">
        <v>0.15003306189493021</v>
      </c>
      <c r="BF262" s="20">
        <v>0.15575053416245371</v>
      </c>
      <c r="BH262" s="20">
        <v>0.11246403303705101</v>
      </c>
      <c r="BI262" s="20">
        <v>0.18698391922075361</v>
      </c>
    </row>
    <row r="263" spans="2:61" x14ac:dyDescent="0.35">
      <c r="B263" s="19" t="s">
        <v>72</v>
      </c>
      <c r="C263" s="20">
        <v>0.20166959897478939</v>
      </c>
      <c r="D263" s="20">
        <v>0.21621233287978209</v>
      </c>
      <c r="E263" s="20">
        <v>0.18606867088634829</v>
      </c>
      <c r="G263" s="20">
        <v>0.16538222524748741</v>
      </c>
      <c r="H263" s="20">
        <v>0.22696159641592001</v>
      </c>
      <c r="I263" s="20">
        <v>0.22010410515955409</v>
      </c>
      <c r="J263" s="20">
        <v>0.18171801963963469</v>
      </c>
      <c r="K263" s="20">
        <v>0.17966879643245209</v>
      </c>
      <c r="L263" s="20">
        <v>0.2350260795243628</v>
      </c>
      <c r="N263" s="20">
        <v>0.18585349749508071</v>
      </c>
      <c r="O263" s="20">
        <v>0.19069735174868191</v>
      </c>
      <c r="P263" s="20">
        <v>0.25052294126127228</v>
      </c>
      <c r="Q263" s="20">
        <v>0.2264189321714819</v>
      </c>
      <c r="R263" s="20">
        <v>0.17219476156970759</v>
      </c>
      <c r="S263" s="20">
        <v>0.18675761688371051</v>
      </c>
      <c r="T263" s="20">
        <v>0.21192940861744469</v>
      </c>
      <c r="U263" s="20">
        <v>0.20103063575848129</v>
      </c>
      <c r="V263" s="20">
        <v>0.1798239422057778</v>
      </c>
      <c r="W263" s="20">
        <v>0.23585445781337391</v>
      </c>
      <c r="X263" s="20">
        <v>0.20372733931013939</v>
      </c>
      <c r="Z263" s="20">
        <v>0.2107828341362914</v>
      </c>
      <c r="AB263" s="20">
        <v>0.16622795804185461</v>
      </c>
      <c r="AD263" s="20">
        <v>0.13214615124709619</v>
      </c>
      <c r="AF263" s="20">
        <v>0.14872176311731949</v>
      </c>
      <c r="AH263" s="20">
        <v>0.30168640712805378</v>
      </c>
      <c r="AJ263" s="20">
        <v>0.23126511805935809</v>
      </c>
      <c r="AL263" s="20">
        <v>0.19096998360776021</v>
      </c>
      <c r="AN263" s="20">
        <v>0.21377789802684991</v>
      </c>
      <c r="AP263" s="20">
        <v>0.19399278122179611</v>
      </c>
      <c r="AR263" s="20">
        <v>0.17907550759551771</v>
      </c>
      <c r="AT263" s="20">
        <v>0.20403560486817199</v>
      </c>
      <c r="AV263" s="20">
        <v>0.2341188021797119</v>
      </c>
      <c r="AX263" s="20">
        <v>8.2041644895591806E-2</v>
      </c>
      <c r="AZ263" s="20">
        <v>0.25152168091497551</v>
      </c>
      <c r="BB263" s="20">
        <v>0.2387667956095795</v>
      </c>
      <c r="BD263" s="20">
        <v>0.2662683374633727</v>
      </c>
      <c r="BF263" s="20">
        <v>0.29638541070251972</v>
      </c>
      <c r="BH263" s="20">
        <v>0.2716969427509035</v>
      </c>
      <c r="BI263" s="20">
        <v>0.2384499554865841</v>
      </c>
    </row>
    <row r="265" spans="2:61" ht="116" x14ac:dyDescent="0.35">
      <c r="B265" s="17" t="s">
        <v>107</v>
      </c>
    </row>
    <row r="266" spans="2:61" x14ac:dyDescent="0.35">
      <c r="B266" s="18" t="s">
        <v>15</v>
      </c>
    </row>
    <row r="267" spans="2:61" x14ac:dyDescent="0.35">
      <c r="B267" s="19" t="s">
        <v>74</v>
      </c>
      <c r="C267" s="20">
        <v>5.9132923622720233E-2</v>
      </c>
      <c r="D267" s="20">
        <v>5.7787195413641357E-2</v>
      </c>
      <c r="E267" s="20">
        <v>6.0346770818293149E-2</v>
      </c>
      <c r="G267" s="20">
        <v>6.1137059403764939E-2</v>
      </c>
      <c r="H267" s="20">
        <v>5.4423733779904282E-2</v>
      </c>
      <c r="I267" s="20">
        <v>5.1732973659021513E-2</v>
      </c>
      <c r="J267" s="20">
        <v>6.2759713558557875E-2</v>
      </c>
      <c r="K267" s="20">
        <v>6.7709207460248208E-2</v>
      </c>
      <c r="L267" s="20">
        <v>6.5595496175488877E-2</v>
      </c>
      <c r="N267" s="20">
        <v>4.6662245409792573E-2</v>
      </c>
      <c r="O267" s="20">
        <v>5.9298948234544777E-2</v>
      </c>
      <c r="P267" s="20">
        <v>4.7703737591154878E-2</v>
      </c>
      <c r="Q267" s="20">
        <v>7.0703392496242287E-2</v>
      </c>
      <c r="R267" s="20">
        <v>7.606360501073671E-2</v>
      </c>
      <c r="S267" s="20">
        <v>5.4171747246108973E-2</v>
      </c>
      <c r="T267" s="20">
        <v>6.6757556095244114E-2</v>
      </c>
      <c r="U267" s="20">
        <v>5.3212453597286893E-2</v>
      </c>
      <c r="V267" s="20">
        <v>5.6000705691555047E-2</v>
      </c>
      <c r="W267" s="20">
        <v>6.991086259130494E-2</v>
      </c>
      <c r="X267" s="20">
        <v>4.9042209158408248E-2</v>
      </c>
      <c r="Z267" s="20">
        <v>5.2811274155541307E-2</v>
      </c>
      <c r="AB267" s="20">
        <v>4.0180092876497091E-2</v>
      </c>
      <c r="AD267" s="20">
        <v>6.593349077257675E-2</v>
      </c>
      <c r="AF267" s="20">
        <v>3.341029148185843E-2</v>
      </c>
      <c r="AH267" s="20">
        <v>5.5981889562909962E-2</v>
      </c>
      <c r="AJ267" s="20">
        <v>8.8843176674952784E-2</v>
      </c>
      <c r="AL267" s="20">
        <v>4.8744623643336461E-2</v>
      </c>
      <c r="AN267" s="20">
        <v>8.4445159065432485E-2</v>
      </c>
      <c r="AP267" s="20">
        <v>7.9759929873523788E-2</v>
      </c>
      <c r="AR267" s="20">
        <v>4.4836490287804252E-2</v>
      </c>
      <c r="AT267" s="20">
        <v>3.9679113164533118E-2</v>
      </c>
      <c r="AV267" s="20">
        <v>9.8569082742507586E-2</v>
      </c>
      <c r="AX267" s="20">
        <v>2.5999831592714691E-2</v>
      </c>
      <c r="AZ267" s="20">
        <v>3.4470808481811631E-2</v>
      </c>
      <c r="BB267" s="20">
        <v>3.2029991686930097E-2</v>
      </c>
      <c r="BD267" s="20">
        <v>5.2447238240218581E-2</v>
      </c>
      <c r="BF267" s="20">
        <v>2.4931683803716569E-2</v>
      </c>
      <c r="BH267" s="20">
        <v>0</v>
      </c>
      <c r="BI267" s="20">
        <v>8.5159822574510741E-2</v>
      </c>
    </row>
    <row r="268" spans="2:61" x14ac:dyDescent="0.35">
      <c r="B268" s="19" t="s">
        <v>75</v>
      </c>
      <c r="C268" s="20">
        <v>0.16007725658355801</v>
      </c>
      <c r="D268" s="20">
        <v>0.16053090585912569</v>
      </c>
      <c r="E268" s="20">
        <v>0.15988740585922601</v>
      </c>
      <c r="G268" s="20">
        <v>0.23125477529179561</v>
      </c>
      <c r="H268" s="20">
        <v>0.1589418695170691</v>
      </c>
      <c r="I268" s="20">
        <v>0.16110110765350699</v>
      </c>
      <c r="J268" s="20">
        <v>0.1641863425912447</v>
      </c>
      <c r="K268" s="20">
        <v>0.1336310486629857</v>
      </c>
      <c r="L268" s="20">
        <v>9.6997819867820551E-2</v>
      </c>
      <c r="N268" s="20">
        <v>0.12257439361958331</v>
      </c>
      <c r="O268" s="20">
        <v>0.17566163426199941</v>
      </c>
      <c r="P268" s="20">
        <v>0.1518641028983195</v>
      </c>
      <c r="Q268" s="20">
        <v>0.13829292010796501</v>
      </c>
      <c r="R268" s="20">
        <v>0.1408993422900926</v>
      </c>
      <c r="S268" s="20">
        <v>0.18553459058994751</v>
      </c>
      <c r="T268" s="20">
        <v>0.18413008110475729</v>
      </c>
      <c r="U268" s="20">
        <v>0.14868781489705829</v>
      </c>
      <c r="V268" s="20">
        <v>0.179551463969532</v>
      </c>
      <c r="W268" s="20">
        <v>0.1659135054698852</v>
      </c>
      <c r="X268" s="20">
        <v>0.1768658892334137</v>
      </c>
      <c r="Z268" s="20">
        <v>0.17237954692621529</v>
      </c>
      <c r="AB268" s="20">
        <v>0.13960936507615321</v>
      </c>
      <c r="AD268" s="20">
        <v>0.19226794581129919</v>
      </c>
      <c r="AF268" s="20">
        <v>0.2171252040346979</v>
      </c>
      <c r="AH268" s="20">
        <v>9.7630709844056376E-2</v>
      </c>
      <c r="AJ268" s="20">
        <v>0.14410625380241679</v>
      </c>
      <c r="AL268" s="20">
        <v>0.1879102625353106</v>
      </c>
      <c r="AN268" s="20">
        <v>0.17219595424055309</v>
      </c>
      <c r="AP268" s="20">
        <v>0.18458488186927349</v>
      </c>
      <c r="AR268" s="20">
        <v>0.22687953715894649</v>
      </c>
      <c r="AT268" s="20">
        <v>0.143740937054643</v>
      </c>
      <c r="AV268" s="20">
        <v>0.1227793641077619</v>
      </c>
      <c r="AX268" s="20">
        <v>0.1088369282934858</v>
      </c>
      <c r="AZ268" s="20">
        <v>0.1489826264019449</v>
      </c>
      <c r="BB268" s="20">
        <v>0.17971125317053299</v>
      </c>
      <c r="BD268" s="20">
        <v>0.16841615028710499</v>
      </c>
      <c r="BF268" s="20">
        <v>0.17186483773388639</v>
      </c>
      <c r="BH268" s="20">
        <v>6.0108446377044607E-2</v>
      </c>
      <c r="BI268" s="20">
        <v>0.17536572633764991</v>
      </c>
    </row>
    <row r="269" spans="2:61" x14ac:dyDescent="0.35">
      <c r="B269" s="19" t="s">
        <v>70</v>
      </c>
      <c r="C269" s="20">
        <v>0.19189647547998939</v>
      </c>
      <c r="D269" s="20">
        <v>0.19189079543181639</v>
      </c>
      <c r="E269" s="20">
        <v>0.1915439762990287</v>
      </c>
      <c r="G269" s="20">
        <v>0.1580678008393393</v>
      </c>
      <c r="H269" s="20">
        <v>0.15502050939598139</v>
      </c>
      <c r="I269" s="20">
        <v>0.19363933150157431</v>
      </c>
      <c r="J269" s="20">
        <v>0.21158619976348961</v>
      </c>
      <c r="K269" s="20">
        <v>0.22144814739814189</v>
      </c>
      <c r="L269" s="20">
        <v>0.22969532068168411</v>
      </c>
      <c r="N269" s="20">
        <v>0.23163843520647229</v>
      </c>
      <c r="O269" s="20">
        <v>0.23089635337306511</v>
      </c>
      <c r="P269" s="20">
        <v>0.20793987620954929</v>
      </c>
      <c r="Q269" s="20">
        <v>0.1757112507882167</v>
      </c>
      <c r="R269" s="20">
        <v>0.21390826967103629</v>
      </c>
      <c r="S269" s="20">
        <v>0.15706365880961129</v>
      </c>
      <c r="T269" s="20">
        <v>0.16869616098003901</v>
      </c>
      <c r="U269" s="20">
        <v>0.15730530351345859</v>
      </c>
      <c r="V269" s="20">
        <v>0.21757208951678811</v>
      </c>
      <c r="W269" s="20">
        <v>0.17392523648957589</v>
      </c>
      <c r="X269" s="20">
        <v>0.22837360603534079</v>
      </c>
      <c r="Z269" s="20">
        <v>0.18537494552364009</v>
      </c>
      <c r="AB269" s="20">
        <v>0.17852863897532409</v>
      </c>
      <c r="AD269" s="20">
        <v>0.19515240365957451</v>
      </c>
      <c r="AF269" s="20">
        <v>0.18895272823271639</v>
      </c>
      <c r="AH269" s="20">
        <v>0.12644285026575211</v>
      </c>
      <c r="AJ269" s="20">
        <v>0.18782184356146869</v>
      </c>
      <c r="AL269" s="20">
        <v>0.17852255040266429</v>
      </c>
      <c r="AN269" s="20">
        <v>0.10331599604735291</v>
      </c>
      <c r="AP269" s="20">
        <v>0.21449951865441441</v>
      </c>
      <c r="AR269" s="20">
        <v>0.18938084888215029</v>
      </c>
      <c r="AT269" s="20">
        <v>0.18318748486394251</v>
      </c>
      <c r="AV269" s="20">
        <v>0.22212554207401181</v>
      </c>
      <c r="AX269" s="20">
        <v>0.31530612944403003</v>
      </c>
      <c r="AZ269" s="20">
        <v>0.19380951367624311</v>
      </c>
      <c r="BB269" s="20">
        <v>0.19451063065917951</v>
      </c>
      <c r="BD269" s="20">
        <v>0.16846295715349849</v>
      </c>
      <c r="BF269" s="20">
        <v>0.1607371226980216</v>
      </c>
      <c r="BH269" s="20">
        <v>0.23060670265105301</v>
      </c>
      <c r="BI269" s="20">
        <v>0.18561741161886491</v>
      </c>
    </row>
    <row r="270" spans="2:61" x14ac:dyDescent="0.35">
      <c r="B270" s="19" t="s">
        <v>71</v>
      </c>
      <c r="C270" s="20">
        <v>0.34115398774940708</v>
      </c>
      <c r="D270" s="20">
        <v>0.34093109586378301</v>
      </c>
      <c r="E270" s="20">
        <v>0.34145515662586451</v>
      </c>
      <c r="G270" s="20">
        <v>0.3684713718293196</v>
      </c>
      <c r="H270" s="20">
        <v>0.35537496183817552</v>
      </c>
      <c r="I270" s="20">
        <v>0.33529730666307472</v>
      </c>
      <c r="J270" s="20">
        <v>0.35519848561167311</v>
      </c>
      <c r="K270" s="20">
        <v>0.31891205899102021</v>
      </c>
      <c r="L270" s="20">
        <v>0.26950114673237707</v>
      </c>
      <c r="N270" s="20">
        <v>0.39636426158966309</v>
      </c>
      <c r="O270" s="20">
        <v>0.29712866967992008</v>
      </c>
      <c r="P270" s="20">
        <v>0.31320653734685949</v>
      </c>
      <c r="Q270" s="20">
        <v>0.3243582518013039</v>
      </c>
      <c r="R270" s="20">
        <v>0.35131192637739678</v>
      </c>
      <c r="S270" s="20">
        <v>0.32465839554597792</v>
      </c>
      <c r="T270" s="20">
        <v>0.36770782640552602</v>
      </c>
      <c r="U270" s="20">
        <v>0.36454552412385399</v>
      </c>
      <c r="V270" s="20">
        <v>0.32192615238022948</v>
      </c>
      <c r="W270" s="20">
        <v>0.33461767748838561</v>
      </c>
      <c r="X270" s="20">
        <v>0.31042383752864711</v>
      </c>
      <c r="Z270" s="20">
        <v>0.33619396773202931</v>
      </c>
      <c r="AB270" s="20">
        <v>0.33019400401265742</v>
      </c>
      <c r="AD270" s="20">
        <v>0.31534966545389231</v>
      </c>
      <c r="AF270" s="20">
        <v>0.37761184551457949</v>
      </c>
      <c r="AH270" s="20">
        <v>0.35421889198752032</v>
      </c>
      <c r="AJ270" s="20">
        <v>0.34446552005939812</v>
      </c>
      <c r="AL270" s="20">
        <v>0.35211304350391098</v>
      </c>
      <c r="AN270" s="20">
        <v>0.41253072720747402</v>
      </c>
      <c r="AP270" s="20">
        <v>0.29927093971210061</v>
      </c>
      <c r="AR270" s="20">
        <v>0.31418144142327231</v>
      </c>
      <c r="AT270" s="20">
        <v>0.36135414489748557</v>
      </c>
      <c r="AV270" s="20">
        <v>0.32192061595617349</v>
      </c>
      <c r="AX270" s="20">
        <v>0.41735181208247413</v>
      </c>
      <c r="AZ270" s="20">
        <v>0.36983493878236029</v>
      </c>
      <c r="BB270" s="20">
        <v>0.34875626527322251</v>
      </c>
      <c r="BD270" s="20">
        <v>0.36080458447557068</v>
      </c>
      <c r="BF270" s="20">
        <v>0.38785769689423072</v>
      </c>
      <c r="BH270" s="20">
        <v>0.41593816755807278</v>
      </c>
      <c r="BI270" s="20">
        <v>0.32586144711976789</v>
      </c>
    </row>
    <row r="271" spans="2:61" x14ac:dyDescent="0.35">
      <c r="B271" s="19" t="s">
        <v>72</v>
      </c>
      <c r="C271" s="20">
        <v>0.24773935656432519</v>
      </c>
      <c r="D271" s="20">
        <v>0.24886000743163361</v>
      </c>
      <c r="E271" s="20">
        <v>0.24676669039758761</v>
      </c>
      <c r="G271" s="20">
        <v>0.18106899263578069</v>
      </c>
      <c r="H271" s="20">
        <v>0.27623892546886969</v>
      </c>
      <c r="I271" s="20">
        <v>0.25822928052282229</v>
      </c>
      <c r="J271" s="20">
        <v>0.20626925847503469</v>
      </c>
      <c r="K271" s="20">
        <v>0.25829953748760393</v>
      </c>
      <c r="L271" s="20">
        <v>0.33821021654262928</v>
      </c>
      <c r="N271" s="20">
        <v>0.20276066417448879</v>
      </c>
      <c r="O271" s="20">
        <v>0.23701439445047051</v>
      </c>
      <c r="P271" s="20">
        <v>0.27928574595411709</v>
      </c>
      <c r="Q271" s="20">
        <v>0.29093418480627209</v>
      </c>
      <c r="R271" s="20">
        <v>0.2178168566507378</v>
      </c>
      <c r="S271" s="20">
        <v>0.27857160780835422</v>
      </c>
      <c r="T271" s="20">
        <v>0.2127083754144336</v>
      </c>
      <c r="U271" s="20">
        <v>0.27624890386834211</v>
      </c>
      <c r="V271" s="20">
        <v>0.22494958844189539</v>
      </c>
      <c r="W271" s="20">
        <v>0.25563271796084841</v>
      </c>
      <c r="X271" s="20">
        <v>0.23529445804419011</v>
      </c>
      <c r="Z271" s="20">
        <v>0.25324026566257413</v>
      </c>
      <c r="AB271" s="20">
        <v>0.31148789905936819</v>
      </c>
      <c r="AD271" s="20">
        <v>0.23129649430265731</v>
      </c>
      <c r="AF271" s="20">
        <v>0.18289993073614769</v>
      </c>
      <c r="AH271" s="20">
        <v>0.36572565833976128</v>
      </c>
      <c r="AJ271" s="20">
        <v>0.23476320590176339</v>
      </c>
      <c r="AL271" s="20">
        <v>0.2327095199147777</v>
      </c>
      <c r="AN271" s="20">
        <v>0.22751216343918751</v>
      </c>
      <c r="AP271" s="20">
        <v>0.22188472989068769</v>
      </c>
      <c r="AR271" s="20">
        <v>0.22472168224782629</v>
      </c>
      <c r="AT271" s="20">
        <v>0.27203832001939571</v>
      </c>
      <c r="AV271" s="20">
        <v>0.2346053951195452</v>
      </c>
      <c r="AX271" s="20">
        <v>0.13250529858729551</v>
      </c>
      <c r="AZ271" s="20">
        <v>0.25290211265764018</v>
      </c>
      <c r="BB271" s="20">
        <v>0.24499185921013489</v>
      </c>
      <c r="BD271" s="20">
        <v>0.24986906984360721</v>
      </c>
      <c r="BF271" s="20">
        <v>0.25460865887014472</v>
      </c>
      <c r="BH271" s="20">
        <v>0.29334668341382958</v>
      </c>
      <c r="BI271" s="20">
        <v>0.2279955923492066</v>
      </c>
    </row>
    <row r="273" spans="2:61" ht="145" x14ac:dyDescent="0.35">
      <c r="B273" s="17" t="s">
        <v>108</v>
      </c>
    </row>
    <row r="274" spans="2:61" x14ac:dyDescent="0.35">
      <c r="B274" s="18" t="s">
        <v>15</v>
      </c>
    </row>
    <row r="275" spans="2:61" x14ac:dyDescent="0.35">
      <c r="B275" s="19" t="s">
        <v>74</v>
      </c>
      <c r="C275" s="20">
        <v>0.25543411869026128</v>
      </c>
      <c r="D275" s="20">
        <v>0.26009569046018549</v>
      </c>
      <c r="E275" s="20">
        <v>0.25040458854414771</v>
      </c>
      <c r="G275" s="20">
        <v>0.20709957402350121</v>
      </c>
      <c r="H275" s="20">
        <v>0.32204024142795612</v>
      </c>
      <c r="I275" s="20">
        <v>0.25252613539150559</v>
      </c>
      <c r="J275" s="20">
        <v>0.2228546707643424</v>
      </c>
      <c r="K275" s="20">
        <v>0.227203778195739</v>
      </c>
      <c r="L275" s="20">
        <v>0.30065096681873771</v>
      </c>
      <c r="N275" s="20">
        <v>0.2325535710294423</v>
      </c>
      <c r="O275" s="20">
        <v>0.22385294133922409</v>
      </c>
      <c r="P275" s="20">
        <v>0.24226382655730189</v>
      </c>
      <c r="Q275" s="20">
        <v>0.26983198440404421</v>
      </c>
      <c r="R275" s="20">
        <v>0.24789310390412961</v>
      </c>
      <c r="S275" s="20">
        <v>0.25252129991211819</v>
      </c>
      <c r="T275" s="20">
        <v>0.22899035927465569</v>
      </c>
      <c r="U275" s="20">
        <v>0.30532664062932963</v>
      </c>
      <c r="V275" s="20">
        <v>0.2374385914379675</v>
      </c>
      <c r="W275" s="20">
        <v>0.22049283893896821</v>
      </c>
      <c r="X275" s="20">
        <v>0.27330104931789528</v>
      </c>
      <c r="Z275" s="20">
        <v>0.28288247106025011</v>
      </c>
      <c r="AB275" s="20">
        <v>0.367563135414675</v>
      </c>
      <c r="AD275" s="20">
        <v>0.2075517788728907</v>
      </c>
      <c r="AF275" s="20">
        <v>0.13892242386849801</v>
      </c>
      <c r="AH275" s="20">
        <v>0.44626832505116559</v>
      </c>
      <c r="AJ275" s="20">
        <v>0.24185771750662541</v>
      </c>
      <c r="AL275" s="20">
        <v>0.2699983792090318</v>
      </c>
      <c r="AN275" s="20">
        <v>0.22655630592404721</v>
      </c>
      <c r="AP275" s="20">
        <v>0.174247814546382</v>
      </c>
      <c r="AR275" s="20">
        <v>0.19601954744061301</v>
      </c>
      <c r="AT275" s="20">
        <v>0.27240817802687017</v>
      </c>
      <c r="AV275" s="20">
        <v>0.22249418750937261</v>
      </c>
      <c r="AX275" s="20">
        <v>0.1500362879974666</v>
      </c>
      <c r="AZ275" s="20">
        <v>0.28433806748292612</v>
      </c>
      <c r="BB275" s="20">
        <v>0.28724164140171959</v>
      </c>
      <c r="BD275" s="20">
        <v>0.30702751651884042</v>
      </c>
      <c r="BF275" s="20">
        <v>0.30408598518196239</v>
      </c>
      <c r="BH275" s="20">
        <v>0.25634082402018621</v>
      </c>
      <c r="BI275" s="20">
        <v>0.30700881852242851</v>
      </c>
    </row>
    <row r="276" spans="2:61" x14ac:dyDescent="0.35">
      <c r="B276" s="19" t="s">
        <v>75</v>
      </c>
      <c r="C276" s="20">
        <v>0.35141183669024267</v>
      </c>
      <c r="D276" s="20">
        <v>0.32739638752668032</v>
      </c>
      <c r="E276" s="20">
        <v>0.37749370678833749</v>
      </c>
      <c r="G276" s="20">
        <v>0.3789711490004759</v>
      </c>
      <c r="H276" s="20">
        <v>0.32398081070497009</v>
      </c>
      <c r="I276" s="20">
        <v>0.33855732818575929</v>
      </c>
      <c r="J276" s="20">
        <v>0.38702467237574378</v>
      </c>
      <c r="K276" s="20">
        <v>0.35364841222018401</v>
      </c>
      <c r="L276" s="20">
        <v>0.32457805904805531</v>
      </c>
      <c r="N276" s="20">
        <v>0.35530904536883501</v>
      </c>
      <c r="O276" s="20">
        <v>0.40449340523151278</v>
      </c>
      <c r="P276" s="20">
        <v>0.36141794166526142</v>
      </c>
      <c r="Q276" s="20">
        <v>0.36099190624010902</v>
      </c>
      <c r="R276" s="20">
        <v>0.37170514478953998</v>
      </c>
      <c r="S276" s="20">
        <v>0.32418625622389441</v>
      </c>
      <c r="T276" s="20">
        <v>0.3779236606964495</v>
      </c>
      <c r="U276" s="20">
        <v>0.33337731602166992</v>
      </c>
      <c r="V276" s="20">
        <v>0.3275382339565146</v>
      </c>
      <c r="W276" s="20">
        <v>0.37328922550789828</v>
      </c>
      <c r="X276" s="20">
        <v>0.33971744175511548</v>
      </c>
      <c r="Z276" s="20">
        <v>0.3609375683647002</v>
      </c>
      <c r="AB276" s="20">
        <v>0.36662393240698621</v>
      </c>
      <c r="AD276" s="20">
        <v>0.41220843606710911</v>
      </c>
      <c r="AF276" s="20">
        <v>0.39242209720267052</v>
      </c>
      <c r="AH276" s="20">
        <v>0.33855285375097111</v>
      </c>
      <c r="AJ276" s="20">
        <v>0.35851842730415928</v>
      </c>
      <c r="AL276" s="20">
        <v>0.29577994143560338</v>
      </c>
      <c r="AN276" s="20">
        <v>0.31026908027660538</v>
      </c>
      <c r="AP276" s="20">
        <v>0.2847329646685085</v>
      </c>
      <c r="AR276" s="20">
        <v>0.35811514196499172</v>
      </c>
      <c r="AT276" s="20">
        <v>0.39207323565711261</v>
      </c>
      <c r="AV276" s="20">
        <v>0.32253374361464532</v>
      </c>
      <c r="AX276" s="20">
        <v>0.4179255375125559</v>
      </c>
      <c r="AZ276" s="20">
        <v>0.32434411227026888</v>
      </c>
      <c r="BB276" s="20">
        <v>0.32088372262103448</v>
      </c>
      <c r="BD276" s="20">
        <v>0.29927611343544419</v>
      </c>
      <c r="BF276" s="20">
        <v>0.30722991685478551</v>
      </c>
      <c r="BH276" s="20">
        <v>0.37807684017824927</v>
      </c>
      <c r="BI276" s="20">
        <v>0.24887789896840631</v>
      </c>
    </row>
    <row r="277" spans="2:61" x14ac:dyDescent="0.35">
      <c r="B277" s="19" t="s">
        <v>70</v>
      </c>
      <c r="C277" s="20">
        <v>0.15540584514051259</v>
      </c>
      <c r="D277" s="20">
        <v>0.1599754655855771</v>
      </c>
      <c r="E277" s="20">
        <v>0.15013952897800431</v>
      </c>
      <c r="G277" s="20">
        <v>0.1137073412184679</v>
      </c>
      <c r="H277" s="20">
        <v>0.11436919131782559</v>
      </c>
      <c r="I277" s="20">
        <v>0.169361338871614</v>
      </c>
      <c r="J277" s="20">
        <v>0.1739558867631483</v>
      </c>
      <c r="K277" s="20">
        <v>0.18189878120994271</v>
      </c>
      <c r="L277" s="20">
        <v>0.18541745846870411</v>
      </c>
      <c r="N277" s="20">
        <v>0.1942564839031122</v>
      </c>
      <c r="O277" s="20">
        <v>0.19957627935189151</v>
      </c>
      <c r="P277" s="20">
        <v>0.1439146791281376</v>
      </c>
      <c r="Q277" s="20">
        <v>0.14495635945172111</v>
      </c>
      <c r="R277" s="20">
        <v>0.1504286949653458</v>
      </c>
      <c r="S277" s="20">
        <v>0.16080978227895759</v>
      </c>
      <c r="T277" s="20">
        <v>0.13962988211896721</v>
      </c>
      <c r="U277" s="20">
        <v>0.13501864905993011</v>
      </c>
      <c r="V277" s="20">
        <v>0.1698139470442106</v>
      </c>
      <c r="W277" s="20">
        <v>0.15667325432559109</v>
      </c>
      <c r="X277" s="20">
        <v>0.14910300453146871</v>
      </c>
      <c r="Z277" s="20">
        <v>0.159929414618558</v>
      </c>
      <c r="AB277" s="20">
        <v>0.10020793603121481</v>
      </c>
      <c r="AD277" s="20">
        <v>0.17499884343782929</v>
      </c>
      <c r="AF277" s="20">
        <v>0.1867633070406573</v>
      </c>
      <c r="AH277" s="20">
        <v>7.5449498215430649E-2</v>
      </c>
      <c r="AJ277" s="20">
        <v>0.1218408809399933</v>
      </c>
      <c r="AL277" s="20">
        <v>0.1565123196026324</v>
      </c>
      <c r="AN277" s="20">
        <v>8.2003253669109946E-2</v>
      </c>
      <c r="AP277" s="20">
        <v>0.19628960438626289</v>
      </c>
      <c r="AR277" s="20">
        <v>0.17274079074430271</v>
      </c>
      <c r="AT277" s="20">
        <v>0.1300311498461495</v>
      </c>
      <c r="AV277" s="20">
        <v>0.1479204204870237</v>
      </c>
      <c r="AX277" s="20">
        <v>0.24532284421664491</v>
      </c>
      <c r="AZ277" s="20">
        <v>0.18260797813777879</v>
      </c>
      <c r="BB277" s="20">
        <v>0.1876667885934386</v>
      </c>
      <c r="BD277" s="20">
        <v>0.19596889022765199</v>
      </c>
      <c r="BF277" s="20">
        <v>0.18320883386645459</v>
      </c>
      <c r="BH277" s="20">
        <v>0.17824553040387581</v>
      </c>
      <c r="BI277" s="20">
        <v>0.2300216402697656</v>
      </c>
    </row>
    <row r="278" spans="2:61" x14ac:dyDescent="0.35">
      <c r="B278" s="19" t="s">
        <v>71</v>
      </c>
      <c r="C278" s="20">
        <v>0.17438513396289301</v>
      </c>
      <c r="D278" s="20">
        <v>0.18858295147808429</v>
      </c>
      <c r="E278" s="20">
        <v>0.15942519699242569</v>
      </c>
      <c r="G278" s="20">
        <v>0.24205792654251301</v>
      </c>
      <c r="H278" s="20">
        <v>0.1807137865699808</v>
      </c>
      <c r="I278" s="20">
        <v>0.1830774380255297</v>
      </c>
      <c r="J278" s="20">
        <v>0.16301807393248491</v>
      </c>
      <c r="K278" s="20">
        <v>0.1515478676143599</v>
      </c>
      <c r="L278" s="20">
        <v>9.9826115223547257E-2</v>
      </c>
      <c r="N278" s="20">
        <v>0.15473431773206911</v>
      </c>
      <c r="O278" s="20">
        <v>0.14807297497029859</v>
      </c>
      <c r="P278" s="20">
        <v>0.15123035910221719</v>
      </c>
      <c r="Q278" s="20">
        <v>0.16384489665290961</v>
      </c>
      <c r="R278" s="20">
        <v>0.1868916307569837</v>
      </c>
      <c r="S278" s="20">
        <v>0.19413651958238151</v>
      </c>
      <c r="T278" s="20">
        <v>0.18535834364725101</v>
      </c>
      <c r="U278" s="20">
        <v>0.171535812514338</v>
      </c>
      <c r="V278" s="20">
        <v>0.19155341457939701</v>
      </c>
      <c r="W278" s="20">
        <v>0.18125421331367639</v>
      </c>
      <c r="X278" s="20">
        <v>0.16068785563076801</v>
      </c>
      <c r="Z278" s="20">
        <v>0.14829368391763201</v>
      </c>
      <c r="AB278" s="20">
        <v>0.10686502215945901</v>
      </c>
      <c r="AD278" s="20">
        <v>0.15645795521051059</v>
      </c>
      <c r="AF278" s="20">
        <v>0.2020453435436621</v>
      </c>
      <c r="AH278" s="20">
        <v>0.1168965384163333</v>
      </c>
      <c r="AJ278" s="20">
        <v>0.20436426463337831</v>
      </c>
      <c r="AL278" s="20">
        <v>0.2071525223174667</v>
      </c>
      <c r="AN278" s="20">
        <v>0.31278923871274938</v>
      </c>
      <c r="AP278" s="20">
        <v>0.26708496741574078</v>
      </c>
      <c r="AR278" s="20">
        <v>0.22713033880481481</v>
      </c>
      <c r="AT278" s="20">
        <v>0.1376476813103483</v>
      </c>
      <c r="AV278" s="20">
        <v>0.17914849519571671</v>
      </c>
      <c r="AX278" s="20">
        <v>0.1250616766446421</v>
      </c>
      <c r="AZ278" s="20">
        <v>0.16116545298026619</v>
      </c>
      <c r="BB278" s="20">
        <v>0.1374023865580481</v>
      </c>
      <c r="BD278" s="20">
        <v>0.15469727890398699</v>
      </c>
      <c r="BF278" s="20">
        <v>0.15695027462848921</v>
      </c>
      <c r="BH278" s="20">
        <v>0.1681746083806592</v>
      </c>
      <c r="BI278" s="20">
        <v>0.2140916422393995</v>
      </c>
    </row>
    <row r="279" spans="2:61" x14ac:dyDescent="0.35">
      <c r="B279" s="19" t="s">
        <v>72</v>
      </c>
      <c r="C279" s="20">
        <v>6.3363065516090306E-2</v>
      </c>
      <c r="D279" s="20">
        <v>6.3949504949472755E-2</v>
      </c>
      <c r="E279" s="20">
        <v>6.2536978697084786E-2</v>
      </c>
      <c r="G279" s="20">
        <v>5.8164009215042098E-2</v>
      </c>
      <c r="H279" s="20">
        <v>5.8895969979267437E-2</v>
      </c>
      <c r="I279" s="20">
        <v>5.6477759525591482E-2</v>
      </c>
      <c r="J279" s="20">
        <v>5.3146696164280589E-2</v>
      </c>
      <c r="K279" s="20">
        <v>8.5701160759774367E-2</v>
      </c>
      <c r="L279" s="20">
        <v>8.9527400440955501E-2</v>
      </c>
      <c r="N279" s="20">
        <v>6.3146581966541535E-2</v>
      </c>
      <c r="O279" s="20">
        <v>2.400439910707302E-2</v>
      </c>
      <c r="P279" s="20">
        <v>0.101173193547082</v>
      </c>
      <c r="Q279" s="20">
        <v>6.037485325121613E-2</v>
      </c>
      <c r="R279" s="20">
        <v>4.3081425584000917E-2</v>
      </c>
      <c r="S279" s="20">
        <v>6.8346142002648214E-2</v>
      </c>
      <c r="T279" s="20">
        <v>6.8097754262676516E-2</v>
      </c>
      <c r="U279" s="20">
        <v>5.4741581774732082E-2</v>
      </c>
      <c r="V279" s="20">
        <v>7.3655812981910207E-2</v>
      </c>
      <c r="W279" s="20">
        <v>6.8290467913866143E-2</v>
      </c>
      <c r="X279" s="20">
        <v>7.7190648764752443E-2</v>
      </c>
      <c r="Z279" s="20">
        <v>4.7956862038859648E-2</v>
      </c>
      <c r="AB279" s="20">
        <v>5.8739973987665041E-2</v>
      </c>
      <c r="AD279" s="20">
        <v>4.8782986411660283E-2</v>
      </c>
      <c r="AF279" s="20">
        <v>7.9846828344512011E-2</v>
      </c>
      <c r="AH279" s="20">
        <v>2.2832784566099398E-2</v>
      </c>
      <c r="AJ279" s="20">
        <v>7.3418709615843583E-2</v>
      </c>
      <c r="AL279" s="20">
        <v>7.0556837435265932E-2</v>
      </c>
      <c r="AN279" s="20">
        <v>6.8382121417487923E-2</v>
      </c>
      <c r="AP279" s="20">
        <v>7.7644648983105954E-2</v>
      </c>
      <c r="AR279" s="20">
        <v>4.599418104527761E-2</v>
      </c>
      <c r="AT279" s="20">
        <v>6.783975515951933E-2</v>
      </c>
      <c r="AV279" s="20">
        <v>0.12790315319324189</v>
      </c>
      <c r="AX279" s="20">
        <v>6.1653653628690477E-2</v>
      </c>
      <c r="AZ279" s="20">
        <v>4.7544389128760037E-2</v>
      </c>
      <c r="BB279" s="20">
        <v>6.6805460825759236E-2</v>
      </c>
      <c r="BD279" s="20">
        <v>4.3030200914076368E-2</v>
      </c>
      <c r="BF279" s="20">
        <v>4.8524989468308327E-2</v>
      </c>
      <c r="BH279" s="20">
        <v>1.916219701702937E-2</v>
      </c>
      <c r="BI279" s="20">
        <v>0</v>
      </c>
    </row>
    <row r="281" spans="2:61" ht="159.5" x14ac:dyDescent="0.35">
      <c r="B281" s="17" t="s">
        <v>109</v>
      </c>
    </row>
    <row r="282" spans="2:61" x14ac:dyDescent="0.35">
      <c r="B282" s="18" t="s">
        <v>15</v>
      </c>
    </row>
    <row r="283" spans="2:61" x14ac:dyDescent="0.35">
      <c r="B283" s="19" t="s">
        <v>74</v>
      </c>
      <c r="C283" s="20">
        <v>0.21744871651990169</v>
      </c>
      <c r="D283" s="20">
        <v>0.22245034667543759</v>
      </c>
      <c r="E283" s="20">
        <v>0.2119898389342901</v>
      </c>
      <c r="G283" s="20">
        <v>0.20323157632082681</v>
      </c>
      <c r="H283" s="20">
        <v>0.29076067215309831</v>
      </c>
      <c r="I283" s="20">
        <v>0.2351838004028142</v>
      </c>
      <c r="J283" s="20">
        <v>0.18574736296779529</v>
      </c>
      <c r="K283" s="20">
        <v>0.1432470104966489</v>
      </c>
      <c r="L283" s="20">
        <v>0.22906692433100409</v>
      </c>
      <c r="N283" s="20">
        <v>0.1892121603431996</v>
      </c>
      <c r="O283" s="20">
        <v>0.17484983955335881</v>
      </c>
      <c r="P283" s="20">
        <v>0.2236504524615</v>
      </c>
      <c r="Q283" s="20">
        <v>0.25422823450317972</v>
      </c>
      <c r="R283" s="20">
        <v>0.20302174775500731</v>
      </c>
      <c r="S283" s="20">
        <v>0.21125186517352559</v>
      </c>
      <c r="T283" s="20">
        <v>0.2108199888108063</v>
      </c>
      <c r="U283" s="20">
        <v>0.26902987205955742</v>
      </c>
      <c r="V283" s="20">
        <v>0.17749243385081029</v>
      </c>
      <c r="W283" s="20">
        <v>0.19805915954095549</v>
      </c>
      <c r="X283" s="20">
        <v>0.2172326224015515</v>
      </c>
      <c r="Z283" s="20">
        <v>0.23184967703016579</v>
      </c>
      <c r="AB283" s="20">
        <v>0.31267358715528432</v>
      </c>
      <c r="AD283" s="20">
        <v>0.15009930805898861</v>
      </c>
      <c r="AF283" s="20">
        <v>0.1315655861578226</v>
      </c>
      <c r="AH283" s="20">
        <v>0.43491901784809578</v>
      </c>
      <c r="AJ283" s="20">
        <v>0.18769994122116321</v>
      </c>
      <c r="AL283" s="20">
        <v>0.1797092790844767</v>
      </c>
      <c r="AN283" s="20">
        <v>0.19610004674376741</v>
      </c>
      <c r="AP283" s="20">
        <v>0.18497412142962941</v>
      </c>
      <c r="AR283" s="20">
        <v>0.22832373633850989</v>
      </c>
      <c r="AT283" s="20">
        <v>0.27062966059673749</v>
      </c>
      <c r="AV283" s="20">
        <v>0.1147775986480795</v>
      </c>
      <c r="AX283" s="20">
        <v>0.10245423088752489</v>
      </c>
      <c r="AZ283" s="20">
        <v>0.25573299711023978</v>
      </c>
      <c r="BB283" s="20">
        <v>0.27436010334208871</v>
      </c>
      <c r="BD283" s="20">
        <v>0.25263107404261897</v>
      </c>
      <c r="BF283" s="20">
        <v>0.26057110275607043</v>
      </c>
      <c r="BH283" s="20">
        <v>0.25751870504199531</v>
      </c>
      <c r="BI283" s="20">
        <v>0.23972422433414409</v>
      </c>
    </row>
    <row r="284" spans="2:61" x14ac:dyDescent="0.35">
      <c r="B284" s="19" t="s">
        <v>75</v>
      </c>
      <c r="C284" s="20">
        <v>0.29815006938667621</v>
      </c>
      <c r="D284" s="20">
        <v>0.29939002933644432</v>
      </c>
      <c r="E284" s="20">
        <v>0.29714321584779912</v>
      </c>
      <c r="G284" s="20">
        <v>0.32803029939469291</v>
      </c>
      <c r="H284" s="20">
        <v>0.30548836198363871</v>
      </c>
      <c r="I284" s="20">
        <v>0.29746158651703553</v>
      </c>
      <c r="J284" s="20">
        <v>0.30340241292815018</v>
      </c>
      <c r="K284" s="20">
        <v>0.27884457098588339</v>
      </c>
      <c r="L284" s="20">
        <v>0.2557463839192044</v>
      </c>
      <c r="N284" s="20">
        <v>0.29501535115007599</v>
      </c>
      <c r="O284" s="20">
        <v>0.32158202975758698</v>
      </c>
      <c r="P284" s="20">
        <v>0.3343933195887519</v>
      </c>
      <c r="Q284" s="20">
        <v>0.32515387114726102</v>
      </c>
      <c r="R284" s="20">
        <v>0.26962257192805722</v>
      </c>
      <c r="S284" s="20">
        <v>0.27176218487773512</v>
      </c>
      <c r="T284" s="20">
        <v>0.35799308425717191</v>
      </c>
      <c r="U284" s="20">
        <v>0.3054565697456072</v>
      </c>
      <c r="V284" s="20">
        <v>0.28461289098914683</v>
      </c>
      <c r="W284" s="20">
        <v>0.2612156758912369</v>
      </c>
      <c r="X284" s="20">
        <v>0.27518134615726281</v>
      </c>
      <c r="Z284" s="20">
        <v>0.2992903106393599</v>
      </c>
      <c r="AB284" s="20">
        <v>0.29826897113010908</v>
      </c>
      <c r="AD284" s="20">
        <v>0.38234088043165521</v>
      </c>
      <c r="AF284" s="20">
        <v>0.31962402545137891</v>
      </c>
      <c r="AH284" s="20">
        <v>0.30814073682225351</v>
      </c>
      <c r="AJ284" s="20">
        <v>0.25580071802666859</v>
      </c>
      <c r="AL284" s="20">
        <v>0.29047091665625602</v>
      </c>
      <c r="AN284" s="20">
        <v>0.1754331678944443</v>
      </c>
      <c r="AP284" s="20">
        <v>0.27648115350758301</v>
      </c>
      <c r="AR284" s="20">
        <v>0.26976922367276918</v>
      </c>
      <c r="AT284" s="20">
        <v>0.29380735055523161</v>
      </c>
      <c r="AV284" s="20">
        <v>0.33819353238160238</v>
      </c>
      <c r="AX284" s="20">
        <v>0.36343056846254479</v>
      </c>
      <c r="AZ284" s="20">
        <v>0.2419734049025985</v>
      </c>
      <c r="BB284" s="20">
        <v>0.23318550392668619</v>
      </c>
      <c r="BD284" s="20">
        <v>0.25462761009021517</v>
      </c>
      <c r="BF284" s="20">
        <v>0.2291348019349993</v>
      </c>
      <c r="BH284" s="20">
        <v>0.24062193893421671</v>
      </c>
      <c r="BI284" s="20">
        <v>0.1146892483497437</v>
      </c>
    </row>
    <row r="285" spans="2:61" x14ac:dyDescent="0.35">
      <c r="B285" s="19" t="s">
        <v>70</v>
      </c>
      <c r="C285" s="20">
        <v>0.16894909884974951</v>
      </c>
      <c r="D285" s="20">
        <v>0.16533595442126961</v>
      </c>
      <c r="E285" s="20">
        <v>0.17237652247837751</v>
      </c>
      <c r="G285" s="20">
        <v>0.15876308666955491</v>
      </c>
      <c r="H285" s="20">
        <v>0.13512643245639361</v>
      </c>
      <c r="I285" s="20">
        <v>0.19335534117011111</v>
      </c>
      <c r="J285" s="20">
        <v>0.1646403811464193</v>
      </c>
      <c r="K285" s="20">
        <v>0.1862951897036354</v>
      </c>
      <c r="L285" s="20">
        <v>0.1836280261983983</v>
      </c>
      <c r="N285" s="20">
        <v>0.2491288531955719</v>
      </c>
      <c r="O285" s="20">
        <v>0.18487320231647369</v>
      </c>
      <c r="P285" s="20">
        <v>0.1370523168474076</v>
      </c>
      <c r="Q285" s="20">
        <v>0.14307353663693151</v>
      </c>
      <c r="R285" s="20">
        <v>0.17163062863150841</v>
      </c>
      <c r="S285" s="20">
        <v>0.15439970060842009</v>
      </c>
      <c r="T285" s="20">
        <v>0.14252396572898041</v>
      </c>
      <c r="U285" s="20">
        <v>0.13732251945805241</v>
      </c>
      <c r="V285" s="20">
        <v>0.18092304471656759</v>
      </c>
      <c r="W285" s="20">
        <v>0.18988889093986919</v>
      </c>
      <c r="X285" s="20">
        <v>0.1916475177770616</v>
      </c>
      <c r="Z285" s="20">
        <v>0.16245320271528199</v>
      </c>
      <c r="AB285" s="20">
        <v>0.12761108068772059</v>
      </c>
      <c r="AD285" s="20">
        <v>0.15478387962115109</v>
      </c>
      <c r="AF285" s="20">
        <v>0.1472107494294439</v>
      </c>
      <c r="AH285" s="20">
        <v>0.1215699324131576</v>
      </c>
      <c r="AJ285" s="20">
        <v>0.1732306716861223</v>
      </c>
      <c r="AL285" s="20">
        <v>0.2073209220403496</v>
      </c>
      <c r="AN285" s="20">
        <v>0.18000721971154809</v>
      </c>
      <c r="AP285" s="20">
        <v>0.18736051855435679</v>
      </c>
      <c r="AR285" s="20">
        <v>0.15788201684259179</v>
      </c>
      <c r="AT285" s="20">
        <v>0.14455769543161351</v>
      </c>
      <c r="AV285" s="20">
        <v>0.1215453996598547</v>
      </c>
      <c r="AX285" s="20">
        <v>0.25381792346209642</v>
      </c>
      <c r="AZ285" s="20">
        <v>0.16565317917281361</v>
      </c>
      <c r="BB285" s="20">
        <v>0.18424056478860751</v>
      </c>
      <c r="BD285" s="20">
        <v>0.15927488489688049</v>
      </c>
      <c r="BF285" s="20">
        <v>0.1781463651848077</v>
      </c>
      <c r="BH285" s="20">
        <v>0.19319975882961751</v>
      </c>
      <c r="BI285" s="20">
        <v>0.21287587743345579</v>
      </c>
    </row>
    <row r="286" spans="2:61" x14ac:dyDescent="0.35">
      <c r="B286" s="19" t="s">
        <v>71</v>
      </c>
      <c r="C286" s="20">
        <v>0.21424415311460579</v>
      </c>
      <c r="D286" s="20">
        <v>0.21340785568130291</v>
      </c>
      <c r="E286" s="20">
        <v>0.21551976535324871</v>
      </c>
      <c r="G286" s="20">
        <v>0.2476602113270773</v>
      </c>
      <c r="H286" s="20">
        <v>0.19903949896723719</v>
      </c>
      <c r="I286" s="20">
        <v>0.19534085192201731</v>
      </c>
      <c r="J286" s="20">
        <v>0.2344672135074683</v>
      </c>
      <c r="K286" s="20">
        <v>0.22630297975985289</v>
      </c>
      <c r="L286" s="20">
        <v>0.17768206069845829</v>
      </c>
      <c r="N286" s="20">
        <v>0.17914400058023311</v>
      </c>
      <c r="O286" s="20">
        <v>0.22105393455495539</v>
      </c>
      <c r="P286" s="20">
        <v>0.1733977860984848</v>
      </c>
      <c r="Q286" s="20">
        <v>0.18984123930731639</v>
      </c>
      <c r="R286" s="20">
        <v>0.2680715103294663</v>
      </c>
      <c r="S286" s="20">
        <v>0.24192688562514131</v>
      </c>
      <c r="T286" s="20">
        <v>0.20143902643243239</v>
      </c>
      <c r="U286" s="20">
        <v>0.19823588221612809</v>
      </c>
      <c r="V286" s="20">
        <v>0.22075127046393739</v>
      </c>
      <c r="W286" s="20">
        <v>0.26173040536474551</v>
      </c>
      <c r="X286" s="20">
        <v>0.20694259736091111</v>
      </c>
      <c r="Z286" s="20">
        <v>0.20366480099768591</v>
      </c>
      <c r="AB286" s="20">
        <v>0.17523144127448839</v>
      </c>
      <c r="AD286" s="20">
        <v>0.22199401978612601</v>
      </c>
      <c r="AF286" s="20">
        <v>0.27618068905997412</v>
      </c>
      <c r="AH286" s="20">
        <v>8.4906936027555266E-2</v>
      </c>
      <c r="AJ286" s="20">
        <v>0.25764018278570883</v>
      </c>
      <c r="AL286" s="20">
        <v>0.2381626644141536</v>
      </c>
      <c r="AN286" s="20">
        <v>0.36251039651524553</v>
      </c>
      <c r="AP286" s="20">
        <v>0.25414326139467253</v>
      </c>
      <c r="AR286" s="20">
        <v>0.26093060658536699</v>
      </c>
      <c r="AT286" s="20">
        <v>0.20242716538792571</v>
      </c>
      <c r="AV286" s="20">
        <v>0.23669349056137851</v>
      </c>
      <c r="AX286" s="20">
        <v>0.22045525213746761</v>
      </c>
      <c r="AZ286" s="20">
        <v>0.22836119825677731</v>
      </c>
      <c r="BB286" s="20">
        <v>0.22714174823045491</v>
      </c>
      <c r="BD286" s="20">
        <v>0.2210832068928282</v>
      </c>
      <c r="BF286" s="20">
        <v>0.22030998455600731</v>
      </c>
      <c r="BH286" s="20">
        <v>0.24770464694531541</v>
      </c>
      <c r="BI286" s="20">
        <v>0.21960231275575531</v>
      </c>
    </row>
    <row r="287" spans="2:61" x14ac:dyDescent="0.35">
      <c r="B287" s="19" t="s">
        <v>72</v>
      </c>
      <c r="C287" s="20">
        <v>0.10120796212906689</v>
      </c>
      <c r="D287" s="20">
        <v>9.9415813885545587E-2</v>
      </c>
      <c r="E287" s="20">
        <v>0.10297065738628459</v>
      </c>
      <c r="G287" s="20">
        <v>6.2314826287848381E-2</v>
      </c>
      <c r="H287" s="20">
        <v>6.9585034439632279E-2</v>
      </c>
      <c r="I287" s="20">
        <v>7.8658419988021977E-2</v>
      </c>
      <c r="J287" s="20">
        <v>0.1117426294501668</v>
      </c>
      <c r="K287" s="20">
        <v>0.16531024905397931</v>
      </c>
      <c r="L287" s="20">
        <v>0.15387660485293481</v>
      </c>
      <c r="N287" s="20">
        <v>8.7499634730919484E-2</v>
      </c>
      <c r="O287" s="20">
        <v>9.7640993817625296E-2</v>
      </c>
      <c r="P287" s="20">
        <v>0.13150612500385581</v>
      </c>
      <c r="Q287" s="20">
        <v>8.7703118405311559E-2</v>
      </c>
      <c r="R287" s="20">
        <v>8.7653541355960901E-2</v>
      </c>
      <c r="S287" s="20">
        <v>0.1206593637151776</v>
      </c>
      <c r="T287" s="20">
        <v>8.7223934770609052E-2</v>
      </c>
      <c r="U287" s="20">
        <v>8.9955156520654778E-2</v>
      </c>
      <c r="V287" s="20">
        <v>0.1362203599795378</v>
      </c>
      <c r="W287" s="20">
        <v>8.9105868263192986E-2</v>
      </c>
      <c r="X287" s="20">
        <v>0.10899591630321299</v>
      </c>
      <c r="Z287" s="20">
        <v>0.1027420086175065</v>
      </c>
      <c r="AB287" s="20">
        <v>8.621491975239759E-2</v>
      </c>
      <c r="AD287" s="20">
        <v>9.0781912102079088E-2</v>
      </c>
      <c r="AF287" s="20">
        <v>0.1254189499013805</v>
      </c>
      <c r="AH287" s="20">
        <v>5.0463376888937879E-2</v>
      </c>
      <c r="AJ287" s="20">
        <v>0.12562848628033699</v>
      </c>
      <c r="AL287" s="20">
        <v>8.4336217804764302E-2</v>
      </c>
      <c r="AN287" s="20">
        <v>8.5949169134994702E-2</v>
      </c>
      <c r="AP287" s="20">
        <v>9.7040945113758395E-2</v>
      </c>
      <c r="AR287" s="20">
        <v>8.3094416560761969E-2</v>
      </c>
      <c r="AT287" s="20">
        <v>8.8578128028491757E-2</v>
      </c>
      <c r="AV287" s="20">
        <v>0.18878997874908501</v>
      </c>
      <c r="AX287" s="20">
        <v>5.9842025050366371E-2</v>
      </c>
      <c r="AZ287" s="20">
        <v>0.108279220557571</v>
      </c>
      <c r="BB287" s="20">
        <v>8.1072079712162723E-2</v>
      </c>
      <c r="BD287" s="20">
        <v>0.1123832240774571</v>
      </c>
      <c r="BF287" s="20">
        <v>0.11183774556811529</v>
      </c>
      <c r="BH287" s="20">
        <v>6.0954950248855069E-2</v>
      </c>
      <c r="BI287" s="20">
        <v>0.213108337126901</v>
      </c>
    </row>
    <row r="289" spans="2:61" ht="116" x14ac:dyDescent="0.35">
      <c r="B289" s="17" t="s">
        <v>110</v>
      </c>
    </row>
    <row r="290" spans="2:61" x14ac:dyDescent="0.35">
      <c r="B290" s="18" t="s">
        <v>15</v>
      </c>
    </row>
    <row r="291" spans="2:61" x14ac:dyDescent="0.35">
      <c r="B291" s="19" t="s">
        <v>74</v>
      </c>
      <c r="C291" s="20">
        <v>5.270451826335782E-2</v>
      </c>
      <c r="D291" s="20">
        <v>5.0274130077975342E-2</v>
      </c>
      <c r="E291" s="20">
        <v>5.5375202279695682E-2</v>
      </c>
      <c r="G291" s="20">
        <v>4.0778199877257962E-2</v>
      </c>
      <c r="H291" s="20">
        <v>5.305618918666654E-2</v>
      </c>
      <c r="I291" s="20">
        <v>5.4055010940146898E-2</v>
      </c>
      <c r="J291" s="20">
        <v>4.1014921430109277E-2</v>
      </c>
      <c r="K291" s="20">
        <v>6.3423923298596863E-2</v>
      </c>
      <c r="L291" s="20">
        <v>7.9345011781897554E-2</v>
      </c>
      <c r="N291" s="20">
        <v>4.6485855897775062E-2</v>
      </c>
      <c r="O291" s="20">
        <v>6.4333025630826157E-2</v>
      </c>
      <c r="P291" s="20">
        <v>9.6000204254811886E-2</v>
      </c>
      <c r="Q291" s="20">
        <v>4.4371269168992353E-2</v>
      </c>
      <c r="R291" s="20">
        <v>4.2023486868585327E-2</v>
      </c>
      <c r="S291" s="20">
        <v>5.640128162639936E-2</v>
      </c>
      <c r="T291" s="20">
        <v>5.7729115418138272E-2</v>
      </c>
      <c r="U291" s="20">
        <v>5.6120517204811468E-2</v>
      </c>
      <c r="V291" s="20">
        <v>6.1372244091143099E-2</v>
      </c>
      <c r="W291" s="20">
        <v>4.6955994672594141E-2</v>
      </c>
      <c r="X291" s="20">
        <v>3.2883793750874267E-2</v>
      </c>
      <c r="Z291" s="20">
        <v>3.3762689546889768E-2</v>
      </c>
      <c r="AB291" s="20">
        <v>2.8764377560411301E-2</v>
      </c>
      <c r="AD291" s="20">
        <v>5.0410315322621933E-2</v>
      </c>
      <c r="AF291" s="20">
        <v>4.3343115062839138E-2</v>
      </c>
      <c r="AH291" s="20">
        <v>5.1226691235848477E-2</v>
      </c>
      <c r="AJ291" s="20">
        <v>6.4820760871424563E-2</v>
      </c>
      <c r="AL291" s="20">
        <v>4.1461886656709981E-2</v>
      </c>
      <c r="AN291" s="20">
        <v>7.3693853806466952E-2</v>
      </c>
      <c r="AP291" s="20">
        <v>8.6599680408863774E-2</v>
      </c>
      <c r="AR291" s="20">
        <v>4.9903632769460908E-2</v>
      </c>
      <c r="AT291" s="20">
        <v>4.7443011261391277E-2</v>
      </c>
      <c r="AV291" s="20">
        <v>9.3737228881565549E-2</v>
      </c>
      <c r="AX291" s="20">
        <v>1.4987359280370739E-2</v>
      </c>
      <c r="AZ291" s="20">
        <v>4.2459616058336543E-2</v>
      </c>
      <c r="BB291" s="20">
        <v>5.2336994912626118E-2</v>
      </c>
      <c r="BD291" s="20">
        <v>5.1106855436363563E-2</v>
      </c>
      <c r="BF291" s="20">
        <v>3.64581945640522E-2</v>
      </c>
      <c r="BH291" s="20">
        <v>0</v>
      </c>
      <c r="BI291" s="20">
        <v>3.3819556473132451E-2</v>
      </c>
    </row>
    <row r="292" spans="2:61" x14ac:dyDescent="0.35">
      <c r="B292" s="19" t="s">
        <v>75</v>
      </c>
      <c r="C292" s="20">
        <v>0.1498916005240743</v>
      </c>
      <c r="D292" s="20">
        <v>0.15840322791754249</v>
      </c>
      <c r="E292" s="20">
        <v>0.141146663078146</v>
      </c>
      <c r="G292" s="20">
        <v>0.1925214903765258</v>
      </c>
      <c r="H292" s="20">
        <v>0.14880014648654269</v>
      </c>
      <c r="I292" s="20">
        <v>0.15097984884712939</v>
      </c>
      <c r="J292" s="20">
        <v>0.14738558519677031</v>
      </c>
      <c r="K292" s="20">
        <v>0.15153392491576409</v>
      </c>
      <c r="L292" s="20">
        <v>6.8184546315816219E-2</v>
      </c>
      <c r="N292" s="20">
        <v>0.10809957958064779</v>
      </c>
      <c r="O292" s="20">
        <v>0.1238974592975689</v>
      </c>
      <c r="P292" s="20">
        <v>0.1338901322100208</v>
      </c>
      <c r="Q292" s="20">
        <v>0.15818719804514861</v>
      </c>
      <c r="R292" s="20">
        <v>0.15569853094773431</v>
      </c>
      <c r="S292" s="20">
        <v>0.1554432480058176</v>
      </c>
      <c r="T292" s="20">
        <v>0.13686564967321571</v>
      </c>
      <c r="U292" s="20">
        <v>0.14350077048585341</v>
      </c>
      <c r="V292" s="20">
        <v>0.15913526334343761</v>
      </c>
      <c r="W292" s="20">
        <v>0.1765725912174326</v>
      </c>
      <c r="X292" s="20">
        <v>0.17143797250372531</v>
      </c>
      <c r="Z292" s="20">
        <v>0.13577905823997391</v>
      </c>
      <c r="AB292" s="20">
        <v>0.13374777028298779</v>
      </c>
      <c r="AD292" s="20">
        <v>0.13269126053336261</v>
      </c>
      <c r="AF292" s="20">
        <v>0.1419301591884557</v>
      </c>
      <c r="AH292" s="20">
        <v>0.13722072594860599</v>
      </c>
      <c r="AJ292" s="20">
        <v>0.19535310042842649</v>
      </c>
      <c r="AL292" s="20">
        <v>0.14566876037169879</v>
      </c>
      <c r="AN292" s="20">
        <v>0.16361073222926989</v>
      </c>
      <c r="AP292" s="20">
        <v>0.1994861381194809</v>
      </c>
      <c r="AR292" s="20">
        <v>0.16447274158762629</v>
      </c>
      <c r="AT292" s="20">
        <v>0.14729481883952361</v>
      </c>
      <c r="AV292" s="20">
        <v>0.19721225612528001</v>
      </c>
      <c r="AX292" s="20">
        <v>6.8086294549647514E-2</v>
      </c>
      <c r="AZ292" s="20">
        <v>0.16591306926640581</v>
      </c>
      <c r="BB292" s="20">
        <v>0.13609033884834659</v>
      </c>
      <c r="BD292" s="20">
        <v>0.16884372695229649</v>
      </c>
      <c r="BF292" s="20">
        <v>0.14140031683957771</v>
      </c>
      <c r="BH292" s="20">
        <v>0.21595740495409119</v>
      </c>
      <c r="BI292" s="20">
        <v>0.16558351167598609</v>
      </c>
    </row>
    <row r="293" spans="2:61" x14ac:dyDescent="0.35">
      <c r="B293" s="19" t="s">
        <v>70</v>
      </c>
      <c r="C293" s="20">
        <v>0.1381843751114728</v>
      </c>
      <c r="D293" s="20">
        <v>0.14737601306418091</v>
      </c>
      <c r="E293" s="20">
        <v>0.12869772046465741</v>
      </c>
      <c r="G293" s="20">
        <v>0.1190026405204386</v>
      </c>
      <c r="H293" s="20">
        <v>0.1169365144852384</v>
      </c>
      <c r="I293" s="20">
        <v>0.15708648581465001</v>
      </c>
      <c r="J293" s="20">
        <v>0.14561673185999541</v>
      </c>
      <c r="K293" s="20">
        <v>0.14487524312613001</v>
      </c>
      <c r="L293" s="20">
        <v>0.12748874682489991</v>
      </c>
      <c r="N293" s="20">
        <v>0.15714355303606589</v>
      </c>
      <c r="O293" s="20">
        <v>0.1816849414467894</v>
      </c>
      <c r="P293" s="20">
        <v>0.1558806375414872</v>
      </c>
      <c r="Q293" s="20">
        <v>0.13422843867219211</v>
      </c>
      <c r="R293" s="20">
        <v>0.1208618647658168</v>
      </c>
      <c r="S293" s="20">
        <v>0.1305257437493586</v>
      </c>
      <c r="T293" s="20">
        <v>0.14520714912492291</v>
      </c>
      <c r="U293" s="20">
        <v>0.11921447061094501</v>
      </c>
      <c r="V293" s="20">
        <v>0.15403527120304561</v>
      </c>
      <c r="W293" s="20">
        <v>0.1409701378283314</v>
      </c>
      <c r="X293" s="20">
        <v>0.124064238775665</v>
      </c>
      <c r="Z293" s="20">
        <v>0.12768403244254981</v>
      </c>
      <c r="AB293" s="20">
        <v>0.1054501414126426</v>
      </c>
      <c r="AD293" s="20">
        <v>0.10197555476421841</v>
      </c>
      <c r="AF293" s="20">
        <v>0.14739663279667481</v>
      </c>
      <c r="AH293" s="20">
        <v>8.7408523479517455E-2</v>
      </c>
      <c r="AJ293" s="20">
        <v>0.1235104843161466</v>
      </c>
      <c r="AL293" s="20">
        <v>0.179913912549026</v>
      </c>
      <c r="AN293" s="20">
        <v>0.17109464356022219</v>
      </c>
      <c r="AP293" s="20">
        <v>0.15616480379247699</v>
      </c>
      <c r="AR293" s="20">
        <v>0.18979579128615659</v>
      </c>
      <c r="AT293" s="20">
        <v>0.13245788426791311</v>
      </c>
      <c r="AV293" s="20">
        <v>0.13536935815861731</v>
      </c>
      <c r="AX293" s="20">
        <v>0.18672794839679741</v>
      </c>
      <c r="AZ293" s="20">
        <v>0.14517076634989101</v>
      </c>
      <c r="BB293" s="20">
        <v>0.15322075208701411</v>
      </c>
      <c r="BD293" s="20">
        <v>0.1154295917555956</v>
      </c>
      <c r="BF293" s="20">
        <v>0.15970387997273561</v>
      </c>
      <c r="BH293" s="20">
        <v>0.1167536356540647</v>
      </c>
      <c r="BI293" s="20">
        <v>0.20121640741076149</v>
      </c>
    </row>
    <row r="294" spans="2:61" x14ac:dyDescent="0.35">
      <c r="B294" s="19" t="s">
        <v>71</v>
      </c>
      <c r="C294" s="20">
        <v>0.36580852142311748</v>
      </c>
      <c r="D294" s="20">
        <v>0.36620586586116988</v>
      </c>
      <c r="E294" s="20">
        <v>0.36510969509337471</v>
      </c>
      <c r="G294" s="20">
        <v>0.40045438555925761</v>
      </c>
      <c r="H294" s="20">
        <v>0.34541522120745127</v>
      </c>
      <c r="I294" s="20">
        <v>0.34986112628901478</v>
      </c>
      <c r="J294" s="20">
        <v>0.38469532309236198</v>
      </c>
      <c r="K294" s="20">
        <v>0.36820109401648399</v>
      </c>
      <c r="L294" s="20">
        <v>0.37868302784109792</v>
      </c>
      <c r="N294" s="20">
        <v>0.43201280712137979</v>
      </c>
      <c r="O294" s="20">
        <v>0.40332930497605141</v>
      </c>
      <c r="P294" s="20">
        <v>0.3613170280201693</v>
      </c>
      <c r="Q294" s="20">
        <v>0.30249306872722809</v>
      </c>
      <c r="R294" s="20">
        <v>0.3868343566138136</v>
      </c>
      <c r="S294" s="20">
        <v>0.3829862682044331</v>
      </c>
      <c r="T294" s="20">
        <v>0.38093032278672512</v>
      </c>
      <c r="U294" s="20">
        <v>0.35723348446315911</v>
      </c>
      <c r="V294" s="20">
        <v>0.34185617271575269</v>
      </c>
      <c r="W294" s="20">
        <v>0.3624268450358194</v>
      </c>
      <c r="X294" s="20">
        <v>0.37897596981085718</v>
      </c>
      <c r="Z294" s="20">
        <v>0.36469994418113588</v>
      </c>
      <c r="AB294" s="20">
        <v>0.30891524957784527</v>
      </c>
      <c r="AD294" s="20">
        <v>0.4463575035370636</v>
      </c>
      <c r="AF294" s="20">
        <v>0.44885409481882171</v>
      </c>
      <c r="AH294" s="20">
        <v>0.24984382856053991</v>
      </c>
      <c r="AJ294" s="20">
        <v>0.38090414629440861</v>
      </c>
      <c r="AL294" s="20">
        <v>0.39247139147890903</v>
      </c>
      <c r="AN294" s="20">
        <v>0.40230087562854938</v>
      </c>
      <c r="AP294" s="20">
        <v>0.32664688616592652</v>
      </c>
      <c r="AR294" s="20">
        <v>0.38358556420583417</v>
      </c>
      <c r="AT294" s="20">
        <v>0.32908305305988211</v>
      </c>
      <c r="AV294" s="20">
        <v>0.36936734944641142</v>
      </c>
      <c r="AX294" s="20">
        <v>0.46775013267651389</v>
      </c>
      <c r="AZ294" s="20">
        <v>0.31272312067293678</v>
      </c>
      <c r="BB294" s="20">
        <v>0.3159270023925535</v>
      </c>
      <c r="BD294" s="20">
        <v>0.32609352865093139</v>
      </c>
      <c r="BF294" s="20">
        <v>0.35388076553057468</v>
      </c>
      <c r="BH294" s="20">
        <v>0.32667971209978591</v>
      </c>
      <c r="BI294" s="20">
        <v>0.29263750396162141</v>
      </c>
    </row>
    <row r="295" spans="2:61" x14ac:dyDescent="0.35">
      <c r="B295" s="19" t="s">
        <v>72</v>
      </c>
      <c r="C295" s="20">
        <v>0.2934109846779776</v>
      </c>
      <c r="D295" s="20">
        <v>0.2777407630791312</v>
      </c>
      <c r="E295" s="20">
        <v>0.30967071908412619</v>
      </c>
      <c r="G295" s="20">
        <v>0.24724328366652021</v>
      </c>
      <c r="H295" s="20">
        <v>0.33579192863410112</v>
      </c>
      <c r="I295" s="20">
        <v>0.28801752810905912</v>
      </c>
      <c r="J295" s="20">
        <v>0.28128743842076309</v>
      </c>
      <c r="K295" s="20">
        <v>0.27196581464302511</v>
      </c>
      <c r="L295" s="20">
        <v>0.34629866723628822</v>
      </c>
      <c r="N295" s="20">
        <v>0.25625820436413149</v>
      </c>
      <c r="O295" s="20">
        <v>0.22675526864876411</v>
      </c>
      <c r="P295" s="20">
        <v>0.25291199797351088</v>
      </c>
      <c r="Q295" s="20">
        <v>0.36072002538643883</v>
      </c>
      <c r="R295" s="20">
        <v>0.29458176080405002</v>
      </c>
      <c r="S295" s="20">
        <v>0.27464345841399113</v>
      </c>
      <c r="T295" s="20">
        <v>0.27926776299699801</v>
      </c>
      <c r="U295" s="20">
        <v>0.3239307572352309</v>
      </c>
      <c r="V295" s="20">
        <v>0.28360104864662089</v>
      </c>
      <c r="W295" s="20">
        <v>0.27307443124582248</v>
      </c>
      <c r="X295" s="20">
        <v>0.29263802515887821</v>
      </c>
      <c r="Z295" s="20">
        <v>0.33807427558945058</v>
      </c>
      <c r="AB295" s="20">
        <v>0.42312246116611302</v>
      </c>
      <c r="AD295" s="20">
        <v>0.26856536584273327</v>
      </c>
      <c r="AF295" s="20">
        <v>0.2184759981332087</v>
      </c>
      <c r="AH295" s="20">
        <v>0.47430023077548822</v>
      </c>
      <c r="AJ295" s="20">
        <v>0.2354115080895936</v>
      </c>
      <c r="AL295" s="20">
        <v>0.24048404894365641</v>
      </c>
      <c r="AN295" s="20">
        <v>0.18929989477549139</v>
      </c>
      <c r="AP295" s="20">
        <v>0.2311024915132518</v>
      </c>
      <c r="AR295" s="20">
        <v>0.21224227015092181</v>
      </c>
      <c r="AT295" s="20">
        <v>0.34372123257128978</v>
      </c>
      <c r="AV295" s="20">
        <v>0.20431380738812571</v>
      </c>
      <c r="AX295" s="20">
        <v>0.26244826509667041</v>
      </c>
      <c r="AZ295" s="20">
        <v>0.33373342765242991</v>
      </c>
      <c r="BB295" s="20">
        <v>0.34242491175945983</v>
      </c>
      <c r="BD295" s="20">
        <v>0.33852629720481292</v>
      </c>
      <c r="BF295" s="20">
        <v>0.30855684309305992</v>
      </c>
      <c r="BH295" s="20">
        <v>0.34060924729205799</v>
      </c>
      <c r="BI295" s="20">
        <v>0.30674302047849861</v>
      </c>
    </row>
    <row r="297" spans="2:61" ht="145" x14ac:dyDescent="0.35">
      <c r="B297" s="17" t="s">
        <v>111</v>
      </c>
    </row>
    <row r="298" spans="2:61" x14ac:dyDescent="0.35">
      <c r="B298" s="18" t="s">
        <v>15</v>
      </c>
    </row>
    <row r="299" spans="2:61" x14ac:dyDescent="0.35">
      <c r="B299" s="19" t="s">
        <v>74</v>
      </c>
      <c r="C299" s="20">
        <v>0.2006616370966553</v>
      </c>
      <c r="D299" s="20">
        <v>0.20595667982876609</v>
      </c>
      <c r="E299" s="20">
        <v>0.19486138004940659</v>
      </c>
      <c r="G299" s="20">
        <v>0.18817094091603881</v>
      </c>
      <c r="H299" s="20">
        <v>0.2706498921280352</v>
      </c>
      <c r="I299" s="20">
        <v>0.21066981188980191</v>
      </c>
      <c r="J299" s="20">
        <v>0.15233626201474909</v>
      </c>
      <c r="K299" s="20">
        <v>0.1571646108051733</v>
      </c>
      <c r="L299" s="20">
        <v>0.21974097539505971</v>
      </c>
      <c r="N299" s="20">
        <v>0.17206993115667271</v>
      </c>
      <c r="O299" s="20">
        <v>0.19637990999937499</v>
      </c>
      <c r="P299" s="20">
        <v>0.21700750221679041</v>
      </c>
      <c r="Q299" s="20">
        <v>0.23516262046017319</v>
      </c>
      <c r="R299" s="20">
        <v>0.17985379355623821</v>
      </c>
      <c r="S299" s="20">
        <v>0.18532859166590171</v>
      </c>
      <c r="T299" s="20">
        <v>0.19931196929588399</v>
      </c>
      <c r="U299" s="20">
        <v>0.25301436596320892</v>
      </c>
      <c r="V299" s="20">
        <v>0.16386365349156851</v>
      </c>
      <c r="W299" s="20">
        <v>0.16461125459934511</v>
      </c>
      <c r="X299" s="20">
        <v>0.19909145301122741</v>
      </c>
      <c r="Z299" s="20">
        <v>0.2146622166986511</v>
      </c>
      <c r="AB299" s="20">
        <v>0.27112580478202791</v>
      </c>
      <c r="AD299" s="20">
        <v>0.1494705753510929</v>
      </c>
      <c r="AF299" s="20">
        <v>0.1214694707283875</v>
      </c>
      <c r="AH299" s="20">
        <v>0.39425395079860293</v>
      </c>
      <c r="AJ299" s="20">
        <v>0.18436525171496501</v>
      </c>
      <c r="AL299" s="20">
        <v>0.20507015216687949</v>
      </c>
      <c r="AN299" s="20">
        <v>0.1907556576912342</v>
      </c>
      <c r="AP299" s="20">
        <v>0.134958774626352</v>
      </c>
      <c r="AR299" s="20">
        <v>0.15014955829127119</v>
      </c>
      <c r="AT299" s="20">
        <v>0.22930226695507919</v>
      </c>
      <c r="AV299" s="20">
        <v>8.4782425411524198E-2</v>
      </c>
      <c r="AX299" s="20">
        <v>8.0595940164036539E-2</v>
      </c>
      <c r="AZ299" s="20">
        <v>0.20682768495653411</v>
      </c>
      <c r="BB299" s="20">
        <v>0.2213084982680186</v>
      </c>
      <c r="BD299" s="20">
        <v>0.19830843146130531</v>
      </c>
      <c r="BF299" s="20">
        <v>0.22332037261503959</v>
      </c>
      <c r="BH299" s="20">
        <v>0.22169530697972911</v>
      </c>
      <c r="BI299" s="20">
        <v>0.18965494056367571</v>
      </c>
    </row>
    <row r="300" spans="2:61" x14ac:dyDescent="0.35">
      <c r="B300" s="19" t="s">
        <v>75</v>
      </c>
      <c r="C300" s="20">
        <v>0.28380997796361218</v>
      </c>
      <c r="D300" s="20">
        <v>0.28718781111156011</v>
      </c>
      <c r="E300" s="20">
        <v>0.28051210795448822</v>
      </c>
      <c r="G300" s="20">
        <v>0.32626174183243423</v>
      </c>
      <c r="H300" s="20">
        <v>0.32746868062406459</v>
      </c>
      <c r="I300" s="20">
        <v>0.272441567394416</v>
      </c>
      <c r="J300" s="20">
        <v>0.29215061795852709</v>
      </c>
      <c r="K300" s="20">
        <v>0.23888883499684649</v>
      </c>
      <c r="L300" s="20">
        <v>0.17925906181034101</v>
      </c>
      <c r="N300" s="20">
        <v>0.28202151307544487</v>
      </c>
      <c r="O300" s="20">
        <v>0.34535498122210379</v>
      </c>
      <c r="P300" s="20">
        <v>0.27663939751398442</v>
      </c>
      <c r="Q300" s="20">
        <v>0.27560181125420452</v>
      </c>
      <c r="R300" s="20">
        <v>0.27135157147389177</v>
      </c>
      <c r="S300" s="20">
        <v>0.2602284751516189</v>
      </c>
      <c r="T300" s="20">
        <v>0.30034032485283402</v>
      </c>
      <c r="U300" s="20">
        <v>0.30217662792691091</v>
      </c>
      <c r="V300" s="20">
        <v>0.26459651440249471</v>
      </c>
      <c r="W300" s="20">
        <v>0.26771592272175188</v>
      </c>
      <c r="X300" s="20">
        <v>0.29180124648250583</v>
      </c>
      <c r="Z300" s="20">
        <v>0.30618720885218598</v>
      </c>
      <c r="AB300" s="20">
        <v>0.31990865187011053</v>
      </c>
      <c r="AD300" s="20">
        <v>0.3393811992750731</v>
      </c>
      <c r="AF300" s="20">
        <v>0.29301726222100188</v>
      </c>
      <c r="AH300" s="20">
        <v>0.31768383792914617</v>
      </c>
      <c r="AJ300" s="20">
        <v>0.28203684708781412</v>
      </c>
      <c r="AL300" s="20">
        <v>0.3161292889887205</v>
      </c>
      <c r="AN300" s="20">
        <v>0.26567394891166202</v>
      </c>
      <c r="AP300" s="20">
        <v>0.18749758867478161</v>
      </c>
      <c r="AR300" s="20">
        <v>0.25491126122219371</v>
      </c>
      <c r="AT300" s="20">
        <v>0.33221026183543612</v>
      </c>
      <c r="AV300" s="20">
        <v>0.29349177352928701</v>
      </c>
      <c r="AX300" s="20">
        <v>0.2237443971161916</v>
      </c>
      <c r="AZ300" s="20">
        <v>0.2383665365631388</v>
      </c>
      <c r="BB300" s="20">
        <v>0.2550715940458082</v>
      </c>
      <c r="BD300" s="20">
        <v>0.24946177809409451</v>
      </c>
      <c r="BF300" s="20">
        <v>0.22918213920074151</v>
      </c>
      <c r="BH300" s="20">
        <v>0.26456366576591278</v>
      </c>
      <c r="BI300" s="20">
        <v>9.3869230563890793E-2</v>
      </c>
    </row>
    <row r="301" spans="2:61" x14ac:dyDescent="0.35">
      <c r="B301" s="19" t="s">
        <v>70</v>
      </c>
      <c r="C301" s="20">
        <v>0.1649561409250416</v>
      </c>
      <c r="D301" s="20">
        <v>0.1574595271740768</v>
      </c>
      <c r="E301" s="20">
        <v>0.17249058822542099</v>
      </c>
      <c r="G301" s="20">
        <v>0.14040058229424859</v>
      </c>
      <c r="H301" s="20">
        <v>0.12954336125862501</v>
      </c>
      <c r="I301" s="20">
        <v>0.18441142998717269</v>
      </c>
      <c r="J301" s="20">
        <v>0.1731540787075547</v>
      </c>
      <c r="K301" s="20">
        <v>0.17619266269889891</v>
      </c>
      <c r="L301" s="20">
        <v>0.2088766508849631</v>
      </c>
      <c r="N301" s="20">
        <v>0.21200102340851129</v>
      </c>
      <c r="O301" s="20">
        <v>0.1828527932631154</v>
      </c>
      <c r="P301" s="20">
        <v>0.1759616451122086</v>
      </c>
      <c r="Q301" s="20">
        <v>0.1795373078110894</v>
      </c>
      <c r="R301" s="20">
        <v>0.17294331783936401</v>
      </c>
      <c r="S301" s="20">
        <v>0.1603817730873198</v>
      </c>
      <c r="T301" s="20">
        <v>0.17080309373765101</v>
      </c>
      <c r="U301" s="20">
        <v>0.1359407178045475</v>
      </c>
      <c r="V301" s="20">
        <v>0.13712307721616651</v>
      </c>
      <c r="W301" s="20">
        <v>0.19064657623137821</v>
      </c>
      <c r="X301" s="20">
        <v>0.1620846926160279</v>
      </c>
      <c r="Z301" s="20">
        <v>0.16717353887021241</v>
      </c>
      <c r="AB301" s="20">
        <v>0.162706602899229</v>
      </c>
      <c r="AD301" s="20">
        <v>0.17574562020220269</v>
      </c>
      <c r="AF301" s="20">
        <v>0.1726931696266229</v>
      </c>
      <c r="AH301" s="20">
        <v>9.2765460360065458E-2</v>
      </c>
      <c r="AJ301" s="20">
        <v>0.16463805529286071</v>
      </c>
      <c r="AL301" s="20">
        <v>0.18096482023942559</v>
      </c>
      <c r="AN301" s="20">
        <v>9.1650935028881969E-2</v>
      </c>
      <c r="AP301" s="20">
        <v>0.185852650063275</v>
      </c>
      <c r="AR301" s="20">
        <v>0.15238585707662519</v>
      </c>
      <c r="AT301" s="20">
        <v>0.1573493224826184</v>
      </c>
      <c r="AV301" s="20">
        <v>0.1816756294918544</v>
      </c>
      <c r="AX301" s="20">
        <v>0.21161534723113259</v>
      </c>
      <c r="AZ301" s="20">
        <v>0.17619600624625689</v>
      </c>
      <c r="BB301" s="20">
        <v>0.1634417468608706</v>
      </c>
      <c r="BD301" s="20">
        <v>0.18664078969339651</v>
      </c>
      <c r="BF301" s="20">
        <v>0.1937817015475671</v>
      </c>
      <c r="BH301" s="20">
        <v>0.15101300961343789</v>
      </c>
      <c r="BI301" s="20">
        <v>0.266538679120494</v>
      </c>
    </row>
    <row r="302" spans="2:61" x14ac:dyDescent="0.35">
      <c r="B302" s="19" t="s">
        <v>71</v>
      </c>
      <c r="C302" s="20">
        <v>0.2183885642591977</v>
      </c>
      <c r="D302" s="20">
        <v>0.2148702977650368</v>
      </c>
      <c r="E302" s="20">
        <v>0.2221930666134124</v>
      </c>
      <c r="G302" s="20">
        <v>0.22904704181853239</v>
      </c>
      <c r="H302" s="20">
        <v>0.19417370678424761</v>
      </c>
      <c r="I302" s="20">
        <v>0.2152795923966109</v>
      </c>
      <c r="J302" s="20">
        <v>0.24066195922340691</v>
      </c>
      <c r="K302" s="20">
        <v>0.24295374474591491</v>
      </c>
      <c r="L302" s="20">
        <v>0.13754923461191501</v>
      </c>
      <c r="N302" s="20">
        <v>0.21003850832822751</v>
      </c>
      <c r="O302" s="20">
        <v>0.17900953675287601</v>
      </c>
      <c r="P302" s="20">
        <v>0.1782286141248936</v>
      </c>
      <c r="Q302" s="20">
        <v>0.19079657010106271</v>
      </c>
      <c r="R302" s="20">
        <v>0.2472431750771148</v>
      </c>
      <c r="S302" s="20">
        <v>0.2308639851981196</v>
      </c>
      <c r="T302" s="20">
        <v>0.20605603876105991</v>
      </c>
      <c r="U302" s="20">
        <v>0.19653242196536069</v>
      </c>
      <c r="V302" s="20">
        <v>0.25988065321601539</v>
      </c>
      <c r="W302" s="20">
        <v>0.22571988456361511</v>
      </c>
      <c r="X302" s="20">
        <v>0.24080713923383021</v>
      </c>
      <c r="Z302" s="20">
        <v>0.20006450843017151</v>
      </c>
      <c r="AB302" s="20">
        <v>0.1539144927654717</v>
      </c>
      <c r="AD302" s="20">
        <v>0.21335337814689531</v>
      </c>
      <c r="AF302" s="20">
        <v>0.24228439942851299</v>
      </c>
      <c r="AH302" s="20">
        <v>0.1236363540635803</v>
      </c>
      <c r="AJ302" s="20">
        <v>0.22364678093482751</v>
      </c>
      <c r="AL302" s="20">
        <v>0.20450576170503609</v>
      </c>
      <c r="AN302" s="20">
        <v>0.28710376918196728</v>
      </c>
      <c r="AP302" s="20">
        <v>0.31677410348140372</v>
      </c>
      <c r="AR302" s="20">
        <v>0.28073312842331988</v>
      </c>
      <c r="AT302" s="20">
        <v>0.18568892244572849</v>
      </c>
      <c r="AV302" s="20">
        <v>0.2285513509230285</v>
      </c>
      <c r="AX302" s="20">
        <v>0.2387486071239521</v>
      </c>
      <c r="AZ302" s="20">
        <v>0.24918009637353611</v>
      </c>
      <c r="BB302" s="20">
        <v>0.2214379565879647</v>
      </c>
      <c r="BD302" s="20">
        <v>0.23961386264534179</v>
      </c>
      <c r="BF302" s="20">
        <v>0.23032549354779791</v>
      </c>
      <c r="BH302" s="20">
        <v>0.30931234782443212</v>
      </c>
      <c r="BI302" s="20">
        <v>0.23064706094409429</v>
      </c>
    </row>
    <row r="303" spans="2:61" x14ac:dyDescent="0.35">
      <c r="B303" s="19" t="s">
        <v>72</v>
      </c>
      <c r="C303" s="20">
        <v>0.13218367975549311</v>
      </c>
      <c r="D303" s="20">
        <v>0.13452568412056021</v>
      </c>
      <c r="E303" s="20">
        <v>0.12994285715727169</v>
      </c>
      <c r="G303" s="20">
        <v>0.11611969313874621</v>
      </c>
      <c r="H303" s="20">
        <v>7.8164359205027498E-2</v>
      </c>
      <c r="I303" s="20">
        <v>0.1171975983319986</v>
      </c>
      <c r="J303" s="20">
        <v>0.14169708209576209</v>
      </c>
      <c r="K303" s="20">
        <v>0.18480014675316639</v>
      </c>
      <c r="L303" s="20">
        <v>0.25457407729772091</v>
      </c>
      <c r="N303" s="20">
        <v>0.12386902403114371</v>
      </c>
      <c r="O303" s="20">
        <v>9.6402778762529923E-2</v>
      </c>
      <c r="P303" s="20">
        <v>0.15216284103212319</v>
      </c>
      <c r="Q303" s="20">
        <v>0.1189016903734703</v>
      </c>
      <c r="R303" s="20">
        <v>0.12860814205339119</v>
      </c>
      <c r="S303" s="20">
        <v>0.16319717489703969</v>
      </c>
      <c r="T303" s="20">
        <v>0.1234885733525713</v>
      </c>
      <c r="U303" s="20">
        <v>0.1123358663399719</v>
      </c>
      <c r="V303" s="20">
        <v>0.17453610167375491</v>
      </c>
      <c r="W303" s="20">
        <v>0.15130636188390981</v>
      </c>
      <c r="X303" s="20">
        <v>0.1062154686564087</v>
      </c>
      <c r="Z303" s="20">
        <v>0.1119125271487792</v>
      </c>
      <c r="AB303" s="20">
        <v>9.2344447683160899E-2</v>
      </c>
      <c r="AD303" s="20">
        <v>0.1220492270247359</v>
      </c>
      <c r="AF303" s="20">
        <v>0.17053569799547461</v>
      </c>
      <c r="AH303" s="20">
        <v>7.1660396848605354E-2</v>
      </c>
      <c r="AJ303" s="20">
        <v>0.14531306496953261</v>
      </c>
      <c r="AL303" s="20">
        <v>9.3329976899938494E-2</v>
      </c>
      <c r="AN303" s="20">
        <v>0.1648156891862545</v>
      </c>
      <c r="AP303" s="20">
        <v>0.17491688315418771</v>
      </c>
      <c r="AR303" s="20">
        <v>0.16182019498659</v>
      </c>
      <c r="AT303" s="20">
        <v>9.5449226281137778E-2</v>
      </c>
      <c r="AV303" s="20">
        <v>0.21149882064430589</v>
      </c>
      <c r="AX303" s="20">
        <v>0.24529570836468709</v>
      </c>
      <c r="AZ303" s="20">
        <v>0.12942967586053411</v>
      </c>
      <c r="BB303" s="20">
        <v>0.13874020423733791</v>
      </c>
      <c r="BD303" s="20">
        <v>0.125975138105862</v>
      </c>
      <c r="BF303" s="20">
        <v>0.12339029308885389</v>
      </c>
      <c r="BH303" s="20">
        <v>5.3415669816488071E-2</v>
      </c>
      <c r="BI303" s="20">
        <v>0.21929008880784509</v>
      </c>
    </row>
    <row r="305" spans="2:61" ht="116" x14ac:dyDescent="0.35">
      <c r="B305" s="17" t="s">
        <v>112</v>
      </c>
    </row>
    <row r="306" spans="2:61" x14ac:dyDescent="0.35">
      <c r="B306" s="18" t="s">
        <v>15</v>
      </c>
    </row>
    <row r="307" spans="2:61" x14ac:dyDescent="0.35">
      <c r="B307" s="19" t="s">
        <v>74</v>
      </c>
      <c r="C307" s="20">
        <v>5.6430869788240613E-2</v>
      </c>
      <c r="D307" s="20">
        <v>6.2665757587804377E-2</v>
      </c>
      <c r="E307" s="20">
        <v>4.9805354355219073E-2</v>
      </c>
      <c r="G307" s="20">
        <v>3.9420772634696948E-2</v>
      </c>
      <c r="H307" s="20">
        <v>3.5530969648889812E-2</v>
      </c>
      <c r="I307" s="20">
        <v>5.7544135958122328E-2</v>
      </c>
      <c r="J307" s="20">
        <v>6.5169742405446179E-2</v>
      </c>
      <c r="K307" s="20">
        <v>6.9450276412627299E-2</v>
      </c>
      <c r="L307" s="20">
        <v>0.11046797509430779</v>
      </c>
      <c r="N307" s="20">
        <v>6.2750866298903779E-2</v>
      </c>
      <c r="O307" s="20">
        <v>5.7572783655848427E-2</v>
      </c>
      <c r="P307" s="20">
        <v>5.31826799243428E-2</v>
      </c>
      <c r="Q307" s="20">
        <v>4.9314590849660833E-2</v>
      </c>
      <c r="R307" s="20">
        <v>5.5011848931464671E-2</v>
      </c>
      <c r="S307" s="20">
        <v>6.3246216451831025E-2</v>
      </c>
      <c r="T307" s="20">
        <v>6.5334853499759815E-2</v>
      </c>
      <c r="U307" s="20">
        <v>3.9204589109994373E-2</v>
      </c>
      <c r="V307" s="20">
        <v>6.0825847222775738E-2</v>
      </c>
      <c r="W307" s="20">
        <v>6.0616328645426903E-2</v>
      </c>
      <c r="X307" s="20">
        <v>6.9477775569802155E-2</v>
      </c>
      <c r="Z307" s="20">
        <v>5.7203645160255119E-2</v>
      </c>
      <c r="AB307" s="20">
        <v>4.3379493230636251E-2</v>
      </c>
      <c r="AD307" s="20">
        <v>4.8626519273245128E-2</v>
      </c>
      <c r="AF307" s="20">
        <v>2.924482046092387E-2</v>
      </c>
      <c r="AH307" s="20">
        <v>2.462073858916829E-2</v>
      </c>
      <c r="AJ307" s="20">
        <v>6.9620983249613966E-2</v>
      </c>
      <c r="AL307" s="20">
        <v>5.9016817335123303E-2</v>
      </c>
      <c r="AN307" s="20">
        <v>6.7568322101240183E-2</v>
      </c>
      <c r="AP307" s="20">
        <v>4.6153965261282202E-2</v>
      </c>
      <c r="AR307" s="20">
        <v>4.531046891857677E-2</v>
      </c>
      <c r="AT307" s="20">
        <v>6.3265476051589997E-2</v>
      </c>
      <c r="AV307" s="20">
        <v>0.14551166880635541</v>
      </c>
      <c r="AX307" s="20">
        <v>2.40706115643105E-2</v>
      </c>
      <c r="AZ307" s="20">
        <v>6.0936378153206898E-2</v>
      </c>
      <c r="BB307" s="20">
        <v>7.1565198007117317E-2</v>
      </c>
      <c r="BD307" s="20">
        <v>5.0253862012702523E-2</v>
      </c>
      <c r="BF307" s="20">
        <v>5.9989317442787217E-2</v>
      </c>
      <c r="BH307" s="20">
        <v>1.250210379841951E-2</v>
      </c>
      <c r="BI307" s="20">
        <v>0.1109555586063541</v>
      </c>
    </row>
    <row r="308" spans="2:61" x14ac:dyDescent="0.35">
      <c r="B308" s="19" t="s">
        <v>75</v>
      </c>
      <c r="C308" s="20">
        <v>0.1463337508871809</v>
      </c>
      <c r="D308" s="20">
        <v>0.14234459009895081</v>
      </c>
      <c r="E308" s="20">
        <v>0.15025976878530839</v>
      </c>
      <c r="G308" s="20">
        <v>0.17089504491134699</v>
      </c>
      <c r="H308" s="20">
        <v>0.14894823816511699</v>
      </c>
      <c r="I308" s="20">
        <v>0.15091265175502591</v>
      </c>
      <c r="J308" s="20">
        <v>0.1314088658082801</v>
      </c>
      <c r="K308" s="20">
        <v>0.1426877146473734</v>
      </c>
      <c r="L308" s="20">
        <v>0.13664893051362839</v>
      </c>
      <c r="N308" s="20">
        <v>0.1583256263109781</v>
      </c>
      <c r="O308" s="20">
        <v>0.15485778432613681</v>
      </c>
      <c r="P308" s="20">
        <v>0.14841610485543411</v>
      </c>
      <c r="Q308" s="20">
        <v>0.11130303483565129</v>
      </c>
      <c r="R308" s="20">
        <v>0.1474496132388545</v>
      </c>
      <c r="S308" s="20">
        <v>0.18368556169867081</v>
      </c>
      <c r="T308" s="20">
        <v>0.13216079288974081</v>
      </c>
      <c r="U308" s="20">
        <v>0.1162320414738687</v>
      </c>
      <c r="V308" s="20">
        <v>0.1748034505785826</v>
      </c>
      <c r="W308" s="20">
        <v>0.1483266492987465</v>
      </c>
      <c r="X308" s="20">
        <v>0.1627352490890078</v>
      </c>
      <c r="Z308" s="20">
        <v>0.16055197268318219</v>
      </c>
      <c r="AB308" s="20">
        <v>9.9917539968496116E-2</v>
      </c>
      <c r="AD308" s="20">
        <v>0.17134544849702579</v>
      </c>
      <c r="AF308" s="20">
        <v>0.1675635966528834</v>
      </c>
      <c r="AH308" s="20">
        <v>7.1477143648381369E-2</v>
      </c>
      <c r="AJ308" s="20">
        <v>0.13288574621203711</v>
      </c>
      <c r="AL308" s="20">
        <v>0.1451489112548851</v>
      </c>
      <c r="AN308" s="20">
        <v>0.22676771797379089</v>
      </c>
      <c r="AP308" s="20">
        <v>0.22140607603838389</v>
      </c>
      <c r="AR308" s="20">
        <v>0.1843285754852414</v>
      </c>
      <c r="AT308" s="20">
        <v>0.1005141114773522</v>
      </c>
      <c r="AV308" s="20">
        <v>0.138699520872204</v>
      </c>
      <c r="AX308" s="20">
        <v>0.1122651492328068</v>
      </c>
      <c r="AZ308" s="20">
        <v>0.18870630352838419</v>
      </c>
      <c r="BB308" s="20">
        <v>0.1684839037077413</v>
      </c>
      <c r="BD308" s="20">
        <v>0.17261228095686609</v>
      </c>
      <c r="BF308" s="20">
        <v>0.20880554365311149</v>
      </c>
      <c r="BH308" s="20">
        <v>0.24381360550932199</v>
      </c>
      <c r="BI308" s="20">
        <v>0.11857102065307561</v>
      </c>
    </row>
    <row r="309" spans="2:61" x14ac:dyDescent="0.35">
      <c r="B309" s="19" t="s">
        <v>70</v>
      </c>
      <c r="C309" s="20">
        <v>0.1483766519393924</v>
      </c>
      <c r="D309" s="20">
        <v>0.14269442758759149</v>
      </c>
      <c r="E309" s="20">
        <v>0.15434167707050311</v>
      </c>
      <c r="G309" s="20">
        <v>0.15805633255837709</v>
      </c>
      <c r="H309" s="20">
        <v>0.1316187866485499</v>
      </c>
      <c r="I309" s="20">
        <v>0.15581336987595101</v>
      </c>
      <c r="J309" s="20">
        <v>0.151167332807737</v>
      </c>
      <c r="K309" s="20">
        <v>0.15326567227883561</v>
      </c>
      <c r="L309" s="20">
        <v>0.1371128337807995</v>
      </c>
      <c r="N309" s="20">
        <v>0.18209696240236339</v>
      </c>
      <c r="O309" s="20">
        <v>0.15274738141287181</v>
      </c>
      <c r="P309" s="20">
        <v>0.11727610253193579</v>
      </c>
      <c r="Q309" s="20">
        <v>0.12360626738251231</v>
      </c>
      <c r="R309" s="20">
        <v>0.14625410962656471</v>
      </c>
      <c r="S309" s="20">
        <v>0.16061142101106129</v>
      </c>
      <c r="T309" s="20">
        <v>0.1705462425598587</v>
      </c>
      <c r="U309" s="20">
        <v>0.1244024315770839</v>
      </c>
      <c r="V309" s="20">
        <v>0.1629390743312468</v>
      </c>
      <c r="W309" s="20">
        <v>0.14448999340648419</v>
      </c>
      <c r="X309" s="20">
        <v>0.15159874171060331</v>
      </c>
      <c r="Z309" s="20">
        <v>0.1343146459146112</v>
      </c>
      <c r="AB309" s="20">
        <v>0.1137304116661023</v>
      </c>
      <c r="AD309" s="20">
        <v>0.14250367077856349</v>
      </c>
      <c r="AF309" s="20">
        <v>0.162279145522992</v>
      </c>
      <c r="AH309" s="20">
        <v>0.1165678713539057</v>
      </c>
      <c r="AJ309" s="20">
        <v>0.1501013205435649</v>
      </c>
      <c r="AL309" s="20">
        <v>0.1380709730826182</v>
      </c>
      <c r="AN309" s="20">
        <v>9.5961868908129744E-2</v>
      </c>
      <c r="AP309" s="20">
        <v>0.1908517042131192</v>
      </c>
      <c r="AR309" s="20">
        <v>0.168168334853108</v>
      </c>
      <c r="AT309" s="20">
        <v>0.1370417835340193</v>
      </c>
      <c r="AV309" s="20">
        <v>0.1327412521180181</v>
      </c>
      <c r="AX309" s="20">
        <v>0.18948333938665099</v>
      </c>
      <c r="AZ309" s="20">
        <v>0.1236075627065899</v>
      </c>
      <c r="BB309" s="20">
        <v>0.13483679068203941</v>
      </c>
      <c r="BD309" s="20">
        <v>0.13699410927299449</v>
      </c>
      <c r="BF309" s="20">
        <v>0.106830703515577</v>
      </c>
      <c r="BH309" s="20">
        <v>0.11272195663946211</v>
      </c>
      <c r="BI309" s="20">
        <v>0.1784694890503345</v>
      </c>
    </row>
    <row r="310" spans="2:61" x14ac:dyDescent="0.35">
      <c r="B310" s="19" t="s">
        <v>71</v>
      </c>
      <c r="C310" s="20">
        <v>0.38480551827163828</v>
      </c>
      <c r="D310" s="20">
        <v>0.39279851146566419</v>
      </c>
      <c r="E310" s="20">
        <v>0.37702261353117722</v>
      </c>
      <c r="G310" s="20">
        <v>0.40219412056547588</v>
      </c>
      <c r="H310" s="20">
        <v>0.38020391837016237</v>
      </c>
      <c r="I310" s="20">
        <v>0.36335230040413952</v>
      </c>
      <c r="J310" s="20">
        <v>0.41367032610317472</v>
      </c>
      <c r="K310" s="20">
        <v>0.39040936105911422</v>
      </c>
      <c r="L310" s="20">
        <v>0.3200899329211539</v>
      </c>
      <c r="N310" s="20">
        <v>0.38066279182537482</v>
      </c>
      <c r="O310" s="20">
        <v>0.40241310261550201</v>
      </c>
      <c r="P310" s="20">
        <v>0.42244270554820779</v>
      </c>
      <c r="Q310" s="20">
        <v>0.3687653091170372</v>
      </c>
      <c r="R310" s="20">
        <v>0.45084701760490697</v>
      </c>
      <c r="S310" s="20">
        <v>0.31061048929311569</v>
      </c>
      <c r="T310" s="20">
        <v>0.38400871578841428</v>
      </c>
      <c r="U310" s="20">
        <v>0.40394499952557</v>
      </c>
      <c r="V310" s="20">
        <v>0.35858709631750252</v>
      </c>
      <c r="W310" s="20">
        <v>0.39869494896726437</v>
      </c>
      <c r="X310" s="20">
        <v>0.37965557900432939</v>
      </c>
      <c r="Z310" s="20">
        <v>0.37301919162188668</v>
      </c>
      <c r="AB310" s="20">
        <v>0.40612625742898389</v>
      </c>
      <c r="AD310" s="20">
        <v>0.40249445317043753</v>
      </c>
      <c r="AF310" s="20">
        <v>0.40594546677287802</v>
      </c>
      <c r="AH310" s="20">
        <v>0.36973003018476852</v>
      </c>
      <c r="AJ310" s="20">
        <v>0.38205210019597302</v>
      </c>
      <c r="AL310" s="20">
        <v>0.4145309443139763</v>
      </c>
      <c r="AN310" s="20">
        <v>0.35182651300265888</v>
      </c>
      <c r="AP310" s="20">
        <v>0.32155776877610809</v>
      </c>
      <c r="AR310" s="20">
        <v>0.32454486610902472</v>
      </c>
      <c r="AT310" s="20">
        <v>0.42710120910456822</v>
      </c>
      <c r="AV310" s="20">
        <v>0.43811105701039399</v>
      </c>
      <c r="AX310" s="20">
        <v>0.45531096406672128</v>
      </c>
      <c r="AZ310" s="20">
        <v>0.33199515754232017</v>
      </c>
      <c r="BB310" s="20">
        <v>0.29049733564901548</v>
      </c>
      <c r="BD310" s="20">
        <v>0.35455733024623509</v>
      </c>
      <c r="BF310" s="20">
        <v>0.32828250574585649</v>
      </c>
      <c r="BH310" s="20">
        <v>0.42188766396495531</v>
      </c>
      <c r="BI310" s="20">
        <v>0.27553550236412772</v>
      </c>
    </row>
    <row r="311" spans="2:61" x14ac:dyDescent="0.35">
      <c r="B311" s="19" t="s">
        <v>72</v>
      </c>
      <c r="C311" s="20">
        <v>0.26405320911354768</v>
      </c>
      <c r="D311" s="20">
        <v>0.25949671325998919</v>
      </c>
      <c r="E311" s="20">
        <v>0.26857058625779229</v>
      </c>
      <c r="G311" s="20">
        <v>0.22943372933010289</v>
      </c>
      <c r="H311" s="20">
        <v>0.30369808716728092</v>
      </c>
      <c r="I311" s="20">
        <v>0.27237754200676118</v>
      </c>
      <c r="J311" s="20">
        <v>0.23858373287536189</v>
      </c>
      <c r="K311" s="20">
        <v>0.24418697560204961</v>
      </c>
      <c r="L311" s="20">
        <v>0.29568032769011038</v>
      </c>
      <c r="N311" s="20">
        <v>0.21616375316237979</v>
      </c>
      <c r="O311" s="20">
        <v>0.23240894798964101</v>
      </c>
      <c r="P311" s="20">
        <v>0.25868240714007951</v>
      </c>
      <c r="Q311" s="20">
        <v>0.34701079781513838</v>
      </c>
      <c r="R311" s="20">
        <v>0.2004374105982091</v>
      </c>
      <c r="S311" s="20">
        <v>0.28184631154532103</v>
      </c>
      <c r="T311" s="20">
        <v>0.24794939526222631</v>
      </c>
      <c r="U311" s="20">
        <v>0.31621593831348299</v>
      </c>
      <c r="V311" s="20">
        <v>0.2428445315498925</v>
      </c>
      <c r="W311" s="20">
        <v>0.24787207968207789</v>
      </c>
      <c r="X311" s="20">
        <v>0.23653265462625739</v>
      </c>
      <c r="Z311" s="20">
        <v>0.2749105446200647</v>
      </c>
      <c r="AB311" s="20">
        <v>0.33684629770578151</v>
      </c>
      <c r="AD311" s="20">
        <v>0.23502990828072789</v>
      </c>
      <c r="AF311" s="20">
        <v>0.23496697059032259</v>
      </c>
      <c r="AH311" s="20">
        <v>0.41760421622377619</v>
      </c>
      <c r="AJ311" s="20">
        <v>0.26533984979881092</v>
      </c>
      <c r="AL311" s="20">
        <v>0.24323235401339699</v>
      </c>
      <c r="AN311" s="20">
        <v>0.25787557801418032</v>
      </c>
      <c r="AP311" s="20">
        <v>0.2200304857111065</v>
      </c>
      <c r="AR311" s="20">
        <v>0.27764775463404912</v>
      </c>
      <c r="AT311" s="20">
        <v>0.27207741983247019</v>
      </c>
      <c r="AV311" s="20">
        <v>0.14493650119302839</v>
      </c>
      <c r="AX311" s="20">
        <v>0.21886993574951061</v>
      </c>
      <c r="AZ311" s="20">
        <v>0.29475459806949872</v>
      </c>
      <c r="BB311" s="20">
        <v>0.33461677195408629</v>
      </c>
      <c r="BD311" s="20">
        <v>0.28558241751120172</v>
      </c>
      <c r="BF311" s="20">
        <v>0.29609192964266778</v>
      </c>
      <c r="BH311" s="20">
        <v>0.2090746700878412</v>
      </c>
      <c r="BI311" s="20">
        <v>0.31646842932610803</v>
      </c>
    </row>
    <row r="313" spans="2:61" ht="101.5" x14ac:dyDescent="0.35">
      <c r="B313" s="17" t="s">
        <v>113</v>
      </c>
    </row>
    <row r="314" spans="2:61" x14ac:dyDescent="0.35">
      <c r="B314" s="18" t="s">
        <v>15</v>
      </c>
    </row>
    <row r="315" spans="2:61" x14ac:dyDescent="0.35">
      <c r="B315" s="19" t="s">
        <v>74</v>
      </c>
      <c r="C315" s="20">
        <v>0.2371431826281418</v>
      </c>
      <c r="D315" s="20">
        <v>0.2374515643069729</v>
      </c>
      <c r="E315" s="20">
        <v>0.23684341553238891</v>
      </c>
      <c r="G315" s="20">
        <v>0.17903479856978641</v>
      </c>
      <c r="H315" s="20">
        <v>0.28633371274689878</v>
      </c>
      <c r="I315" s="20">
        <v>0.24827649052450759</v>
      </c>
      <c r="J315" s="20">
        <v>0.20275250370005429</v>
      </c>
      <c r="K315" s="20">
        <v>0.1963865180079605</v>
      </c>
      <c r="L315" s="20">
        <v>0.35200365996501209</v>
      </c>
      <c r="N315" s="20">
        <v>0.2073054687495442</v>
      </c>
      <c r="O315" s="20">
        <v>0.2050825810735489</v>
      </c>
      <c r="P315" s="20">
        <v>0.18601163207047761</v>
      </c>
      <c r="Q315" s="20">
        <v>0.2658286673768453</v>
      </c>
      <c r="R315" s="20">
        <v>0.2278257504090945</v>
      </c>
      <c r="S315" s="20">
        <v>0.21021864503908361</v>
      </c>
      <c r="T315" s="20">
        <v>0.23664930329333639</v>
      </c>
      <c r="U315" s="20">
        <v>0.29437794013321728</v>
      </c>
      <c r="V315" s="20">
        <v>0.20532561012260331</v>
      </c>
      <c r="W315" s="20">
        <v>0.22230804074498539</v>
      </c>
      <c r="X315" s="20">
        <v>0.24352636725229071</v>
      </c>
      <c r="Z315" s="20">
        <v>0.2201069767676129</v>
      </c>
      <c r="AB315" s="20">
        <v>0.33005245768440061</v>
      </c>
      <c r="AD315" s="20">
        <v>0.17863818774541301</v>
      </c>
      <c r="AF315" s="20">
        <v>0.1418563943904555</v>
      </c>
      <c r="AH315" s="20">
        <v>0.41724768782942367</v>
      </c>
      <c r="AJ315" s="20">
        <v>0.2305097903368678</v>
      </c>
      <c r="AL315" s="20">
        <v>0.2020232674076731</v>
      </c>
      <c r="AN315" s="20">
        <v>0.22908795201984139</v>
      </c>
      <c r="AP315" s="20">
        <v>0.189469232452074</v>
      </c>
      <c r="AR315" s="20">
        <v>0.2141501490391651</v>
      </c>
      <c r="AT315" s="20">
        <v>0.28280103388615663</v>
      </c>
      <c r="AV315" s="20">
        <v>0.2022231110172012</v>
      </c>
      <c r="AX315" s="20">
        <v>0.24227319184183879</v>
      </c>
      <c r="AZ315" s="20">
        <v>0.23614199207107661</v>
      </c>
      <c r="BB315" s="20">
        <v>0.21606838622824279</v>
      </c>
      <c r="BD315" s="20">
        <v>0.26272988955269971</v>
      </c>
      <c r="BF315" s="20">
        <v>0.28179338646452212</v>
      </c>
      <c r="BH315" s="20">
        <v>0.21640478463744989</v>
      </c>
      <c r="BI315" s="20">
        <v>0.22051311892290279</v>
      </c>
    </row>
    <row r="316" spans="2:61" x14ac:dyDescent="0.35">
      <c r="B316" s="19" t="s">
        <v>75</v>
      </c>
      <c r="C316" s="20">
        <v>0.30750898402811311</v>
      </c>
      <c r="D316" s="20">
        <v>0.30622585958108378</v>
      </c>
      <c r="E316" s="20">
        <v>0.30929141437636548</v>
      </c>
      <c r="G316" s="20">
        <v>0.38773312478823818</v>
      </c>
      <c r="H316" s="20">
        <v>0.31666921713587121</v>
      </c>
      <c r="I316" s="20">
        <v>0.28165090741958171</v>
      </c>
      <c r="J316" s="20">
        <v>0.31715915538390588</v>
      </c>
      <c r="K316" s="20">
        <v>0.29628138689468919</v>
      </c>
      <c r="L316" s="20">
        <v>0.20351741646745281</v>
      </c>
      <c r="N316" s="20">
        <v>0.28710617880867378</v>
      </c>
      <c r="O316" s="20">
        <v>0.33126188623976838</v>
      </c>
      <c r="P316" s="20">
        <v>0.31779268208206679</v>
      </c>
      <c r="Q316" s="20">
        <v>0.29655505534283888</v>
      </c>
      <c r="R316" s="20">
        <v>0.31513980421868798</v>
      </c>
      <c r="S316" s="20">
        <v>0.30565278531400891</v>
      </c>
      <c r="T316" s="20">
        <v>0.33853634021675988</v>
      </c>
      <c r="U316" s="20">
        <v>0.30654497968433708</v>
      </c>
      <c r="V316" s="20">
        <v>0.2687935581594536</v>
      </c>
      <c r="W316" s="20">
        <v>0.32102122950705803</v>
      </c>
      <c r="X316" s="20">
        <v>0.34334476433693167</v>
      </c>
      <c r="Z316" s="20">
        <v>0.31611161846235653</v>
      </c>
      <c r="AB316" s="20">
        <v>0.33499515114121708</v>
      </c>
      <c r="AD316" s="20">
        <v>0.31986256389757828</v>
      </c>
      <c r="AF316" s="20">
        <v>0.37852182185157529</v>
      </c>
      <c r="AH316" s="20">
        <v>0.32689598991388141</v>
      </c>
      <c r="AJ316" s="20">
        <v>0.29460001987719298</v>
      </c>
      <c r="AL316" s="20">
        <v>0.3583089456003431</v>
      </c>
      <c r="AN316" s="20">
        <v>0.27630133825546582</v>
      </c>
      <c r="AP316" s="20">
        <v>0.25889762843817249</v>
      </c>
      <c r="AR316" s="20">
        <v>0.32082860706688049</v>
      </c>
      <c r="AT316" s="20">
        <v>0.33535587408867168</v>
      </c>
      <c r="AV316" s="20">
        <v>0.198696082935165</v>
      </c>
      <c r="AX316" s="20">
        <v>0.26754477231122431</v>
      </c>
      <c r="AZ316" s="20">
        <v>0.29701199108719772</v>
      </c>
      <c r="BB316" s="20">
        <v>0.28104383960304158</v>
      </c>
      <c r="BD316" s="20">
        <v>0.29343138083894099</v>
      </c>
      <c r="BF316" s="20">
        <v>0.32773633723562817</v>
      </c>
      <c r="BH316" s="20">
        <v>0.37141256518438748</v>
      </c>
      <c r="BI316" s="20">
        <v>0.26593494427195608</v>
      </c>
    </row>
    <row r="317" spans="2:61" x14ac:dyDescent="0.35">
      <c r="B317" s="19" t="s">
        <v>70</v>
      </c>
      <c r="C317" s="20">
        <v>0.16837295821118339</v>
      </c>
      <c r="D317" s="20">
        <v>0.16091395866898181</v>
      </c>
      <c r="E317" s="20">
        <v>0.17663389347429309</v>
      </c>
      <c r="G317" s="20">
        <v>0.15602572647043539</v>
      </c>
      <c r="H317" s="20">
        <v>0.1389289738408149</v>
      </c>
      <c r="I317" s="20">
        <v>0.17742478048446481</v>
      </c>
      <c r="J317" s="20">
        <v>0.17284301832161841</v>
      </c>
      <c r="K317" s="20">
        <v>0.2053290159763756</v>
      </c>
      <c r="L317" s="20">
        <v>0.1546755881518759</v>
      </c>
      <c r="N317" s="20">
        <v>0.1976213330792099</v>
      </c>
      <c r="O317" s="20">
        <v>0.17760812723772759</v>
      </c>
      <c r="P317" s="20">
        <v>0.1597992262365879</v>
      </c>
      <c r="Q317" s="20">
        <v>0.1522867915808914</v>
      </c>
      <c r="R317" s="20">
        <v>0.15800669053672331</v>
      </c>
      <c r="S317" s="20">
        <v>0.17124176658570081</v>
      </c>
      <c r="T317" s="20">
        <v>0.13452761203893271</v>
      </c>
      <c r="U317" s="20">
        <v>0.14009007428301759</v>
      </c>
      <c r="V317" s="20">
        <v>0.21152228096530271</v>
      </c>
      <c r="W317" s="20">
        <v>0.18671569227578469</v>
      </c>
      <c r="X317" s="20">
        <v>0.16962089979144909</v>
      </c>
      <c r="Z317" s="20">
        <v>0.1815553728150375</v>
      </c>
      <c r="AB317" s="20">
        <v>0.1440790136111349</v>
      </c>
      <c r="AD317" s="20">
        <v>0.17054901504907019</v>
      </c>
      <c r="AF317" s="20">
        <v>0.20828787169199811</v>
      </c>
      <c r="AH317" s="20">
        <v>8.4617325541704522E-2</v>
      </c>
      <c r="AJ317" s="20">
        <v>0.17458450373784529</v>
      </c>
      <c r="AL317" s="20">
        <v>0.15079784638647009</v>
      </c>
      <c r="AN317" s="20">
        <v>8.4341898400157628E-2</v>
      </c>
      <c r="AP317" s="20">
        <v>0.1853058240270285</v>
      </c>
      <c r="AR317" s="20">
        <v>0.2089829277816963</v>
      </c>
      <c r="AT317" s="20">
        <v>0.16367538289694211</v>
      </c>
      <c r="AV317" s="20">
        <v>0.19433714837814889</v>
      </c>
      <c r="AX317" s="20">
        <v>0.26708762026931571</v>
      </c>
      <c r="AZ317" s="20">
        <v>0.20374103395709181</v>
      </c>
      <c r="BB317" s="20">
        <v>0.25370048384739519</v>
      </c>
      <c r="BD317" s="20">
        <v>0.19969721275995819</v>
      </c>
      <c r="BF317" s="20">
        <v>0.16683174709197821</v>
      </c>
      <c r="BH317" s="20">
        <v>0.16041602498764221</v>
      </c>
      <c r="BI317" s="20">
        <v>0.2710866133395205</v>
      </c>
    </row>
    <row r="318" spans="2:61" x14ac:dyDescent="0.35">
      <c r="B318" s="19" t="s">
        <v>71</v>
      </c>
      <c r="C318" s="20">
        <v>0.1990288470193754</v>
      </c>
      <c r="D318" s="20">
        <v>0.20411495889493439</v>
      </c>
      <c r="E318" s="20">
        <v>0.19352814932089471</v>
      </c>
      <c r="G318" s="20">
        <v>0.21086134592234809</v>
      </c>
      <c r="H318" s="20">
        <v>0.18659299830811091</v>
      </c>
      <c r="I318" s="20">
        <v>0.2057955955879833</v>
      </c>
      <c r="J318" s="20">
        <v>0.21584150452292239</v>
      </c>
      <c r="K318" s="20">
        <v>0.17830496001231441</v>
      </c>
      <c r="L318" s="20">
        <v>0.19924330318071859</v>
      </c>
      <c r="N318" s="20">
        <v>0.22285987313674541</v>
      </c>
      <c r="O318" s="20">
        <v>0.22396577376659851</v>
      </c>
      <c r="P318" s="20">
        <v>0.21317219888894401</v>
      </c>
      <c r="Q318" s="20">
        <v>0.18538124606703629</v>
      </c>
      <c r="R318" s="20">
        <v>0.21380823409050731</v>
      </c>
      <c r="S318" s="20">
        <v>0.2087061187751667</v>
      </c>
      <c r="T318" s="20">
        <v>0.17275754893716169</v>
      </c>
      <c r="U318" s="20">
        <v>0.19146153043960051</v>
      </c>
      <c r="V318" s="20">
        <v>0.215241929097225</v>
      </c>
      <c r="W318" s="20">
        <v>0.17217508583227059</v>
      </c>
      <c r="X318" s="20">
        <v>0.19458480600884689</v>
      </c>
      <c r="Z318" s="20">
        <v>0.18729016117273289</v>
      </c>
      <c r="AB318" s="20">
        <v>0.14155872949906939</v>
      </c>
      <c r="AD318" s="20">
        <v>0.24369601463649501</v>
      </c>
      <c r="AF318" s="20">
        <v>0.18241875015097819</v>
      </c>
      <c r="AH318" s="20">
        <v>0.13304220921941409</v>
      </c>
      <c r="AJ318" s="20">
        <v>0.22294475715331599</v>
      </c>
      <c r="AL318" s="20">
        <v>0.2045581843187147</v>
      </c>
      <c r="AN318" s="20">
        <v>0.31208001075031921</v>
      </c>
      <c r="AP318" s="20">
        <v>0.25422712495709082</v>
      </c>
      <c r="AR318" s="20">
        <v>0.1945891910089366</v>
      </c>
      <c r="AT318" s="20">
        <v>0.1375095833836053</v>
      </c>
      <c r="AV318" s="20">
        <v>0.21815806785795749</v>
      </c>
      <c r="AX318" s="20">
        <v>0.15406921329128251</v>
      </c>
      <c r="AZ318" s="20">
        <v>0.19045156214646111</v>
      </c>
      <c r="BB318" s="20">
        <v>0.15967371527993379</v>
      </c>
      <c r="BD318" s="20">
        <v>0.16993757243723159</v>
      </c>
      <c r="BF318" s="20">
        <v>0.1561280063355287</v>
      </c>
      <c r="BH318" s="20">
        <v>0.20491654589593411</v>
      </c>
      <c r="BI318" s="20">
        <v>0.15446314307902559</v>
      </c>
    </row>
    <row r="319" spans="2:61" x14ac:dyDescent="0.35">
      <c r="B319" s="19" t="s">
        <v>72</v>
      </c>
      <c r="C319" s="20">
        <v>8.7946028113186386E-2</v>
      </c>
      <c r="D319" s="20">
        <v>9.1293658548027248E-2</v>
      </c>
      <c r="E319" s="20">
        <v>8.3703127296057861E-2</v>
      </c>
      <c r="G319" s="20">
        <v>6.6345004249191722E-2</v>
      </c>
      <c r="H319" s="20">
        <v>7.1475097968304147E-2</v>
      </c>
      <c r="I319" s="20">
        <v>8.685222598346258E-2</v>
      </c>
      <c r="J319" s="20">
        <v>9.1403818071498999E-2</v>
      </c>
      <c r="K319" s="20">
        <v>0.1236981191086603</v>
      </c>
      <c r="L319" s="20">
        <v>9.0560032234940385E-2</v>
      </c>
      <c r="N319" s="20">
        <v>8.510714622582663E-2</v>
      </c>
      <c r="O319" s="20">
        <v>6.2081631682356517E-2</v>
      </c>
      <c r="P319" s="20">
        <v>0.1232242607219237</v>
      </c>
      <c r="Q319" s="20">
        <v>9.9948239632387983E-2</v>
      </c>
      <c r="R319" s="20">
        <v>8.5219520744986857E-2</v>
      </c>
      <c r="S319" s="20">
        <v>0.1041806842860401</v>
      </c>
      <c r="T319" s="20">
        <v>0.1175291955138093</v>
      </c>
      <c r="U319" s="20">
        <v>6.7525475459827622E-2</v>
      </c>
      <c r="V319" s="20">
        <v>9.911662165541564E-2</v>
      </c>
      <c r="W319" s="20">
        <v>9.7779951639901275E-2</v>
      </c>
      <c r="X319" s="20">
        <v>4.8923162610481637E-2</v>
      </c>
      <c r="Z319" s="20">
        <v>9.4935870782260193E-2</v>
      </c>
      <c r="AB319" s="20">
        <v>4.9314648064177957E-2</v>
      </c>
      <c r="AD319" s="20">
        <v>8.7254218671443576E-2</v>
      </c>
      <c r="AF319" s="20">
        <v>8.8915161914992921E-2</v>
      </c>
      <c r="AH319" s="20">
        <v>3.819678749557625E-2</v>
      </c>
      <c r="AJ319" s="20">
        <v>7.7360928894777914E-2</v>
      </c>
      <c r="AL319" s="20">
        <v>8.4311756286799017E-2</v>
      </c>
      <c r="AN319" s="20">
        <v>9.8188800574215987E-2</v>
      </c>
      <c r="AP319" s="20">
        <v>0.1121001901256343</v>
      </c>
      <c r="AR319" s="20">
        <v>6.1449125103321241E-2</v>
      </c>
      <c r="AT319" s="20">
        <v>8.0658125744624151E-2</v>
      </c>
      <c r="AV319" s="20">
        <v>0.1865855898115274</v>
      </c>
      <c r="AX319" s="20">
        <v>6.9025202286338586E-2</v>
      </c>
      <c r="AZ319" s="20">
        <v>7.26534207381727E-2</v>
      </c>
      <c r="BB319" s="20">
        <v>8.9513575041386351E-2</v>
      </c>
      <c r="BD319" s="20">
        <v>7.4203944411169523E-2</v>
      </c>
      <c r="BF319" s="20">
        <v>6.7510522872342646E-2</v>
      </c>
      <c r="BH319" s="20">
        <v>4.6850079294586358E-2</v>
      </c>
      <c r="BI319" s="20">
        <v>8.8002180386594825E-2</v>
      </c>
    </row>
    <row r="321" spans="2:61" ht="101.5" x14ac:dyDescent="0.35">
      <c r="B321" s="17" t="s">
        <v>114</v>
      </c>
    </row>
    <row r="322" spans="2:61" x14ac:dyDescent="0.35">
      <c r="B322" s="18" t="s">
        <v>15</v>
      </c>
    </row>
    <row r="323" spans="2:61" x14ac:dyDescent="0.35">
      <c r="B323" s="19" t="s">
        <v>74</v>
      </c>
      <c r="C323" s="20">
        <v>0.30188916809314109</v>
      </c>
      <c r="D323" s="20">
        <v>0.29492360621440228</v>
      </c>
      <c r="E323" s="20">
        <v>0.30950009788152189</v>
      </c>
      <c r="G323" s="20">
        <v>0.22897250373429681</v>
      </c>
      <c r="H323" s="20">
        <v>0.33780881668363688</v>
      </c>
      <c r="I323" s="20">
        <v>0.30473050755242709</v>
      </c>
      <c r="J323" s="20">
        <v>0.30218200596418798</v>
      </c>
      <c r="K323" s="20">
        <v>0.2856032751579522</v>
      </c>
      <c r="L323" s="20">
        <v>0.32643074364836588</v>
      </c>
      <c r="N323" s="20">
        <v>0.28979905828249819</v>
      </c>
      <c r="O323" s="20">
        <v>0.30837262783039698</v>
      </c>
      <c r="P323" s="20">
        <v>0.2942709076207386</v>
      </c>
      <c r="Q323" s="20">
        <v>0.34974624625674577</v>
      </c>
      <c r="R323" s="20">
        <v>0.29049563717067539</v>
      </c>
      <c r="S323" s="20">
        <v>0.29951400057452998</v>
      </c>
      <c r="T323" s="20">
        <v>0.27871932040753489</v>
      </c>
      <c r="U323" s="20">
        <v>0.32789847837672159</v>
      </c>
      <c r="V323" s="20">
        <v>0.26719778926829713</v>
      </c>
      <c r="W323" s="20">
        <v>0.30401488585896519</v>
      </c>
      <c r="X323" s="20">
        <v>0.28896381467035159</v>
      </c>
      <c r="Z323" s="20">
        <v>0.34064550896376428</v>
      </c>
      <c r="AB323" s="20">
        <v>0.38417350492396057</v>
      </c>
      <c r="AD323" s="20">
        <v>0.27850303082467692</v>
      </c>
      <c r="AF323" s="20">
        <v>0.27915111148259908</v>
      </c>
      <c r="AH323" s="20">
        <v>0.4399202879545665</v>
      </c>
      <c r="AJ323" s="20">
        <v>0.27362209873285082</v>
      </c>
      <c r="AL323" s="20">
        <v>0.25297185219216661</v>
      </c>
      <c r="AN323" s="20">
        <v>0.2151222956332417</v>
      </c>
      <c r="AP323" s="20">
        <v>0.2227313632308259</v>
      </c>
      <c r="AR323" s="20">
        <v>0.27606970220189841</v>
      </c>
      <c r="AT323" s="20">
        <v>0.36447716192367569</v>
      </c>
      <c r="AV323" s="20">
        <v>0.22412251602218569</v>
      </c>
      <c r="AX323" s="20">
        <v>0.14710061768350791</v>
      </c>
      <c r="AZ323" s="20">
        <v>0.38058657917284078</v>
      </c>
      <c r="BB323" s="20">
        <v>0.3929236962475755</v>
      </c>
      <c r="BD323" s="20">
        <v>0.35716207721761778</v>
      </c>
      <c r="BF323" s="20">
        <v>0.39312025935638178</v>
      </c>
      <c r="BH323" s="20">
        <v>0.4120291645640885</v>
      </c>
      <c r="BI323" s="20">
        <v>0.3640655726117093</v>
      </c>
    </row>
    <row r="324" spans="2:61" x14ac:dyDescent="0.35">
      <c r="B324" s="19" t="s">
        <v>75</v>
      </c>
      <c r="C324" s="20">
        <v>0.3532145840119893</v>
      </c>
      <c r="D324" s="20">
        <v>0.35240596207544761</v>
      </c>
      <c r="E324" s="20">
        <v>0.35447825131066452</v>
      </c>
      <c r="G324" s="20">
        <v>0.34598005305616891</v>
      </c>
      <c r="H324" s="20">
        <v>0.36748463018270078</v>
      </c>
      <c r="I324" s="20">
        <v>0.3440868625537421</v>
      </c>
      <c r="J324" s="20">
        <v>0.35354588628631922</v>
      </c>
      <c r="K324" s="20">
        <v>0.36063671278018489</v>
      </c>
      <c r="L324" s="20">
        <v>0.31608696724450358</v>
      </c>
      <c r="N324" s="20">
        <v>0.41224918258903209</v>
      </c>
      <c r="O324" s="20">
        <v>0.35517875877112121</v>
      </c>
      <c r="P324" s="20">
        <v>0.36540524802435781</v>
      </c>
      <c r="Q324" s="20">
        <v>0.32406642038342948</v>
      </c>
      <c r="R324" s="20">
        <v>0.36343494655823289</v>
      </c>
      <c r="S324" s="20">
        <v>0.31907648640702629</v>
      </c>
      <c r="T324" s="20">
        <v>0.37858402677042041</v>
      </c>
      <c r="U324" s="20">
        <v>0.34640458942048152</v>
      </c>
      <c r="V324" s="20">
        <v>0.35392991249249001</v>
      </c>
      <c r="W324" s="20">
        <v>0.33116682178506618</v>
      </c>
      <c r="X324" s="20">
        <v>0.35721697103685462</v>
      </c>
      <c r="Z324" s="20">
        <v>0.36878364936634478</v>
      </c>
      <c r="AB324" s="20">
        <v>0.31057405205584382</v>
      </c>
      <c r="AD324" s="20">
        <v>0.437067675792707</v>
      </c>
      <c r="AF324" s="20">
        <v>0.36028288967976929</v>
      </c>
      <c r="AH324" s="20">
        <v>0.33893855023505981</v>
      </c>
      <c r="AJ324" s="20">
        <v>0.33521236237418961</v>
      </c>
      <c r="AL324" s="20">
        <v>0.31145220705195797</v>
      </c>
      <c r="AN324" s="20">
        <v>0.34815659312077207</v>
      </c>
      <c r="AP324" s="20">
        <v>0.35604526539980419</v>
      </c>
      <c r="AR324" s="20">
        <v>0.31154921790270501</v>
      </c>
      <c r="AT324" s="20">
        <v>0.35285084341700312</v>
      </c>
      <c r="AV324" s="20">
        <v>0.40921145026716371</v>
      </c>
      <c r="AX324" s="20">
        <v>0.39785166328045951</v>
      </c>
      <c r="AZ324" s="20">
        <v>0.30936672374776508</v>
      </c>
      <c r="BB324" s="20">
        <v>0.30422497269682242</v>
      </c>
      <c r="BD324" s="20">
        <v>0.33069129849756462</v>
      </c>
      <c r="BF324" s="20">
        <v>0.29309723373578289</v>
      </c>
      <c r="BH324" s="20">
        <v>0.25617203993700399</v>
      </c>
      <c r="BI324" s="20">
        <v>0.25632846772682172</v>
      </c>
    </row>
    <row r="325" spans="2:61" x14ac:dyDescent="0.35">
      <c r="B325" s="19" t="s">
        <v>70</v>
      </c>
      <c r="C325" s="20">
        <v>0.14238692270575681</v>
      </c>
      <c r="D325" s="20">
        <v>0.14045784103967979</v>
      </c>
      <c r="E325" s="20">
        <v>0.14398286348955741</v>
      </c>
      <c r="G325" s="20">
        <v>0.13061201293742469</v>
      </c>
      <c r="H325" s="20">
        <v>0.10815310768452931</v>
      </c>
      <c r="I325" s="20">
        <v>0.15193851419737869</v>
      </c>
      <c r="J325" s="20">
        <v>0.15006736016090169</v>
      </c>
      <c r="K325" s="20">
        <v>0.168867345747754</v>
      </c>
      <c r="L325" s="20">
        <v>0.14845167005680551</v>
      </c>
      <c r="N325" s="20">
        <v>0.14759668431623399</v>
      </c>
      <c r="O325" s="20">
        <v>0.1487994874401953</v>
      </c>
      <c r="P325" s="20">
        <v>0.120949570144</v>
      </c>
      <c r="Q325" s="20">
        <v>0.1305153688213172</v>
      </c>
      <c r="R325" s="20">
        <v>0.1249945373204749</v>
      </c>
      <c r="S325" s="20">
        <v>0.1173095976924349</v>
      </c>
      <c r="T325" s="20">
        <v>0.1425776931240193</v>
      </c>
      <c r="U325" s="20">
        <v>0.12678097199582281</v>
      </c>
      <c r="V325" s="20">
        <v>0.1729223102005033</v>
      </c>
      <c r="W325" s="20">
        <v>0.16539704628271321</v>
      </c>
      <c r="X325" s="20">
        <v>0.1527223168097438</v>
      </c>
      <c r="Z325" s="20">
        <v>0.1339074889816716</v>
      </c>
      <c r="AB325" s="20">
        <v>0.11965676228825679</v>
      </c>
      <c r="AD325" s="20">
        <v>0.1187168217018279</v>
      </c>
      <c r="AF325" s="20">
        <v>0.1584309322823633</v>
      </c>
      <c r="AH325" s="20">
        <v>9.3406513744613701E-2</v>
      </c>
      <c r="AJ325" s="20">
        <v>0.16066553869245201</v>
      </c>
      <c r="AL325" s="20">
        <v>0.1711666626235866</v>
      </c>
      <c r="AN325" s="20">
        <v>9.5736604967046515E-2</v>
      </c>
      <c r="AP325" s="20">
        <v>0.17201176679484129</v>
      </c>
      <c r="AR325" s="20">
        <v>0.14247721093590271</v>
      </c>
      <c r="AT325" s="20">
        <v>0.1199882016652298</v>
      </c>
      <c r="AV325" s="20">
        <v>0.13905303896633681</v>
      </c>
      <c r="AX325" s="20">
        <v>0.2080096525900702</v>
      </c>
      <c r="AZ325" s="20">
        <v>0.1437471483057467</v>
      </c>
      <c r="BB325" s="20">
        <v>0.1781441141902142</v>
      </c>
      <c r="BD325" s="20">
        <v>0.15959174340429921</v>
      </c>
      <c r="BF325" s="20">
        <v>0.13568485072333761</v>
      </c>
      <c r="BH325" s="20">
        <v>0.1294950204671636</v>
      </c>
      <c r="BI325" s="20">
        <v>0.16239957101274871</v>
      </c>
    </row>
    <row r="326" spans="2:61" x14ac:dyDescent="0.35">
      <c r="B326" s="19" t="s">
        <v>71</v>
      </c>
      <c r="C326" s="20">
        <v>0.13904215163152611</v>
      </c>
      <c r="D326" s="20">
        <v>0.14657890386475481</v>
      </c>
      <c r="E326" s="20">
        <v>0.1313074055914415</v>
      </c>
      <c r="G326" s="20">
        <v>0.24712568960223399</v>
      </c>
      <c r="H326" s="20">
        <v>0.12368130260835621</v>
      </c>
      <c r="I326" s="20">
        <v>0.14588306259989009</v>
      </c>
      <c r="J326" s="20">
        <v>0.13306999531904501</v>
      </c>
      <c r="K326" s="20">
        <v>0.1129933191528654</v>
      </c>
      <c r="L326" s="20">
        <v>8.1943753093080718E-2</v>
      </c>
      <c r="N326" s="20">
        <v>0.1023158449566222</v>
      </c>
      <c r="O326" s="20">
        <v>0.1246793030211763</v>
      </c>
      <c r="P326" s="20">
        <v>0.13837927043243631</v>
      </c>
      <c r="Q326" s="20">
        <v>0.1481874799066619</v>
      </c>
      <c r="R326" s="20">
        <v>0.1487830464487731</v>
      </c>
      <c r="S326" s="20">
        <v>0.1662685487195617</v>
      </c>
      <c r="T326" s="20">
        <v>0.12911308826635129</v>
      </c>
      <c r="U326" s="20">
        <v>0.14877995711572509</v>
      </c>
      <c r="V326" s="20">
        <v>0.13543051480609</v>
      </c>
      <c r="W326" s="20">
        <v>0.1247915603798567</v>
      </c>
      <c r="X326" s="20">
        <v>0.14754422245324719</v>
      </c>
      <c r="Z326" s="20">
        <v>0.100109111043945</v>
      </c>
      <c r="AB326" s="20">
        <v>0.1196697956579158</v>
      </c>
      <c r="AD326" s="20">
        <v>0.12218972612818869</v>
      </c>
      <c r="AF326" s="20">
        <v>0.1432073368427276</v>
      </c>
      <c r="AH326" s="20">
        <v>6.5633718709803487E-2</v>
      </c>
      <c r="AJ326" s="20">
        <v>0.1610090639891367</v>
      </c>
      <c r="AL326" s="20">
        <v>0.1989187672460852</v>
      </c>
      <c r="AN326" s="20">
        <v>0.25917500480908612</v>
      </c>
      <c r="AP326" s="20">
        <v>0.18088369977526009</v>
      </c>
      <c r="AR326" s="20">
        <v>0.23105217705361089</v>
      </c>
      <c r="AT326" s="20">
        <v>0.10348431779245169</v>
      </c>
      <c r="AV326" s="20">
        <v>0.14922897917323669</v>
      </c>
      <c r="AX326" s="20">
        <v>0.15072261034167361</v>
      </c>
      <c r="AZ326" s="20">
        <v>0.12440266038632811</v>
      </c>
      <c r="BB326" s="20">
        <v>0.1090643890406614</v>
      </c>
      <c r="BD326" s="20">
        <v>0.1127697378877429</v>
      </c>
      <c r="BF326" s="20">
        <v>0.1296810091440273</v>
      </c>
      <c r="BH326" s="20">
        <v>0.20230377503174371</v>
      </c>
      <c r="BI326" s="20">
        <v>8.7666236970204509E-2</v>
      </c>
    </row>
    <row r="327" spans="2:61" x14ac:dyDescent="0.35">
      <c r="B327" s="19" t="s">
        <v>72</v>
      </c>
      <c r="C327" s="20">
        <v>6.3467173557586645E-2</v>
      </c>
      <c r="D327" s="20">
        <v>6.5633686805715574E-2</v>
      </c>
      <c r="E327" s="20">
        <v>6.0731381726814547E-2</v>
      </c>
      <c r="G327" s="20">
        <v>4.730974066987554E-2</v>
      </c>
      <c r="H327" s="20">
        <v>6.2872142840776801E-2</v>
      </c>
      <c r="I327" s="20">
        <v>5.3361053096561813E-2</v>
      </c>
      <c r="J327" s="20">
        <v>6.1134752269546011E-2</v>
      </c>
      <c r="K327" s="20">
        <v>7.1899347161243438E-2</v>
      </c>
      <c r="L327" s="20">
        <v>0.12708686595724389</v>
      </c>
      <c r="N327" s="20">
        <v>4.803922985561359E-2</v>
      </c>
      <c r="O327" s="20">
        <v>6.2969822937110079E-2</v>
      </c>
      <c r="P327" s="20">
        <v>8.0995003778467564E-2</v>
      </c>
      <c r="Q327" s="20">
        <v>4.7484484631845757E-2</v>
      </c>
      <c r="R327" s="20">
        <v>7.2291832501843581E-2</v>
      </c>
      <c r="S327" s="20">
        <v>9.7831366606446729E-2</v>
      </c>
      <c r="T327" s="20">
        <v>7.1005871431674014E-2</v>
      </c>
      <c r="U327" s="20">
        <v>5.0136003091248903E-2</v>
      </c>
      <c r="V327" s="20">
        <v>7.05194732326197E-2</v>
      </c>
      <c r="W327" s="20">
        <v>7.4629685693398826E-2</v>
      </c>
      <c r="X327" s="20">
        <v>5.3552675029802668E-2</v>
      </c>
      <c r="Z327" s="20">
        <v>5.655424164427432E-2</v>
      </c>
      <c r="AB327" s="20">
        <v>6.5925885074022889E-2</v>
      </c>
      <c r="AD327" s="20">
        <v>4.3522745552599558E-2</v>
      </c>
      <c r="AF327" s="20">
        <v>5.8927729712540587E-2</v>
      </c>
      <c r="AH327" s="20">
        <v>6.2100929355956631E-2</v>
      </c>
      <c r="AJ327" s="20">
        <v>6.9490936211370702E-2</v>
      </c>
      <c r="AL327" s="20">
        <v>6.5490510886203737E-2</v>
      </c>
      <c r="AN327" s="20">
        <v>8.1809501469853385E-2</v>
      </c>
      <c r="AP327" s="20">
        <v>6.8327904799268521E-2</v>
      </c>
      <c r="AR327" s="20">
        <v>3.885169190588271E-2</v>
      </c>
      <c r="AT327" s="20">
        <v>5.9199475201639831E-2</v>
      </c>
      <c r="AV327" s="20">
        <v>7.8384015571077187E-2</v>
      </c>
      <c r="AX327" s="20">
        <v>9.6315456104288766E-2</v>
      </c>
      <c r="AZ327" s="20">
        <v>4.189688838731933E-2</v>
      </c>
      <c r="BB327" s="20">
        <v>1.5642827824726521E-2</v>
      </c>
      <c r="BD327" s="20">
        <v>3.9785142992775753E-2</v>
      </c>
      <c r="BF327" s="20">
        <v>4.8416647040470287E-2</v>
      </c>
      <c r="BH327" s="20">
        <v>0</v>
      </c>
      <c r="BI327" s="20">
        <v>0.12954015167851571</v>
      </c>
    </row>
  </sheetData>
  <mergeCells count="4">
    <mergeCell ref="G5:L5"/>
    <mergeCell ref="BH5:BI5"/>
    <mergeCell ref="N5:X5"/>
    <mergeCell ref="D5:E5"/>
  </mergeCell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B2:D18"/>
  <sheetViews>
    <sheetView showGridLines="0" workbookViewId="0">
      <selection activeCell="D29" sqref="D29"/>
    </sheetView>
  </sheetViews>
  <sheetFormatPr defaultRowHeight="14.5" x14ac:dyDescent="0.35"/>
  <cols>
    <col min="1" max="1" width="5" customWidth="1"/>
    <col min="2" max="2" width="25" customWidth="1"/>
    <col min="3" max="4" width="20" customWidth="1"/>
  </cols>
  <sheetData>
    <row r="2" spans="2:4" ht="40" customHeight="1" x14ac:dyDescent="0.35">
      <c r="D2" s="21" t="s">
        <v>116</v>
      </c>
    </row>
    <row r="6" spans="2:4" ht="60" customHeight="1" x14ac:dyDescent="0.35">
      <c r="C6" s="23" t="s">
        <v>117</v>
      </c>
      <c r="D6" s="23" t="s">
        <v>118</v>
      </c>
    </row>
    <row r="7" spans="2:4" x14ac:dyDescent="0.35">
      <c r="B7" s="22" t="s">
        <v>74</v>
      </c>
      <c r="C7" s="20">
        <v>0.30733097265771919</v>
      </c>
      <c r="D7" s="20">
        <v>1.9945120687961782E-2</v>
      </c>
    </row>
    <row r="8" spans="2:4" x14ac:dyDescent="0.35">
      <c r="B8" s="22" t="s">
        <v>75</v>
      </c>
      <c r="C8" s="20">
        <v>0.39485728302599249</v>
      </c>
      <c r="D8" s="20">
        <v>8.2939505041119327E-2</v>
      </c>
    </row>
    <row r="9" spans="2:4" x14ac:dyDescent="0.35">
      <c r="B9" s="22" t="s">
        <v>70</v>
      </c>
      <c r="C9" s="20">
        <v>0.12082463903258769</v>
      </c>
      <c r="D9" s="20">
        <v>0.14644509445962681</v>
      </c>
    </row>
    <row r="10" spans="2:4" x14ac:dyDescent="0.35">
      <c r="B10" s="22" t="s">
        <v>71</v>
      </c>
      <c r="C10" s="20">
        <v>0.13166012344944741</v>
      </c>
      <c r="D10" s="20">
        <v>0.44779193837493952</v>
      </c>
    </row>
    <row r="11" spans="2:4" x14ac:dyDescent="0.35">
      <c r="B11" s="22" t="s">
        <v>72</v>
      </c>
      <c r="C11" s="20">
        <v>4.5326981834253058E-2</v>
      </c>
      <c r="D11" s="20">
        <v>0.30287834143635251</v>
      </c>
    </row>
    <row r="14" spans="2:4" x14ac:dyDescent="0.35">
      <c r="B14" t="s">
        <v>115</v>
      </c>
    </row>
    <row r="15" spans="2:4" x14ac:dyDescent="0.35">
      <c r="B15" t="s">
        <v>8</v>
      </c>
    </row>
    <row r="18" spans="2:2" x14ac:dyDescent="0.35">
      <c r="B18" t="str">
        <f>HYPERLINK("#Contents!A1", "Return to Contents")</f>
        <v>Return to Contents</v>
      </c>
    </row>
  </sheetData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B2:BK18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5" width="10" customWidth="1"/>
    <col min="6" max="6" width="1.453125" customWidth="1"/>
    <col min="7" max="12" width="10" customWidth="1"/>
    <col min="13" max="13" width="1.453125" customWidth="1"/>
    <col min="14" max="24" width="10" customWidth="1"/>
    <col min="25" max="25" width="1.453125" customWidth="1"/>
    <col min="26" max="26" width="10" customWidth="1"/>
    <col min="27" max="27" width="1.453125" customWidth="1"/>
    <col min="28" max="28" width="10" customWidth="1"/>
    <col min="29" max="29" width="1.453125" customWidth="1"/>
    <col min="30" max="30" width="10" customWidth="1"/>
    <col min="31" max="31" width="1.453125" customWidth="1"/>
    <col min="32" max="32" width="10" customWidth="1"/>
    <col min="33" max="33" width="1.453125" customWidth="1"/>
    <col min="34" max="34" width="10" customWidth="1"/>
    <col min="35" max="35" width="1.453125" customWidth="1"/>
    <col min="36" max="36" width="10" customWidth="1"/>
    <col min="37" max="37" width="1.453125" customWidth="1"/>
    <col min="38" max="38" width="10" customWidth="1"/>
    <col min="39" max="39" width="1.453125" customWidth="1"/>
    <col min="40" max="40" width="10" customWidth="1"/>
    <col min="41" max="41" width="1.453125" customWidth="1"/>
    <col min="42" max="42" width="10" customWidth="1"/>
    <col min="43" max="43" width="1.453125" customWidth="1"/>
    <col min="44" max="44" width="10" customWidth="1"/>
    <col min="45" max="45" width="1.453125" customWidth="1"/>
    <col min="46" max="46" width="10" customWidth="1"/>
    <col min="47" max="47" width="1.453125" customWidth="1"/>
    <col min="48" max="48" width="10" customWidth="1"/>
    <col min="49" max="49" width="1.453125" customWidth="1"/>
    <col min="50" max="50" width="10" customWidth="1"/>
    <col min="51" max="51" width="1.453125" customWidth="1"/>
    <col min="52" max="52" width="10" customWidth="1"/>
    <col min="53" max="53" width="1.453125" customWidth="1"/>
    <col min="54" max="54" width="10" customWidth="1"/>
    <col min="55" max="55" width="1.453125" customWidth="1"/>
    <col min="56" max="56" width="10" customWidth="1"/>
    <col min="57" max="57" width="1.453125" customWidth="1"/>
    <col min="58" max="58" width="10" customWidth="1"/>
    <col min="59" max="59" width="1.453125" customWidth="1"/>
    <col min="60" max="61" width="10" customWidth="1"/>
  </cols>
  <sheetData>
    <row r="2" spans="2:63" ht="40" customHeight="1" x14ac:dyDescent="0.35">
      <c r="D2" s="29" t="s">
        <v>73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</row>
    <row r="5" spans="2:63" x14ac:dyDescent="0.35">
      <c r="D5" s="24" t="s">
        <v>18</v>
      </c>
      <c r="E5" s="25"/>
      <c r="G5" s="24" t="s">
        <v>19</v>
      </c>
      <c r="H5" s="25"/>
      <c r="I5" s="25"/>
      <c r="J5" s="25"/>
      <c r="K5" s="25"/>
      <c r="L5" s="25"/>
      <c r="N5" s="24" t="s">
        <v>20</v>
      </c>
      <c r="O5" s="25"/>
      <c r="P5" s="25"/>
      <c r="Q5" s="25"/>
      <c r="R5" s="25"/>
      <c r="S5" s="25"/>
      <c r="T5" s="25"/>
      <c r="U5" s="25"/>
      <c r="V5" s="25"/>
      <c r="W5" s="25"/>
      <c r="X5" s="25"/>
      <c r="Z5" s="11" t="s">
        <v>21</v>
      </c>
      <c r="AB5" s="11" t="s">
        <v>22</v>
      </c>
      <c r="AD5" s="11" t="s">
        <v>23</v>
      </c>
      <c r="AF5" s="11" t="s">
        <v>24</v>
      </c>
      <c r="AH5" s="11" t="s">
        <v>25</v>
      </c>
      <c r="AJ5" s="11" t="s">
        <v>26</v>
      </c>
      <c r="AL5" s="11" t="s">
        <v>27</v>
      </c>
      <c r="AN5" s="11" t="s">
        <v>28</v>
      </c>
      <c r="AP5" s="11" t="s">
        <v>29</v>
      </c>
      <c r="AR5" s="11" t="s">
        <v>30</v>
      </c>
      <c r="AT5" s="11" t="s">
        <v>31</v>
      </c>
      <c r="AV5" s="11" t="s">
        <v>32</v>
      </c>
      <c r="AX5" s="11" t="s">
        <v>33</v>
      </c>
      <c r="AZ5" s="11" t="s">
        <v>34</v>
      </c>
      <c r="BB5" s="11" t="s">
        <v>35</v>
      </c>
      <c r="BD5" s="11" t="s">
        <v>36</v>
      </c>
      <c r="BF5" s="11" t="s">
        <v>37</v>
      </c>
      <c r="BH5" s="24" t="s">
        <v>38</v>
      </c>
      <c r="BI5" s="25"/>
    </row>
    <row r="6" spans="2:63" ht="72.5" x14ac:dyDescent="0.35">
      <c r="C6" s="11" t="s">
        <v>39</v>
      </c>
      <c r="D6" s="12" t="s">
        <v>40</v>
      </c>
      <c r="E6" s="12" t="s">
        <v>41</v>
      </c>
      <c r="G6" s="12" t="s">
        <v>42</v>
      </c>
      <c r="H6" s="12" t="s">
        <v>43</v>
      </c>
      <c r="I6" s="12" t="s">
        <v>44</v>
      </c>
      <c r="J6" s="12" t="s">
        <v>45</v>
      </c>
      <c r="K6" s="12" t="s">
        <v>46</v>
      </c>
      <c r="L6" s="12" t="s">
        <v>47</v>
      </c>
      <c r="N6" s="12" t="s">
        <v>48</v>
      </c>
      <c r="O6" s="12" t="s">
        <v>49</v>
      </c>
      <c r="P6" s="12" t="s">
        <v>50</v>
      </c>
      <c r="Q6" s="12" t="s">
        <v>51</v>
      </c>
      <c r="R6" s="12" t="s">
        <v>52</v>
      </c>
      <c r="S6" s="12" t="s">
        <v>53</v>
      </c>
      <c r="T6" s="12" t="s">
        <v>54</v>
      </c>
      <c r="U6" s="12" t="s">
        <v>55</v>
      </c>
      <c r="V6" s="12" t="s">
        <v>56</v>
      </c>
      <c r="W6" s="12" t="s">
        <v>57</v>
      </c>
      <c r="X6" s="12" t="s">
        <v>58</v>
      </c>
      <c r="Z6" s="12" t="s">
        <v>21</v>
      </c>
      <c r="AB6" s="12" t="s">
        <v>59</v>
      </c>
      <c r="AD6" s="12" t="s">
        <v>23</v>
      </c>
      <c r="AF6" s="12" t="s">
        <v>24</v>
      </c>
      <c r="AH6" s="12" t="s">
        <v>25</v>
      </c>
      <c r="AJ6" s="12" t="s">
        <v>26</v>
      </c>
      <c r="AL6" s="12" t="s">
        <v>27</v>
      </c>
      <c r="AN6" s="12" t="s">
        <v>28</v>
      </c>
      <c r="AP6" s="12" t="s">
        <v>29</v>
      </c>
      <c r="AR6" s="12" t="s">
        <v>60</v>
      </c>
      <c r="AT6" s="12" t="s">
        <v>31</v>
      </c>
      <c r="AV6" s="12" t="s">
        <v>32</v>
      </c>
      <c r="AX6" s="12" t="s">
        <v>61</v>
      </c>
      <c r="AZ6" s="12" t="s">
        <v>34</v>
      </c>
      <c r="BB6" s="12" t="s">
        <v>35</v>
      </c>
      <c r="BD6" s="12" t="s">
        <v>36</v>
      </c>
      <c r="BF6" s="12" t="s">
        <v>37</v>
      </c>
      <c r="BH6" s="12" t="s">
        <v>62</v>
      </c>
      <c r="BI6" s="12" t="s">
        <v>63</v>
      </c>
    </row>
    <row r="7" spans="2:63" x14ac:dyDescent="0.35">
      <c r="B7" s="10" t="s">
        <v>64</v>
      </c>
      <c r="C7" s="14">
        <v>4099</v>
      </c>
      <c r="D7" s="14">
        <v>2021</v>
      </c>
      <c r="E7" s="14">
        <v>2073</v>
      </c>
      <c r="G7" s="14">
        <v>326</v>
      </c>
      <c r="H7" s="14">
        <v>990</v>
      </c>
      <c r="I7" s="14">
        <v>995</v>
      </c>
      <c r="J7" s="14">
        <v>876</v>
      </c>
      <c r="K7" s="14">
        <v>722</v>
      </c>
      <c r="L7" s="14">
        <v>190</v>
      </c>
      <c r="N7" s="14">
        <v>327</v>
      </c>
      <c r="O7" s="14">
        <v>197</v>
      </c>
      <c r="P7" s="14">
        <v>211</v>
      </c>
      <c r="Q7" s="14">
        <v>403</v>
      </c>
      <c r="R7" s="14">
        <v>343</v>
      </c>
      <c r="S7" s="14">
        <v>351</v>
      </c>
      <c r="T7" s="14">
        <v>309</v>
      </c>
      <c r="U7" s="14">
        <v>748</v>
      </c>
      <c r="V7" s="14">
        <v>526</v>
      </c>
      <c r="W7" s="14">
        <v>343</v>
      </c>
      <c r="X7" s="14">
        <v>341</v>
      </c>
      <c r="Z7" s="14">
        <v>577</v>
      </c>
      <c r="AB7" s="14">
        <v>377</v>
      </c>
      <c r="AD7" s="14">
        <v>416</v>
      </c>
      <c r="AF7" s="14">
        <v>234</v>
      </c>
      <c r="AH7" s="14">
        <v>354</v>
      </c>
      <c r="AJ7" s="14">
        <v>361</v>
      </c>
      <c r="AL7" s="14">
        <v>260</v>
      </c>
      <c r="AN7" s="14">
        <v>99</v>
      </c>
      <c r="AP7" s="14">
        <v>430</v>
      </c>
      <c r="AR7" s="14">
        <v>155</v>
      </c>
      <c r="AT7" s="14">
        <v>275</v>
      </c>
      <c r="AV7" s="14">
        <v>137</v>
      </c>
      <c r="AX7" s="14">
        <v>88</v>
      </c>
      <c r="AZ7" s="14">
        <v>194</v>
      </c>
      <c r="BB7" s="14">
        <v>120</v>
      </c>
      <c r="BD7" s="14">
        <v>146</v>
      </c>
      <c r="BF7" s="14">
        <v>145</v>
      </c>
      <c r="BH7" s="14">
        <v>77</v>
      </c>
      <c r="BI7" s="14">
        <v>51</v>
      </c>
    </row>
    <row r="8" spans="2:63" x14ac:dyDescent="0.35">
      <c r="B8" s="7" t="s">
        <v>65</v>
      </c>
      <c r="C8" s="16">
        <v>4099</v>
      </c>
      <c r="D8" s="16">
        <v>2107</v>
      </c>
      <c r="E8" s="16">
        <v>1988</v>
      </c>
      <c r="G8" s="16">
        <v>402</v>
      </c>
      <c r="H8" s="16">
        <v>932</v>
      </c>
      <c r="I8" s="16">
        <v>967</v>
      </c>
      <c r="J8" s="16">
        <v>860</v>
      </c>
      <c r="K8" s="16">
        <v>740</v>
      </c>
      <c r="L8" s="16">
        <v>198</v>
      </c>
      <c r="N8" s="16">
        <v>332</v>
      </c>
      <c r="O8" s="16">
        <v>172</v>
      </c>
      <c r="P8" s="16">
        <v>139</v>
      </c>
      <c r="Q8" s="16">
        <v>442</v>
      </c>
      <c r="R8" s="16">
        <v>323</v>
      </c>
      <c r="S8" s="16">
        <v>287</v>
      </c>
      <c r="T8" s="16">
        <v>348</v>
      </c>
      <c r="U8" s="16">
        <v>750</v>
      </c>
      <c r="V8" s="16">
        <v>586</v>
      </c>
      <c r="W8" s="16">
        <v>356</v>
      </c>
      <c r="X8" s="16">
        <v>364</v>
      </c>
      <c r="Z8" s="16">
        <v>552</v>
      </c>
      <c r="AB8" s="16">
        <v>395</v>
      </c>
      <c r="AD8" s="16">
        <v>397</v>
      </c>
      <c r="AF8" s="16">
        <v>231</v>
      </c>
      <c r="AH8" s="16">
        <v>342</v>
      </c>
      <c r="AJ8" s="16">
        <v>346</v>
      </c>
      <c r="AL8" s="16">
        <v>269</v>
      </c>
      <c r="AN8" s="16">
        <v>101</v>
      </c>
      <c r="AP8" s="16">
        <v>434</v>
      </c>
      <c r="AR8" s="16">
        <v>157</v>
      </c>
      <c r="AT8" s="16">
        <v>264</v>
      </c>
      <c r="AV8" s="16">
        <v>135</v>
      </c>
      <c r="AX8" s="16">
        <v>118</v>
      </c>
      <c r="AZ8" s="16">
        <v>186</v>
      </c>
      <c r="BB8" s="16">
        <v>117</v>
      </c>
      <c r="BD8" s="16">
        <v>140</v>
      </c>
      <c r="BF8" s="16">
        <v>142</v>
      </c>
      <c r="BH8" s="16">
        <v>69</v>
      </c>
      <c r="BI8" s="16">
        <v>53</v>
      </c>
    </row>
    <row r="9" spans="2:63" ht="19" customHeight="1" x14ac:dyDescent="0.35">
      <c r="B9" s="22" t="s">
        <v>74</v>
      </c>
      <c r="C9" s="20">
        <v>0.30733097265771919</v>
      </c>
      <c r="D9" s="20">
        <v>0.30194425630725041</v>
      </c>
      <c r="E9" s="20">
        <v>0.31303782522754792</v>
      </c>
      <c r="G9" s="20">
        <v>0.25231970392291431</v>
      </c>
      <c r="H9" s="20">
        <v>0.3440875620630664</v>
      </c>
      <c r="I9" s="20">
        <v>0.3035969962727329</v>
      </c>
      <c r="J9" s="20">
        <v>0.25729237266159671</v>
      </c>
      <c r="K9" s="20">
        <v>0.32174059931101018</v>
      </c>
      <c r="L9" s="20">
        <v>0.42768120476984089</v>
      </c>
      <c r="N9" s="20">
        <v>0.27793802057169248</v>
      </c>
      <c r="O9" s="20">
        <v>0.30736768076919629</v>
      </c>
      <c r="P9" s="20">
        <v>0.29605477760691951</v>
      </c>
      <c r="Q9" s="20">
        <v>0.33218241135217103</v>
      </c>
      <c r="R9" s="20">
        <v>0.30006517138409478</v>
      </c>
      <c r="S9" s="20">
        <v>0.28227629353527989</v>
      </c>
      <c r="T9" s="20">
        <v>0.31483386430377081</v>
      </c>
      <c r="U9" s="20">
        <v>0.36230499572342312</v>
      </c>
      <c r="V9" s="20">
        <v>0.27674777098563652</v>
      </c>
      <c r="W9" s="20">
        <v>0.31067331842891721</v>
      </c>
      <c r="X9" s="20">
        <v>0.2598823092601048</v>
      </c>
      <c r="Z9" s="20">
        <v>0.31154442110604169</v>
      </c>
      <c r="AB9" s="20">
        <v>0.34021593660680111</v>
      </c>
      <c r="AD9" s="20">
        <v>0.27927348003636637</v>
      </c>
      <c r="AF9" s="20">
        <v>0.23360885246937571</v>
      </c>
      <c r="AH9" s="20">
        <v>0.49841070153060241</v>
      </c>
      <c r="AJ9" s="20">
        <v>0.27584318081774312</v>
      </c>
      <c r="AL9" s="20">
        <v>0.32539282912899692</v>
      </c>
      <c r="AN9" s="20">
        <v>0.26054364696961352</v>
      </c>
      <c r="AP9" s="20">
        <v>0.27469101125187212</v>
      </c>
      <c r="AR9" s="20">
        <v>0.24303365565155249</v>
      </c>
      <c r="AT9" s="20">
        <v>0.31194319237510781</v>
      </c>
      <c r="AV9" s="20">
        <v>0.22520423180432239</v>
      </c>
      <c r="AX9" s="20">
        <v>0.2589605191327034</v>
      </c>
      <c r="AZ9" s="20">
        <v>0.32882616362311262</v>
      </c>
      <c r="BB9" s="20">
        <v>0.34544709483398311</v>
      </c>
      <c r="BD9" s="20">
        <v>0.38343615473820641</v>
      </c>
      <c r="BF9" s="20">
        <v>0.3725917433917989</v>
      </c>
      <c r="BH9" s="20">
        <v>0.35844359007008803</v>
      </c>
      <c r="BI9" s="20">
        <v>0.29782059566842861</v>
      </c>
    </row>
    <row r="10" spans="2:63" ht="19" customHeight="1" x14ac:dyDescent="0.35">
      <c r="B10" s="22" t="s">
        <v>75</v>
      </c>
      <c r="C10" s="20">
        <v>0.39485728302599249</v>
      </c>
      <c r="D10" s="20">
        <v>0.40002282689189611</v>
      </c>
      <c r="E10" s="20">
        <v>0.38939842702765659</v>
      </c>
      <c r="G10" s="20">
        <v>0.43339262142875101</v>
      </c>
      <c r="H10" s="20">
        <v>0.3990101558506764</v>
      </c>
      <c r="I10" s="20">
        <v>0.38944248443083029</v>
      </c>
      <c r="J10" s="20">
        <v>0.41777225600767343</v>
      </c>
      <c r="K10" s="20">
        <v>0.36349926611269939</v>
      </c>
      <c r="L10" s="20">
        <v>0.34106702335500322</v>
      </c>
      <c r="N10" s="20">
        <v>0.39300838645421188</v>
      </c>
      <c r="O10" s="20">
        <v>0.43961306628250169</v>
      </c>
      <c r="P10" s="20">
        <v>0.33650663935049402</v>
      </c>
      <c r="Q10" s="20">
        <v>0.38641997986689047</v>
      </c>
      <c r="R10" s="20">
        <v>0.41096368824898599</v>
      </c>
      <c r="S10" s="20">
        <v>0.38940933041532982</v>
      </c>
      <c r="T10" s="20">
        <v>0.39346989320867359</v>
      </c>
      <c r="U10" s="20">
        <v>0.37994489695828121</v>
      </c>
      <c r="V10" s="20">
        <v>0.38044220128417272</v>
      </c>
      <c r="W10" s="20">
        <v>0.42633272205207778</v>
      </c>
      <c r="X10" s="20">
        <v>0.42246640528527613</v>
      </c>
      <c r="Z10" s="20">
        <v>0.39289445826259489</v>
      </c>
      <c r="AB10" s="20">
        <v>0.41654248401903321</v>
      </c>
      <c r="AD10" s="20">
        <v>0.42140742835731793</v>
      </c>
      <c r="AF10" s="20">
        <v>0.43322195074469561</v>
      </c>
      <c r="AH10" s="20">
        <v>0.38689218972796868</v>
      </c>
      <c r="AJ10" s="20">
        <v>0.41669179419259339</v>
      </c>
      <c r="AL10" s="20">
        <v>0.3721518346481712</v>
      </c>
      <c r="AN10" s="20">
        <v>0.31369528903248489</v>
      </c>
      <c r="AP10" s="20">
        <v>0.36863193494552021</v>
      </c>
      <c r="AR10" s="20">
        <v>0.44374668852080912</v>
      </c>
      <c r="AT10" s="20">
        <v>0.42439579924571602</v>
      </c>
      <c r="AV10" s="20">
        <v>0.39262963126197481</v>
      </c>
      <c r="AX10" s="20">
        <v>0.46697743585615459</v>
      </c>
      <c r="AZ10" s="20">
        <v>0.3600741419636162</v>
      </c>
      <c r="BB10" s="20">
        <v>0.34697331906502299</v>
      </c>
      <c r="BD10" s="20">
        <v>0.33971108646324732</v>
      </c>
      <c r="BF10" s="20">
        <v>0.32567703890848959</v>
      </c>
      <c r="BH10" s="20">
        <v>0.30157748072822987</v>
      </c>
      <c r="BI10" s="20">
        <v>0.47619010896604208</v>
      </c>
    </row>
    <row r="11" spans="2:63" ht="19" customHeight="1" x14ac:dyDescent="0.35">
      <c r="B11" s="22" t="s">
        <v>70</v>
      </c>
      <c r="C11" s="20">
        <v>0.12082463903258769</v>
      </c>
      <c r="D11" s="20">
        <v>0.11762663109526759</v>
      </c>
      <c r="E11" s="20">
        <v>0.1244302301479745</v>
      </c>
      <c r="G11" s="20">
        <v>0.1232497364198064</v>
      </c>
      <c r="H11" s="20">
        <v>9.1010836419666299E-2</v>
      </c>
      <c r="I11" s="20">
        <v>0.1297493177131947</v>
      </c>
      <c r="J11" s="20">
        <v>0.12565959240705429</v>
      </c>
      <c r="K11" s="20">
        <v>0.13992401119021949</v>
      </c>
      <c r="L11" s="20">
        <v>0.1204267025439166</v>
      </c>
      <c r="N11" s="20">
        <v>0.13750310478621691</v>
      </c>
      <c r="O11" s="20">
        <v>9.3495171423313178E-2</v>
      </c>
      <c r="P11" s="20">
        <v>0.11664785938600809</v>
      </c>
      <c r="Q11" s="20">
        <v>0.1194743772493698</v>
      </c>
      <c r="R11" s="20">
        <v>0.13500020508613461</v>
      </c>
      <c r="S11" s="20">
        <v>0.12938584274038559</v>
      </c>
      <c r="T11" s="20">
        <v>0.1186762186142417</v>
      </c>
      <c r="U11" s="20">
        <v>0.1000169000914178</v>
      </c>
      <c r="V11" s="20">
        <v>0.13093879932382091</v>
      </c>
      <c r="W11" s="20">
        <v>0.12743086511797119</v>
      </c>
      <c r="X11" s="20">
        <v>0.1245797296658722</v>
      </c>
      <c r="Z11" s="20">
        <v>0.1165398487941964</v>
      </c>
      <c r="AB11" s="20">
        <v>0.1005966381013139</v>
      </c>
      <c r="AD11" s="20">
        <v>0.15167252998094291</v>
      </c>
      <c r="AF11" s="20">
        <v>0.1227513167793971</v>
      </c>
      <c r="AH11" s="20">
        <v>3.8316597990242139E-2</v>
      </c>
      <c r="AJ11" s="20">
        <v>0.1207146786243035</v>
      </c>
      <c r="AL11" s="20">
        <v>9.6233319937162248E-2</v>
      </c>
      <c r="AN11" s="20">
        <v>5.8006006511718423E-2</v>
      </c>
      <c r="AP11" s="20">
        <v>0.1465889582238756</v>
      </c>
      <c r="AR11" s="20">
        <v>7.5362126702062313E-2</v>
      </c>
      <c r="AT11" s="20">
        <v>0.1167036502833641</v>
      </c>
      <c r="AV11" s="20">
        <v>0.18287856415590439</v>
      </c>
      <c r="AX11" s="20">
        <v>0.18161913355486209</v>
      </c>
      <c r="AZ11" s="20">
        <v>0.14280091463495531</v>
      </c>
      <c r="BB11" s="20">
        <v>0.1324268732331097</v>
      </c>
      <c r="BD11" s="20">
        <v>0.15696383213608209</v>
      </c>
      <c r="BF11" s="20">
        <v>0.14597604280531509</v>
      </c>
      <c r="BH11" s="20">
        <v>0.1722790439770395</v>
      </c>
      <c r="BI11" s="20">
        <v>0.12377974163848959</v>
      </c>
    </row>
    <row r="12" spans="2:63" ht="19" customHeight="1" x14ac:dyDescent="0.35">
      <c r="B12" s="22" t="s">
        <v>71</v>
      </c>
      <c r="C12" s="20">
        <v>0.13166012344944741</v>
      </c>
      <c r="D12" s="20">
        <v>0.13542167135445141</v>
      </c>
      <c r="E12" s="20">
        <v>0.12736166438705249</v>
      </c>
      <c r="G12" s="20">
        <v>0.14952837489933979</v>
      </c>
      <c r="H12" s="20">
        <v>0.12534245750982501</v>
      </c>
      <c r="I12" s="20">
        <v>0.13074429725517661</v>
      </c>
      <c r="J12" s="20">
        <v>0.14334491118216511</v>
      </c>
      <c r="K12" s="20">
        <v>0.1330542660194588</v>
      </c>
      <c r="L12" s="20">
        <v>7.3640169860954008E-2</v>
      </c>
      <c r="N12" s="20">
        <v>0.1507430228570113</v>
      </c>
      <c r="O12" s="20">
        <v>0.13603659525908099</v>
      </c>
      <c r="P12" s="20">
        <v>0.18001955781539011</v>
      </c>
      <c r="Q12" s="20">
        <v>0.1209144375780128</v>
      </c>
      <c r="R12" s="20">
        <v>0.1247541829690091</v>
      </c>
      <c r="S12" s="20">
        <v>0.14245824082294231</v>
      </c>
      <c r="T12" s="20">
        <v>0.1231027093608494</v>
      </c>
      <c r="U12" s="20">
        <v>0.1164281177508957</v>
      </c>
      <c r="V12" s="20">
        <v>0.1502713724541207</v>
      </c>
      <c r="W12" s="20">
        <v>8.9780021587701042E-2</v>
      </c>
      <c r="X12" s="20">
        <v>0.15501419705736971</v>
      </c>
      <c r="Z12" s="20">
        <v>0.1222471194738582</v>
      </c>
      <c r="AB12" s="20">
        <v>0.1224741315917349</v>
      </c>
      <c r="AD12" s="20">
        <v>0.1114693881300155</v>
      </c>
      <c r="AF12" s="20">
        <v>0.16429979508310141</v>
      </c>
      <c r="AH12" s="20">
        <v>5.2256126995468548E-2</v>
      </c>
      <c r="AJ12" s="20">
        <v>0.1355862404435304</v>
      </c>
      <c r="AL12" s="20">
        <v>0.14635235903342689</v>
      </c>
      <c r="AN12" s="20">
        <v>0.29445451682557999</v>
      </c>
      <c r="AP12" s="20">
        <v>0.1587199034607033</v>
      </c>
      <c r="AR12" s="20">
        <v>0.18964688460959489</v>
      </c>
      <c r="AT12" s="20">
        <v>0.1061984979767759</v>
      </c>
      <c r="AV12" s="20">
        <v>0.17399986402753209</v>
      </c>
      <c r="AX12" s="20">
        <v>7.8066492654941033E-2</v>
      </c>
      <c r="AZ12" s="20">
        <v>0.1388022974271455</v>
      </c>
      <c r="BB12" s="20">
        <v>0.1500606827727998</v>
      </c>
      <c r="BD12" s="20">
        <v>8.7328484458591635E-2</v>
      </c>
      <c r="BF12" s="20">
        <v>0.12959656827736771</v>
      </c>
      <c r="BH12" s="20">
        <v>0.1410292322266409</v>
      </c>
      <c r="BI12" s="20">
        <v>5.258272889051032E-2</v>
      </c>
    </row>
    <row r="13" spans="2:63" ht="19" customHeight="1" x14ac:dyDescent="0.35">
      <c r="B13" s="22" t="s">
        <v>72</v>
      </c>
      <c r="C13" s="20">
        <v>4.5326981834253058E-2</v>
      </c>
      <c r="D13" s="20">
        <v>4.4984614351134558E-2</v>
      </c>
      <c r="E13" s="20">
        <v>4.577185320976844E-2</v>
      </c>
      <c r="G13" s="20">
        <v>4.1509563329188551E-2</v>
      </c>
      <c r="H13" s="20">
        <v>4.0548988156765893E-2</v>
      </c>
      <c r="I13" s="20">
        <v>4.646690432806555E-2</v>
      </c>
      <c r="J13" s="20">
        <v>5.5930867741510668E-2</v>
      </c>
      <c r="K13" s="20">
        <v>4.1781857366612038E-2</v>
      </c>
      <c r="L13" s="20">
        <v>3.7184899470285179E-2</v>
      </c>
      <c r="N13" s="20">
        <v>4.0807465330867432E-2</v>
      </c>
      <c r="O13" s="20">
        <v>2.3487486265907818E-2</v>
      </c>
      <c r="P13" s="20">
        <v>7.0771165841188449E-2</v>
      </c>
      <c r="Q13" s="20">
        <v>4.1008793953556062E-2</v>
      </c>
      <c r="R13" s="20">
        <v>2.92167523117756E-2</v>
      </c>
      <c r="S13" s="20">
        <v>5.6470292486062099E-2</v>
      </c>
      <c r="T13" s="20">
        <v>4.9917314512464457E-2</v>
      </c>
      <c r="U13" s="20">
        <v>4.1305089475982153E-2</v>
      </c>
      <c r="V13" s="20">
        <v>6.1599855952249177E-2</v>
      </c>
      <c r="W13" s="20">
        <v>4.5783072813332833E-2</v>
      </c>
      <c r="X13" s="20">
        <v>3.8057358731377181E-2</v>
      </c>
      <c r="Z13" s="20">
        <v>5.6774152363308572E-2</v>
      </c>
      <c r="AB13" s="20">
        <v>2.0170809681117109E-2</v>
      </c>
      <c r="AD13" s="20">
        <v>3.6177173495357179E-2</v>
      </c>
      <c r="AF13" s="20">
        <v>4.6118084923430121E-2</v>
      </c>
      <c r="AH13" s="20">
        <v>2.412438375571813E-2</v>
      </c>
      <c r="AJ13" s="20">
        <v>5.1164105921829392E-2</v>
      </c>
      <c r="AL13" s="20">
        <v>5.9869657252242803E-2</v>
      </c>
      <c r="AN13" s="20">
        <v>7.3300540660603014E-2</v>
      </c>
      <c r="AP13" s="20">
        <v>5.1368192118028753E-2</v>
      </c>
      <c r="AR13" s="20">
        <v>4.8210644515980998E-2</v>
      </c>
      <c r="AT13" s="20">
        <v>4.075886011903615E-2</v>
      </c>
      <c r="AV13" s="20">
        <v>2.5287708750266331E-2</v>
      </c>
      <c r="AX13" s="20">
        <v>1.437641880133894E-2</v>
      </c>
      <c r="AZ13" s="20">
        <v>2.9496482351170451E-2</v>
      </c>
      <c r="BB13" s="20">
        <v>2.509203009508439E-2</v>
      </c>
      <c r="BD13" s="20">
        <v>3.2560442203872671E-2</v>
      </c>
      <c r="BF13" s="20">
        <v>2.6158606617028689E-2</v>
      </c>
      <c r="BH13" s="20">
        <v>2.667065299800158E-2</v>
      </c>
      <c r="BI13" s="20">
        <v>4.9626824836529242E-2</v>
      </c>
    </row>
    <row r="15" spans="2:63" x14ac:dyDescent="0.35">
      <c r="B15" t="s">
        <v>115</v>
      </c>
    </row>
    <row r="16" spans="2:63" x14ac:dyDescent="0.35">
      <c r="B16" t="s">
        <v>8</v>
      </c>
    </row>
    <row r="18" spans="2:2" x14ac:dyDescent="0.35">
      <c r="B18" s="5" t="str">
        <f>HYPERLINK("#Contents!A1", "Return to Contents")</f>
        <v>Return to Contents</v>
      </c>
    </row>
  </sheetData>
  <mergeCells count="5">
    <mergeCell ref="G5:L5"/>
    <mergeCell ref="D2:BK2"/>
    <mergeCell ref="D5:E5"/>
    <mergeCell ref="BH5:BI5"/>
    <mergeCell ref="N5:X5"/>
  </mergeCells>
  <pageMargins left="0.75" right="0.75" top="1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B2:BK18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5" width="10" customWidth="1"/>
    <col min="6" max="6" width="1.453125" customWidth="1"/>
    <col min="7" max="12" width="10" customWidth="1"/>
    <col min="13" max="13" width="1.453125" customWidth="1"/>
    <col min="14" max="24" width="10" customWidth="1"/>
    <col min="25" max="25" width="1.453125" customWidth="1"/>
    <col min="26" max="26" width="10" customWidth="1"/>
    <col min="27" max="27" width="1.453125" customWidth="1"/>
    <col min="28" max="28" width="10" customWidth="1"/>
    <col min="29" max="29" width="1.453125" customWidth="1"/>
    <col min="30" max="30" width="10" customWidth="1"/>
    <col min="31" max="31" width="1.453125" customWidth="1"/>
    <col min="32" max="32" width="10" customWidth="1"/>
    <col min="33" max="33" width="1.453125" customWidth="1"/>
    <col min="34" max="34" width="10" customWidth="1"/>
    <col min="35" max="35" width="1.453125" customWidth="1"/>
    <col min="36" max="36" width="10" customWidth="1"/>
    <col min="37" max="37" width="1.453125" customWidth="1"/>
    <col min="38" max="38" width="10" customWidth="1"/>
    <col min="39" max="39" width="1.453125" customWidth="1"/>
    <col min="40" max="40" width="10" customWidth="1"/>
    <col min="41" max="41" width="1.453125" customWidth="1"/>
    <col min="42" max="42" width="10" customWidth="1"/>
    <col min="43" max="43" width="1.453125" customWidth="1"/>
    <col min="44" max="44" width="10" customWidth="1"/>
    <col min="45" max="45" width="1.453125" customWidth="1"/>
    <col min="46" max="46" width="10" customWidth="1"/>
    <col min="47" max="47" width="1.453125" customWidth="1"/>
    <col min="48" max="48" width="10" customWidth="1"/>
    <col min="49" max="49" width="1.453125" customWidth="1"/>
    <col min="50" max="50" width="10" customWidth="1"/>
    <col min="51" max="51" width="1.453125" customWidth="1"/>
    <col min="52" max="52" width="10" customWidth="1"/>
    <col min="53" max="53" width="1.453125" customWidth="1"/>
    <col min="54" max="54" width="10" customWidth="1"/>
    <col min="55" max="55" width="1.453125" customWidth="1"/>
    <col min="56" max="56" width="10" customWidth="1"/>
    <col min="57" max="57" width="1.453125" customWidth="1"/>
    <col min="58" max="58" width="10" customWidth="1"/>
    <col min="59" max="59" width="1.453125" customWidth="1"/>
    <col min="60" max="61" width="10" customWidth="1"/>
  </cols>
  <sheetData>
    <row r="2" spans="2:63" ht="40" customHeight="1" x14ac:dyDescent="0.35">
      <c r="D2" s="29" t="s">
        <v>76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</row>
    <row r="5" spans="2:63" x14ac:dyDescent="0.35">
      <c r="D5" s="24" t="s">
        <v>18</v>
      </c>
      <c r="E5" s="25"/>
      <c r="G5" s="24" t="s">
        <v>19</v>
      </c>
      <c r="H5" s="25"/>
      <c r="I5" s="25"/>
      <c r="J5" s="25"/>
      <c r="K5" s="25"/>
      <c r="L5" s="25"/>
      <c r="N5" s="24" t="s">
        <v>20</v>
      </c>
      <c r="O5" s="25"/>
      <c r="P5" s="25"/>
      <c r="Q5" s="25"/>
      <c r="R5" s="25"/>
      <c r="S5" s="25"/>
      <c r="T5" s="25"/>
      <c r="U5" s="25"/>
      <c r="V5" s="25"/>
      <c r="W5" s="25"/>
      <c r="X5" s="25"/>
      <c r="Z5" s="11" t="s">
        <v>21</v>
      </c>
      <c r="AB5" s="11" t="s">
        <v>22</v>
      </c>
      <c r="AD5" s="11" t="s">
        <v>23</v>
      </c>
      <c r="AF5" s="11" t="s">
        <v>24</v>
      </c>
      <c r="AH5" s="11" t="s">
        <v>25</v>
      </c>
      <c r="AJ5" s="11" t="s">
        <v>26</v>
      </c>
      <c r="AL5" s="11" t="s">
        <v>27</v>
      </c>
      <c r="AN5" s="11" t="s">
        <v>28</v>
      </c>
      <c r="AP5" s="11" t="s">
        <v>29</v>
      </c>
      <c r="AR5" s="11" t="s">
        <v>30</v>
      </c>
      <c r="AT5" s="11" t="s">
        <v>31</v>
      </c>
      <c r="AV5" s="11" t="s">
        <v>32</v>
      </c>
      <c r="AX5" s="11" t="s">
        <v>33</v>
      </c>
      <c r="AZ5" s="11" t="s">
        <v>34</v>
      </c>
      <c r="BB5" s="11" t="s">
        <v>35</v>
      </c>
      <c r="BD5" s="11" t="s">
        <v>36</v>
      </c>
      <c r="BF5" s="11" t="s">
        <v>37</v>
      </c>
      <c r="BH5" s="24" t="s">
        <v>38</v>
      </c>
      <c r="BI5" s="25"/>
    </row>
    <row r="6" spans="2:63" ht="72.5" x14ac:dyDescent="0.35">
      <c r="C6" s="11" t="s">
        <v>39</v>
      </c>
      <c r="D6" s="12" t="s">
        <v>40</v>
      </c>
      <c r="E6" s="12" t="s">
        <v>41</v>
      </c>
      <c r="G6" s="12" t="s">
        <v>42</v>
      </c>
      <c r="H6" s="12" t="s">
        <v>43</v>
      </c>
      <c r="I6" s="12" t="s">
        <v>44</v>
      </c>
      <c r="J6" s="12" t="s">
        <v>45</v>
      </c>
      <c r="K6" s="12" t="s">
        <v>46</v>
      </c>
      <c r="L6" s="12" t="s">
        <v>47</v>
      </c>
      <c r="N6" s="12" t="s">
        <v>48</v>
      </c>
      <c r="O6" s="12" t="s">
        <v>49</v>
      </c>
      <c r="P6" s="12" t="s">
        <v>50</v>
      </c>
      <c r="Q6" s="12" t="s">
        <v>51</v>
      </c>
      <c r="R6" s="12" t="s">
        <v>52</v>
      </c>
      <c r="S6" s="12" t="s">
        <v>53</v>
      </c>
      <c r="T6" s="12" t="s">
        <v>54</v>
      </c>
      <c r="U6" s="12" t="s">
        <v>55</v>
      </c>
      <c r="V6" s="12" t="s">
        <v>56</v>
      </c>
      <c r="W6" s="12" t="s">
        <v>57</v>
      </c>
      <c r="X6" s="12" t="s">
        <v>58</v>
      </c>
      <c r="Z6" s="12" t="s">
        <v>21</v>
      </c>
      <c r="AB6" s="12" t="s">
        <v>59</v>
      </c>
      <c r="AD6" s="12" t="s">
        <v>23</v>
      </c>
      <c r="AF6" s="12" t="s">
        <v>24</v>
      </c>
      <c r="AH6" s="12" t="s">
        <v>25</v>
      </c>
      <c r="AJ6" s="12" t="s">
        <v>26</v>
      </c>
      <c r="AL6" s="12" t="s">
        <v>27</v>
      </c>
      <c r="AN6" s="12" t="s">
        <v>28</v>
      </c>
      <c r="AP6" s="12" t="s">
        <v>29</v>
      </c>
      <c r="AR6" s="12" t="s">
        <v>60</v>
      </c>
      <c r="AT6" s="12" t="s">
        <v>31</v>
      </c>
      <c r="AV6" s="12" t="s">
        <v>32</v>
      </c>
      <c r="AX6" s="12" t="s">
        <v>61</v>
      </c>
      <c r="AZ6" s="12" t="s">
        <v>34</v>
      </c>
      <c r="BB6" s="12" t="s">
        <v>35</v>
      </c>
      <c r="BD6" s="12" t="s">
        <v>36</v>
      </c>
      <c r="BF6" s="12" t="s">
        <v>37</v>
      </c>
      <c r="BH6" s="12" t="s">
        <v>62</v>
      </c>
      <c r="BI6" s="12" t="s">
        <v>63</v>
      </c>
    </row>
    <row r="7" spans="2:63" x14ac:dyDescent="0.35">
      <c r="B7" s="10" t="s">
        <v>64</v>
      </c>
      <c r="C7" s="14">
        <v>4099</v>
      </c>
      <c r="D7" s="14">
        <v>2021</v>
      </c>
      <c r="E7" s="14">
        <v>2073</v>
      </c>
      <c r="G7" s="14">
        <v>326</v>
      </c>
      <c r="H7" s="14">
        <v>990</v>
      </c>
      <c r="I7" s="14">
        <v>995</v>
      </c>
      <c r="J7" s="14">
        <v>876</v>
      </c>
      <c r="K7" s="14">
        <v>722</v>
      </c>
      <c r="L7" s="14">
        <v>190</v>
      </c>
      <c r="N7" s="14">
        <v>327</v>
      </c>
      <c r="O7" s="14">
        <v>197</v>
      </c>
      <c r="P7" s="14">
        <v>211</v>
      </c>
      <c r="Q7" s="14">
        <v>403</v>
      </c>
      <c r="R7" s="14">
        <v>343</v>
      </c>
      <c r="S7" s="14">
        <v>351</v>
      </c>
      <c r="T7" s="14">
        <v>309</v>
      </c>
      <c r="U7" s="14">
        <v>748</v>
      </c>
      <c r="V7" s="14">
        <v>526</v>
      </c>
      <c r="W7" s="14">
        <v>343</v>
      </c>
      <c r="X7" s="14">
        <v>341</v>
      </c>
      <c r="Z7" s="14">
        <v>577</v>
      </c>
      <c r="AB7" s="14">
        <v>377</v>
      </c>
      <c r="AD7" s="14">
        <v>416</v>
      </c>
      <c r="AF7" s="14">
        <v>234</v>
      </c>
      <c r="AH7" s="14">
        <v>354</v>
      </c>
      <c r="AJ7" s="14">
        <v>361</v>
      </c>
      <c r="AL7" s="14">
        <v>260</v>
      </c>
      <c r="AN7" s="14">
        <v>99</v>
      </c>
      <c r="AP7" s="14">
        <v>430</v>
      </c>
      <c r="AR7" s="14">
        <v>155</v>
      </c>
      <c r="AT7" s="14">
        <v>275</v>
      </c>
      <c r="AV7" s="14">
        <v>137</v>
      </c>
      <c r="AX7" s="14">
        <v>88</v>
      </c>
      <c r="AZ7" s="14">
        <v>194</v>
      </c>
      <c r="BB7" s="14">
        <v>120</v>
      </c>
      <c r="BD7" s="14">
        <v>146</v>
      </c>
      <c r="BF7" s="14">
        <v>145</v>
      </c>
      <c r="BH7" s="14">
        <v>77</v>
      </c>
      <c r="BI7" s="14">
        <v>51</v>
      </c>
    </row>
    <row r="8" spans="2:63" x14ac:dyDescent="0.35">
      <c r="B8" s="7" t="s">
        <v>65</v>
      </c>
      <c r="C8" s="16">
        <v>4099</v>
      </c>
      <c r="D8" s="16">
        <v>2107</v>
      </c>
      <c r="E8" s="16">
        <v>1988</v>
      </c>
      <c r="G8" s="16">
        <v>402</v>
      </c>
      <c r="H8" s="16">
        <v>932</v>
      </c>
      <c r="I8" s="16">
        <v>967</v>
      </c>
      <c r="J8" s="16">
        <v>860</v>
      </c>
      <c r="K8" s="16">
        <v>740</v>
      </c>
      <c r="L8" s="16">
        <v>198</v>
      </c>
      <c r="N8" s="16">
        <v>332</v>
      </c>
      <c r="O8" s="16">
        <v>172</v>
      </c>
      <c r="P8" s="16">
        <v>139</v>
      </c>
      <c r="Q8" s="16">
        <v>442</v>
      </c>
      <c r="R8" s="16">
        <v>323</v>
      </c>
      <c r="S8" s="16">
        <v>287</v>
      </c>
      <c r="T8" s="16">
        <v>348</v>
      </c>
      <c r="U8" s="16">
        <v>750</v>
      </c>
      <c r="V8" s="16">
        <v>586</v>
      </c>
      <c r="W8" s="16">
        <v>356</v>
      </c>
      <c r="X8" s="16">
        <v>364</v>
      </c>
      <c r="Z8" s="16">
        <v>552</v>
      </c>
      <c r="AB8" s="16">
        <v>395</v>
      </c>
      <c r="AD8" s="16">
        <v>397</v>
      </c>
      <c r="AF8" s="16">
        <v>231</v>
      </c>
      <c r="AH8" s="16">
        <v>342</v>
      </c>
      <c r="AJ8" s="16">
        <v>346</v>
      </c>
      <c r="AL8" s="16">
        <v>269</v>
      </c>
      <c r="AN8" s="16">
        <v>101</v>
      </c>
      <c r="AP8" s="16">
        <v>434</v>
      </c>
      <c r="AR8" s="16">
        <v>157</v>
      </c>
      <c r="AT8" s="16">
        <v>264</v>
      </c>
      <c r="AV8" s="16">
        <v>135</v>
      </c>
      <c r="AX8" s="16">
        <v>118</v>
      </c>
      <c r="AZ8" s="16">
        <v>186</v>
      </c>
      <c r="BB8" s="16">
        <v>117</v>
      </c>
      <c r="BD8" s="16">
        <v>140</v>
      </c>
      <c r="BF8" s="16">
        <v>142</v>
      </c>
      <c r="BH8" s="16">
        <v>69</v>
      </c>
      <c r="BI8" s="16">
        <v>53</v>
      </c>
    </row>
    <row r="9" spans="2:63" ht="19" customHeight="1" x14ac:dyDescent="0.35">
      <c r="B9" s="22" t="s">
        <v>74</v>
      </c>
      <c r="C9" s="20">
        <v>1.9945120687961782E-2</v>
      </c>
      <c r="D9" s="20">
        <v>2.312243343210281E-2</v>
      </c>
      <c r="E9" s="20">
        <v>1.661727800569178E-2</v>
      </c>
      <c r="G9" s="20">
        <v>2.473480859828554E-2</v>
      </c>
      <c r="H9" s="20">
        <v>2.0173499241373401E-2</v>
      </c>
      <c r="I9" s="20">
        <v>1.640747039785119E-2</v>
      </c>
      <c r="J9" s="20">
        <v>2.4595614030283149E-2</v>
      </c>
      <c r="K9" s="20">
        <v>1.524015535592713E-2</v>
      </c>
      <c r="L9" s="20">
        <v>2.3795591048690019E-2</v>
      </c>
      <c r="N9" s="20">
        <v>1.313971623836141E-2</v>
      </c>
      <c r="O9" s="20">
        <v>9.9552773415156268E-3</v>
      </c>
      <c r="P9" s="20">
        <v>1.435927867644048E-2</v>
      </c>
      <c r="Q9" s="20">
        <v>2.1898742607511051E-2</v>
      </c>
      <c r="R9" s="20">
        <v>1.9061132168265021E-2</v>
      </c>
      <c r="S9" s="20">
        <v>1.5882640623260759E-2</v>
      </c>
      <c r="T9" s="20">
        <v>3.1314447662250618E-2</v>
      </c>
      <c r="U9" s="20">
        <v>9.0744236140960985E-3</v>
      </c>
      <c r="V9" s="20">
        <v>2.344475787629844E-2</v>
      </c>
      <c r="W9" s="20">
        <v>3.3996846518628089E-2</v>
      </c>
      <c r="X9" s="20">
        <v>2.6759375634520539E-2</v>
      </c>
      <c r="Z9" s="20">
        <v>1.481383035596138E-2</v>
      </c>
      <c r="AB9" s="20">
        <v>8.3247130380542204E-3</v>
      </c>
      <c r="AD9" s="20">
        <v>1.615609186729311E-2</v>
      </c>
      <c r="AF9" s="20">
        <v>2.371722128412572E-2</v>
      </c>
      <c r="AH9" s="20">
        <v>1.363086027508024E-2</v>
      </c>
      <c r="AJ9" s="20">
        <v>2.5605060278730159E-2</v>
      </c>
      <c r="AL9" s="20">
        <v>2.5011256896314581E-2</v>
      </c>
      <c r="AN9" s="20">
        <v>3.1423157949366093E-2</v>
      </c>
      <c r="AP9" s="20">
        <v>3.3904626627959872E-2</v>
      </c>
      <c r="AR9" s="20">
        <v>1.8203259030101979E-2</v>
      </c>
      <c r="AT9" s="20">
        <v>1.738793854767768E-2</v>
      </c>
      <c r="AV9" s="20">
        <v>1.261155168397152E-2</v>
      </c>
      <c r="AX9" s="20">
        <v>8.9366190319793478E-3</v>
      </c>
      <c r="AZ9" s="20">
        <v>1.54954978833941E-2</v>
      </c>
      <c r="BB9" s="20">
        <v>2.4706714898661161E-2</v>
      </c>
      <c r="BD9" s="20">
        <v>1.3921084112484621E-2</v>
      </c>
      <c r="BF9" s="20">
        <v>7.0204301630054349E-3</v>
      </c>
      <c r="BH9" s="20">
        <v>2.806469659869611E-2</v>
      </c>
      <c r="BI9" s="20">
        <v>1.7597172708984421E-2</v>
      </c>
    </row>
    <row r="10" spans="2:63" ht="19" customHeight="1" x14ac:dyDescent="0.35">
      <c r="B10" s="22" t="s">
        <v>75</v>
      </c>
      <c r="C10" s="20">
        <v>8.2939505041119327E-2</v>
      </c>
      <c r="D10" s="20">
        <v>7.7738728977053445E-2</v>
      </c>
      <c r="E10" s="20">
        <v>8.859674417596769E-2</v>
      </c>
      <c r="G10" s="20">
        <v>8.6137345387463343E-2</v>
      </c>
      <c r="H10" s="20">
        <v>6.9723156783073725E-2</v>
      </c>
      <c r="I10" s="20">
        <v>9.2812653262116171E-2</v>
      </c>
      <c r="J10" s="20">
        <v>8.9249830985537515E-2</v>
      </c>
      <c r="K10" s="20">
        <v>9.2819814058457961E-2</v>
      </c>
      <c r="L10" s="20">
        <v>2.615384674737066E-2</v>
      </c>
      <c r="N10" s="20">
        <v>8.2875371381258778E-2</v>
      </c>
      <c r="O10" s="20">
        <v>7.9131306249401206E-2</v>
      </c>
      <c r="P10" s="20">
        <v>0.12632801413785311</v>
      </c>
      <c r="Q10" s="20">
        <v>7.1904928463561765E-2</v>
      </c>
      <c r="R10" s="20">
        <v>9.2851544534148234E-2</v>
      </c>
      <c r="S10" s="20">
        <v>9.6335577400990829E-2</v>
      </c>
      <c r="T10" s="20">
        <v>8.1756342083465092E-2</v>
      </c>
      <c r="U10" s="20">
        <v>6.1445204544669861E-2</v>
      </c>
      <c r="V10" s="20">
        <v>0.1026175024595327</v>
      </c>
      <c r="W10" s="20">
        <v>7.5294524876894531E-2</v>
      </c>
      <c r="X10" s="20">
        <v>8.3538057068573437E-2</v>
      </c>
      <c r="Z10" s="20">
        <v>0.10459806340388469</v>
      </c>
      <c r="AB10" s="20">
        <v>6.1589753639056881E-2</v>
      </c>
      <c r="AD10" s="20">
        <v>6.7213650917999523E-2</v>
      </c>
      <c r="AF10" s="20">
        <v>7.1129393130916541E-2</v>
      </c>
      <c r="AH10" s="20">
        <v>3.4733581053531297E-2</v>
      </c>
      <c r="AJ10" s="20">
        <v>8.6691189905205843E-2</v>
      </c>
      <c r="AL10" s="20">
        <v>5.4537020428659003E-2</v>
      </c>
      <c r="AN10" s="20">
        <v>7.4987140280220785E-2</v>
      </c>
      <c r="AP10" s="20">
        <v>0.1094317111199896</v>
      </c>
      <c r="AR10" s="20">
        <v>0.1042185293571572</v>
      </c>
      <c r="AT10" s="20">
        <v>8.6074485659756658E-2</v>
      </c>
      <c r="AV10" s="20">
        <v>0.1255928646207646</v>
      </c>
      <c r="AX10" s="20">
        <v>1.684220944989814E-2</v>
      </c>
      <c r="AZ10" s="20">
        <v>8.7676219139239023E-2</v>
      </c>
      <c r="BB10" s="20">
        <v>9.3868060791966385E-2</v>
      </c>
      <c r="BD10" s="20">
        <v>6.439026436286012E-2</v>
      </c>
      <c r="BF10" s="20">
        <v>6.5644265563865684E-2</v>
      </c>
      <c r="BH10" s="20">
        <v>5.2448744826980517E-2</v>
      </c>
      <c r="BI10" s="20">
        <v>3.7457283094696342E-2</v>
      </c>
    </row>
    <row r="11" spans="2:63" ht="19" customHeight="1" x14ac:dyDescent="0.35">
      <c r="B11" s="22" t="s">
        <v>70</v>
      </c>
      <c r="C11" s="20">
        <v>0.14644509445962681</v>
      </c>
      <c r="D11" s="20">
        <v>0.13631207633200629</v>
      </c>
      <c r="E11" s="20">
        <v>0.15743993351356581</v>
      </c>
      <c r="G11" s="20">
        <v>0.14514001469332219</v>
      </c>
      <c r="H11" s="20">
        <v>0.12298070920973581</v>
      </c>
      <c r="I11" s="20">
        <v>0.16101560496756881</v>
      </c>
      <c r="J11" s="20">
        <v>0.14911807235265609</v>
      </c>
      <c r="K11" s="20">
        <v>0.15941450313987399</v>
      </c>
      <c r="L11" s="20">
        <v>0.1284100617908322</v>
      </c>
      <c r="N11" s="20">
        <v>0.19301908113619279</v>
      </c>
      <c r="O11" s="20">
        <v>0.15226230405714611</v>
      </c>
      <c r="P11" s="20">
        <v>0.12784720568626151</v>
      </c>
      <c r="Q11" s="20">
        <v>0.1209107591570299</v>
      </c>
      <c r="R11" s="20">
        <v>0.14947632270467409</v>
      </c>
      <c r="S11" s="20">
        <v>0.16375469449112021</v>
      </c>
      <c r="T11" s="20">
        <v>0.14286556265238981</v>
      </c>
      <c r="U11" s="20">
        <v>0.1076149014157308</v>
      </c>
      <c r="V11" s="20">
        <v>0.16533108526550941</v>
      </c>
      <c r="W11" s="20">
        <v>0.1603325526855742</v>
      </c>
      <c r="X11" s="20">
        <v>0.1625024117080858</v>
      </c>
      <c r="Z11" s="20">
        <v>0.15164958817679031</v>
      </c>
      <c r="AB11" s="20">
        <v>0.14028694206375961</v>
      </c>
      <c r="AD11" s="20">
        <v>0.1700055262008015</v>
      </c>
      <c r="AF11" s="20">
        <v>0.19346267272490181</v>
      </c>
      <c r="AH11" s="20">
        <v>4.6269000524658828E-2</v>
      </c>
      <c r="AJ11" s="20">
        <v>0.14373930257878731</v>
      </c>
      <c r="AL11" s="20">
        <v>9.0814019506222837E-2</v>
      </c>
      <c r="AN11" s="20">
        <v>0.1079754725565375</v>
      </c>
      <c r="AP11" s="20">
        <v>0.16477139667402449</v>
      </c>
      <c r="AR11" s="20">
        <v>0.13544715180904299</v>
      </c>
      <c r="AT11" s="20">
        <v>0.14711473052612081</v>
      </c>
      <c r="AV11" s="20">
        <v>0.16873366484979591</v>
      </c>
      <c r="AX11" s="20">
        <v>0.1689182848131128</v>
      </c>
      <c r="AZ11" s="20">
        <v>0.16474305743757861</v>
      </c>
      <c r="BB11" s="20">
        <v>0.1437264361244823</v>
      </c>
      <c r="BD11" s="20">
        <v>0.17460163079283669</v>
      </c>
      <c r="BF11" s="20">
        <v>0.19559002629403499</v>
      </c>
      <c r="BH11" s="20">
        <v>0.22186251816400651</v>
      </c>
      <c r="BI11" s="20">
        <v>0.1065645389525509</v>
      </c>
    </row>
    <row r="12" spans="2:63" ht="19" customHeight="1" x14ac:dyDescent="0.35">
      <c r="B12" s="22" t="s">
        <v>71</v>
      </c>
      <c r="C12" s="20">
        <v>0.44779193837493952</v>
      </c>
      <c r="D12" s="20">
        <v>0.44851976377322378</v>
      </c>
      <c r="E12" s="20">
        <v>0.44689263042042637</v>
      </c>
      <c r="G12" s="20">
        <v>0.48132810894930478</v>
      </c>
      <c r="H12" s="20">
        <v>0.40564192498009999</v>
      </c>
      <c r="I12" s="20">
        <v>0.44283885826312192</v>
      </c>
      <c r="J12" s="20">
        <v>0.49139070956908198</v>
      </c>
      <c r="K12" s="20">
        <v>0.43845034556974882</v>
      </c>
      <c r="L12" s="20">
        <v>0.44795606575230551</v>
      </c>
      <c r="N12" s="20">
        <v>0.4506353647761297</v>
      </c>
      <c r="O12" s="20">
        <v>0.48708662816251158</v>
      </c>
      <c r="P12" s="20">
        <v>0.39975018017404712</v>
      </c>
      <c r="Q12" s="20">
        <v>0.46386718001229738</v>
      </c>
      <c r="R12" s="20">
        <v>0.4726303292484898</v>
      </c>
      <c r="S12" s="20">
        <v>0.43165040737771398</v>
      </c>
      <c r="T12" s="20">
        <v>0.44093888138964848</v>
      </c>
      <c r="U12" s="20">
        <v>0.42934045648581859</v>
      </c>
      <c r="V12" s="20">
        <v>0.4540674319897397</v>
      </c>
      <c r="W12" s="20">
        <v>0.44209828763311648</v>
      </c>
      <c r="X12" s="20">
        <v>0.45629376643202257</v>
      </c>
      <c r="Z12" s="20">
        <v>0.43878306885855728</v>
      </c>
      <c r="AB12" s="20">
        <v>0.46486460532520968</v>
      </c>
      <c r="AD12" s="20">
        <v>0.49700461724388661</v>
      </c>
      <c r="AF12" s="20">
        <v>0.48662818476259417</v>
      </c>
      <c r="AH12" s="20">
        <v>0.37202805245046888</v>
      </c>
      <c r="AJ12" s="20">
        <v>0.45738652245809402</v>
      </c>
      <c r="AL12" s="20">
        <v>0.45817161201917173</v>
      </c>
      <c r="AN12" s="20">
        <v>0.48292268837080382</v>
      </c>
      <c r="AP12" s="20">
        <v>0.42753302294758272</v>
      </c>
      <c r="AR12" s="20">
        <v>0.52016693934226266</v>
      </c>
      <c r="AT12" s="20">
        <v>0.42833759383600128</v>
      </c>
      <c r="AV12" s="20">
        <v>0.46375131317127188</v>
      </c>
      <c r="AX12" s="20">
        <v>0.54712299028379274</v>
      </c>
      <c r="AZ12" s="20">
        <v>0.4090204743787289</v>
      </c>
      <c r="BB12" s="20">
        <v>0.40534089507138221</v>
      </c>
      <c r="BD12" s="20">
        <v>0.40837570199306272</v>
      </c>
      <c r="BF12" s="20">
        <v>0.38452252836093498</v>
      </c>
      <c r="BH12" s="20">
        <v>0.39355700978600971</v>
      </c>
      <c r="BI12" s="20">
        <v>0.51496816535384971</v>
      </c>
    </row>
    <row r="13" spans="2:63" ht="19" customHeight="1" x14ac:dyDescent="0.35">
      <c r="B13" s="22" t="s">
        <v>72</v>
      </c>
      <c r="C13" s="20">
        <v>0.30287834143635251</v>
      </c>
      <c r="D13" s="20">
        <v>0.31430699748561369</v>
      </c>
      <c r="E13" s="20">
        <v>0.29045341388434842</v>
      </c>
      <c r="G13" s="20">
        <v>0.26265972237162422</v>
      </c>
      <c r="H13" s="20">
        <v>0.38148070978571702</v>
      </c>
      <c r="I13" s="20">
        <v>0.286925413109342</v>
      </c>
      <c r="J13" s="20">
        <v>0.2456457730624412</v>
      </c>
      <c r="K13" s="20">
        <v>0.29407518187599208</v>
      </c>
      <c r="L13" s="20">
        <v>0.37368443466080159</v>
      </c>
      <c r="N13" s="20">
        <v>0.26033046646805741</v>
      </c>
      <c r="O13" s="20">
        <v>0.27156448418942553</v>
      </c>
      <c r="P13" s="20">
        <v>0.33171532132539799</v>
      </c>
      <c r="Q13" s="20">
        <v>0.32141838975960002</v>
      </c>
      <c r="R13" s="20">
        <v>0.26598067134442283</v>
      </c>
      <c r="S13" s="20">
        <v>0.29237668010691392</v>
      </c>
      <c r="T13" s="20">
        <v>0.30312476621224599</v>
      </c>
      <c r="U13" s="20">
        <v>0.39252501393968448</v>
      </c>
      <c r="V13" s="20">
        <v>0.25453922240891969</v>
      </c>
      <c r="W13" s="20">
        <v>0.28827778828578682</v>
      </c>
      <c r="X13" s="20">
        <v>0.27090638915679749</v>
      </c>
      <c r="Z13" s="20">
        <v>0.29015544920480629</v>
      </c>
      <c r="AB13" s="20">
        <v>0.3249339859339197</v>
      </c>
      <c r="AD13" s="20">
        <v>0.2496201137700193</v>
      </c>
      <c r="AF13" s="20">
        <v>0.22506252809746169</v>
      </c>
      <c r="AH13" s="20">
        <v>0.53333850569626073</v>
      </c>
      <c r="AJ13" s="20">
        <v>0.28657792477918248</v>
      </c>
      <c r="AL13" s="20">
        <v>0.37146609114963192</v>
      </c>
      <c r="AN13" s="20">
        <v>0.30269154084307182</v>
      </c>
      <c r="AP13" s="20">
        <v>0.26435924263044353</v>
      </c>
      <c r="AR13" s="20">
        <v>0.2219641204614351</v>
      </c>
      <c r="AT13" s="20">
        <v>0.32108525143044347</v>
      </c>
      <c r="AV13" s="20">
        <v>0.22931060567419601</v>
      </c>
      <c r="AX13" s="20">
        <v>0.25817989642121703</v>
      </c>
      <c r="AZ13" s="20">
        <v>0.32306475116105948</v>
      </c>
      <c r="BB13" s="20">
        <v>0.33235789311350811</v>
      </c>
      <c r="BD13" s="20">
        <v>0.33871131873875587</v>
      </c>
      <c r="BF13" s="20">
        <v>0.34722274961815891</v>
      </c>
      <c r="BH13" s="20">
        <v>0.30406703062430718</v>
      </c>
      <c r="BI13" s="20">
        <v>0.32341283988991859</v>
      </c>
    </row>
    <row r="15" spans="2:63" x14ac:dyDescent="0.35">
      <c r="B15" t="s">
        <v>115</v>
      </c>
    </row>
    <row r="16" spans="2:63" x14ac:dyDescent="0.35">
      <c r="B16" t="s">
        <v>8</v>
      </c>
    </row>
    <row r="18" spans="2:2" x14ac:dyDescent="0.35">
      <c r="B18" s="5" t="str">
        <f>HYPERLINK("#Contents!A1", "Return to Contents")</f>
        <v>Return to Contents</v>
      </c>
    </row>
  </sheetData>
  <mergeCells count="5">
    <mergeCell ref="G5:L5"/>
    <mergeCell ref="D2:BK2"/>
    <mergeCell ref="D5:E5"/>
    <mergeCell ref="BH5:BI5"/>
    <mergeCell ref="N5:X5"/>
  </mergeCells>
  <pageMargins left="0.75" right="0.75" top="1" bottom="1" header="0.5" footer="0.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B2:G18"/>
  <sheetViews>
    <sheetView showGridLines="0" workbookViewId="0"/>
  </sheetViews>
  <sheetFormatPr defaultRowHeight="14.5" x14ac:dyDescent="0.35"/>
  <cols>
    <col min="1" max="1" width="5" customWidth="1"/>
    <col min="2" max="2" width="25" customWidth="1"/>
    <col min="3" max="7" width="20" customWidth="1"/>
  </cols>
  <sheetData>
    <row r="2" spans="2:7" ht="40" customHeight="1" x14ac:dyDescent="0.35">
      <c r="D2" s="21" t="s">
        <v>116</v>
      </c>
    </row>
    <row r="6" spans="2:7" ht="120" customHeight="1" x14ac:dyDescent="0.35">
      <c r="C6" s="23" t="s">
        <v>119</v>
      </c>
      <c r="D6" s="23" t="s">
        <v>120</v>
      </c>
      <c r="E6" s="23" t="s">
        <v>121</v>
      </c>
      <c r="F6" s="23" t="s">
        <v>122</v>
      </c>
      <c r="G6" s="23" t="s">
        <v>123</v>
      </c>
    </row>
    <row r="7" spans="2:7" x14ac:dyDescent="0.35">
      <c r="B7" s="22" t="s">
        <v>74</v>
      </c>
      <c r="C7" s="20">
        <v>4.9130417096833238E-2</v>
      </c>
      <c r="D7" s="20">
        <v>3.8496940293123068E-2</v>
      </c>
      <c r="E7" s="20">
        <v>0.39044251354475878</v>
      </c>
      <c r="F7" s="20">
        <v>0.33752984574039457</v>
      </c>
      <c r="G7" s="20">
        <v>0.23321530599323601</v>
      </c>
    </row>
    <row r="8" spans="2:7" x14ac:dyDescent="0.35">
      <c r="B8" s="22" t="s">
        <v>75</v>
      </c>
      <c r="C8" s="20">
        <v>0.13788244069552141</v>
      </c>
      <c r="D8" s="20">
        <v>0.1187074477653411</v>
      </c>
      <c r="E8" s="20">
        <v>0.33545359580854373</v>
      </c>
      <c r="F8" s="20">
        <v>0.33965327034886422</v>
      </c>
      <c r="G8" s="20">
        <v>0.32063440913444302</v>
      </c>
    </row>
    <row r="9" spans="2:7" x14ac:dyDescent="0.35">
      <c r="B9" s="22" t="s">
        <v>70</v>
      </c>
      <c r="C9" s="20">
        <v>0.14085246120877851</v>
      </c>
      <c r="D9" s="20">
        <v>9.6461059271531771E-2</v>
      </c>
      <c r="E9" s="20">
        <v>9.8012214605511197E-2</v>
      </c>
      <c r="F9" s="20">
        <v>0.113849383882919</v>
      </c>
      <c r="G9" s="20">
        <v>0.13206298339251771</v>
      </c>
    </row>
    <row r="10" spans="2:7" x14ac:dyDescent="0.35">
      <c r="B10" s="22" t="s">
        <v>71</v>
      </c>
      <c r="C10" s="20">
        <v>0.37781305215276378</v>
      </c>
      <c r="D10" s="20">
        <v>0.38537083909711117</v>
      </c>
      <c r="E10" s="20">
        <v>0.1367287867812558</v>
      </c>
      <c r="F10" s="20">
        <v>0.15867836151630119</v>
      </c>
      <c r="G10" s="20">
        <v>0.21372105167546529</v>
      </c>
    </row>
    <row r="11" spans="2:7" x14ac:dyDescent="0.35">
      <c r="B11" s="22" t="s">
        <v>72</v>
      </c>
      <c r="C11" s="20">
        <v>0.29432162884610319</v>
      </c>
      <c r="D11" s="20">
        <v>0.36096371357289281</v>
      </c>
      <c r="E11" s="20">
        <v>3.9362889259930409E-2</v>
      </c>
      <c r="F11" s="20">
        <v>5.0289138511520927E-2</v>
      </c>
      <c r="G11" s="20">
        <v>0.100366249804338</v>
      </c>
    </row>
    <row r="14" spans="2:7" x14ac:dyDescent="0.35">
      <c r="B14" t="s">
        <v>115</v>
      </c>
    </row>
    <row r="15" spans="2:7" x14ac:dyDescent="0.35">
      <c r="B15" t="s">
        <v>8</v>
      </c>
    </row>
    <row r="18" spans="2:2" x14ac:dyDescent="0.35">
      <c r="B18" t="str">
        <f>HYPERLINK("#Contents!A1", "Return to Contents")</f>
        <v>Return to Contents</v>
      </c>
    </row>
  </sheetData>
  <pageMargins left="0.75" right="0.75" top="1" bottom="1" header="0.5" footer="0.5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B2:BK18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5" width="10" customWidth="1"/>
    <col min="6" max="6" width="1.453125" customWidth="1"/>
    <col min="7" max="12" width="10" customWidth="1"/>
    <col min="13" max="13" width="1.453125" customWidth="1"/>
    <col min="14" max="24" width="10" customWidth="1"/>
    <col min="25" max="25" width="1.453125" customWidth="1"/>
    <col min="26" max="26" width="10" customWidth="1"/>
    <col min="27" max="27" width="1.453125" customWidth="1"/>
    <col min="28" max="28" width="10" customWidth="1"/>
    <col min="29" max="29" width="1.453125" customWidth="1"/>
    <col min="30" max="30" width="10" customWidth="1"/>
    <col min="31" max="31" width="1.453125" customWidth="1"/>
    <col min="32" max="32" width="10" customWidth="1"/>
    <col min="33" max="33" width="1.453125" customWidth="1"/>
    <col min="34" max="34" width="10" customWidth="1"/>
    <col min="35" max="35" width="1.453125" customWidth="1"/>
    <col min="36" max="36" width="10" customWidth="1"/>
    <col min="37" max="37" width="1.453125" customWidth="1"/>
    <col min="38" max="38" width="10" customWidth="1"/>
    <col min="39" max="39" width="1.453125" customWidth="1"/>
    <col min="40" max="40" width="10" customWidth="1"/>
    <col min="41" max="41" width="1.453125" customWidth="1"/>
    <col min="42" max="42" width="10" customWidth="1"/>
    <col min="43" max="43" width="1.453125" customWidth="1"/>
    <col min="44" max="44" width="10" customWidth="1"/>
    <col min="45" max="45" width="1.453125" customWidth="1"/>
    <col min="46" max="46" width="10" customWidth="1"/>
    <col min="47" max="47" width="1.453125" customWidth="1"/>
    <col min="48" max="48" width="10" customWidth="1"/>
    <col min="49" max="49" width="1.453125" customWidth="1"/>
    <col min="50" max="50" width="10" customWidth="1"/>
    <col min="51" max="51" width="1.453125" customWidth="1"/>
    <col min="52" max="52" width="10" customWidth="1"/>
    <col min="53" max="53" width="1.453125" customWidth="1"/>
    <col min="54" max="54" width="10" customWidth="1"/>
    <col min="55" max="55" width="1.453125" customWidth="1"/>
    <col min="56" max="56" width="10" customWidth="1"/>
    <col min="57" max="57" width="1.453125" customWidth="1"/>
    <col min="58" max="58" width="10" customWidth="1"/>
    <col min="59" max="59" width="1.453125" customWidth="1"/>
    <col min="60" max="61" width="10" customWidth="1"/>
  </cols>
  <sheetData>
    <row r="2" spans="2:63" ht="40" customHeight="1" x14ac:dyDescent="0.35">
      <c r="D2" s="29" t="s">
        <v>77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</row>
    <row r="5" spans="2:63" x14ac:dyDescent="0.35">
      <c r="D5" s="24" t="s">
        <v>18</v>
      </c>
      <c r="E5" s="25"/>
      <c r="G5" s="24" t="s">
        <v>19</v>
      </c>
      <c r="H5" s="25"/>
      <c r="I5" s="25"/>
      <c r="J5" s="25"/>
      <c r="K5" s="25"/>
      <c r="L5" s="25"/>
      <c r="N5" s="24" t="s">
        <v>20</v>
      </c>
      <c r="O5" s="25"/>
      <c r="P5" s="25"/>
      <c r="Q5" s="25"/>
      <c r="R5" s="25"/>
      <c r="S5" s="25"/>
      <c r="T5" s="25"/>
      <c r="U5" s="25"/>
      <c r="V5" s="25"/>
      <c r="W5" s="25"/>
      <c r="X5" s="25"/>
      <c r="Z5" s="11" t="s">
        <v>21</v>
      </c>
      <c r="AB5" s="11" t="s">
        <v>22</v>
      </c>
      <c r="AD5" s="11" t="s">
        <v>23</v>
      </c>
      <c r="AF5" s="11" t="s">
        <v>24</v>
      </c>
      <c r="AH5" s="11" t="s">
        <v>25</v>
      </c>
      <c r="AJ5" s="11" t="s">
        <v>26</v>
      </c>
      <c r="AL5" s="11" t="s">
        <v>27</v>
      </c>
      <c r="AN5" s="11" t="s">
        <v>28</v>
      </c>
      <c r="AP5" s="11" t="s">
        <v>29</v>
      </c>
      <c r="AR5" s="11" t="s">
        <v>30</v>
      </c>
      <c r="AT5" s="11" t="s">
        <v>31</v>
      </c>
      <c r="AV5" s="11" t="s">
        <v>32</v>
      </c>
      <c r="AX5" s="11" t="s">
        <v>33</v>
      </c>
      <c r="AZ5" s="11" t="s">
        <v>34</v>
      </c>
      <c r="BB5" s="11" t="s">
        <v>35</v>
      </c>
      <c r="BD5" s="11" t="s">
        <v>36</v>
      </c>
      <c r="BF5" s="11" t="s">
        <v>37</v>
      </c>
      <c r="BH5" s="24" t="s">
        <v>38</v>
      </c>
      <c r="BI5" s="25"/>
    </row>
    <row r="6" spans="2:63" ht="72.5" x14ac:dyDescent="0.35">
      <c r="C6" s="11" t="s">
        <v>39</v>
      </c>
      <c r="D6" s="12" t="s">
        <v>40</v>
      </c>
      <c r="E6" s="12" t="s">
        <v>41</v>
      </c>
      <c r="G6" s="12" t="s">
        <v>42</v>
      </c>
      <c r="H6" s="12" t="s">
        <v>43</v>
      </c>
      <c r="I6" s="12" t="s">
        <v>44</v>
      </c>
      <c r="J6" s="12" t="s">
        <v>45</v>
      </c>
      <c r="K6" s="12" t="s">
        <v>46</v>
      </c>
      <c r="L6" s="12" t="s">
        <v>47</v>
      </c>
      <c r="N6" s="12" t="s">
        <v>48</v>
      </c>
      <c r="O6" s="12" t="s">
        <v>49</v>
      </c>
      <c r="P6" s="12" t="s">
        <v>50</v>
      </c>
      <c r="Q6" s="12" t="s">
        <v>51</v>
      </c>
      <c r="R6" s="12" t="s">
        <v>52</v>
      </c>
      <c r="S6" s="12" t="s">
        <v>53</v>
      </c>
      <c r="T6" s="12" t="s">
        <v>54</v>
      </c>
      <c r="U6" s="12" t="s">
        <v>55</v>
      </c>
      <c r="V6" s="12" t="s">
        <v>56</v>
      </c>
      <c r="W6" s="12" t="s">
        <v>57</v>
      </c>
      <c r="X6" s="12" t="s">
        <v>58</v>
      </c>
      <c r="Z6" s="12" t="s">
        <v>21</v>
      </c>
      <c r="AB6" s="12" t="s">
        <v>59</v>
      </c>
      <c r="AD6" s="12" t="s">
        <v>23</v>
      </c>
      <c r="AF6" s="12" t="s">
        <v>24</v>
      </c>
      <c r="AH6" s="12" t="s">
        <v>25</v>
      </c>
      <c r="AJ6" s="12" t="s">
        <v>26</v>
      </c>
      <c r="AL6" s="12" t="s">
        <v>27</v>
      </c>
      <c r="AN6" s="12" t="s">
        <v>28</v>
      </c>
      <c r="AP6" s="12" t="s">
        <v>29</v>
      </c>
      <c r="AR6" s="12" t="s">
        <v>60</v>
      </c>
      <c r="AT6" s="12" t="s">
        <v>31</v>
      </c>
      <c r="AV6" s="12" t="s">
        <v>32</v>
      </c>
      <c r="AX6" s="12" t="s">
        <v>61</v>
      </c>
      <c r="AZ6" s="12" t="s">
        <v>34</v>
      </c>
      <c r="BB6" s="12" t="s">
        <v>35</v>
      </c>
      <c r="BD6" s="12" t="s">
        <v>36</v>
      </c>
      <c r="BF6" s="12" t="s">
        <v>37</v>
      </c>
      <c r="BH6" s="12" t="s">
        <v>62</v>
      </c>
      <c r="BI6" s="12" t="s">
        <v>63</v>
      </c>
    </row>
    <row r="7" spans="2:63" x14ac:dyDescent="0.35">
      <c r="B7" s="10" t="s">
        <v>64</v>
      </c>
      <c r="C7" s="14">
        <v>4099</v>
      </c>
      <c r="D7" s="14">
        <v>2021</v>
      </c>
      <c r="E7" s="14">
        <v>2073</v>
      </c>
      <c r="G7" s="14">
        <v>326</v>
      </c>
      <c r="H7" s="14">
        <v>990</v>
      </c>
      <c r="I7" s="14">
        <v>995</v>
      </c>
      <c r="J7" s="14">
        <v>876</v>
      </c>
      <c r="K7" s="14">
        <v>722</v>
      </c>
      <c r="L7" s="14">
        <v>190</v>
      </c>
      <c r="N7" s="14">
        <v>327</v>
      </c>
      <c r="O7" s="14">
        <v>197</v>
      </c>
      <c r="P7" s="14">
        <v>211</v>
      </c>
      <c r="Q7" s="14">
        <v>403</v>
      </c>
      <c r="R7" s="14">
        <v>343</v>
      </c>
      <c r="S7" s="14">
        <v>351</v>
      </c>
      <c r="T7" s="14">
        <v>309</v>
      </c>
      <c r="U7" s="14">
        <v>748</v>
      </c>
      <c r="V7" s="14">
        <v>526</v>
      </c>
      <c r="W7" s="14">
        <v>343</v>
      </c>
      <c r="X7" s="14">
        <v>341</v>
      </c>
      <c r="Z7" s="14">
        <v>577</v>
      </c>
      <c r="AB7" s="14">
        <v>377</v>
      </c>
      <c r="AD7" s="14">
        <v>416</v>
      </c>
      <c r="AF7" s="14">
        <v>234</v>
      </c>
      <c r="AH7" s="14">
        <v>354</v>
      </c>
      <c r="AJ7" s="14">
        <v>361</v>
      </c>
      <c r="AL7" s="14">
        <v>260</v>
      </c>
      <c r="AN7" s="14">
        <v>99</v>
      </c>
      <c r="AP7" s="14">
        <v>430</v>
      </c>
      <c r="AR7" s="14">
        <v>155</v>
      </c>
      <c r="AT7" s="14">
        <v>275</v>
      </c>
      <c r="AV7" s="14">
        <v>137</v>
      </c>
      <c r="AX7" s="14">
        <v>88</v>
      </c>
      <c r="AZ7" s="14">
        <v>194</v>
      </c>
      <c r="BB7" s="14">
        <v>120</v>
      </c>
      <c r="BD7" s="14">
        <v>146</v>
      </c>
      <c r="BF7" s="14">
        <v>145</v>
      </c>
      <c r="BH7" s="14">
        <v>77</v>
      </c>
      <c r="BI7" s="14">
        <v>51</v>
      </c>
    </row>
    <row r="8" spans="2:63" x14ac:dyDescent="0.35">
      <c r="B8" s="7" t="s">
        <v>65</v>
      </c>
      <c r="C8" s="16">
        <v>4099</v>
      </c>
      <c r="D8" s="16">
        <v>2107</v>
      </c>
      <c r="E8" s="16">
        <v>1988</v>
      </c>
      <c r="G8" s="16">
        <v>402</v>
      </c>
      <c r="H8" s="16">
        <v>932</v>
      </c>
      <c r="I8" s="16">
        <v>967</v>
      </c>
      <c r="J8" s="16">
        <v>860</v>
      </c>
      <c r="K8" s="16">
        <v>740</v>
      </c>
      <c r="L8" s="16">
        <v>198</v>
      </c>
      <c r="N8" s="16">
        <v>332</v>
      </c>
      <c r="O8" s="16">
        <v>172</v>
      </c>
      <c r="P8" s="16">
        <v>139</v>
      </c>
      <c r="Q8" s="16">
        <v>442</v>
      </c>
      <c r="R8" s="16">
        <v>323</v>
      </c>
      <c r="S8" s="16">
        <v>287</v>
      </c>
      <c r="T8" s="16">
        <v>348</v>
      </c>
      <c r="U8" s="16">
        <v>750</v>
      </c>
      <c r="V8" s="16">
        <v>586</v>
      </c>
      <c r="W8" s="16">
        <v>356</v>
      </c>
      <c r="X8" s="16">
        <v>364</v>
      </c>
      <c r="Z8" s="16">
        <v>552</v>
      </c>
      <c r="AB8" s="16">
        <v>395</v>
      </c>
      <c r="AD8" s="16">
        <v>397</v>
      </c>
      <c r="AF8" s="16">
        <v>231</v>
      </c>
      <c r="AH8" s="16">
        <v>342</v>
      </c>
      <c r="AJ8" s="16">
        <v>346</v>
      </c>
      <c r="AL8" s="16">
        <v>269</v>
      </c>
      <c r="AN8" s="16">
        <v>101</v>
      </c>
      <c r="AP8" s="16">
        <v>434</v>
      </c>
      <c r="AR8" s="16">
        <v>157</v>
      </c>
      <c r="AT8" s="16">
        <v>264</v>
      </c>
      <c r="AV8" s="16">
        <v>135</v>
      </c>
      <c r="AX8" s="16">
        <v>118</v>
      </c>
      <c r="AZ8" s="16">
        <v>186</v>
      </c>
      <c r="BB8" s="16">
        <v>117</v>
      </c>
      <c r="BD8" s="16">
        <v>140</v>
      </c>
      <c r="BF8" s="16">
        <v>142</v>
      </c>
      <c r="BH8" s="16">
        <v>69</v>
      </c>
      <c r="BI8" s="16">
        <v>53</v>
      </c>
    </row>
    <row r="9" spans="2:63" ht="19" customHeight="1" x14ac:dyDescent="0.35">
      <c r="B9" s="22" t="s">
        <v>74</v>
      </c>
      <c r="C9" s="20">
        <v>4.9130417096833238E-2</v>
      </c>
      <c r="D9" s="20">
        <v>4.7456968774874202E-2</v>
      </c>
      <c r="E9" s="20">
        <v>5.0993226273509468E-2</v>
      </c>
      <c r="G9" s="20">
        <v>3.6890354701198579E-2</v>
      </c>
      <c r="H9" s="20">
        <v>3.6458445806048567E-2</v>
      </c>
      <c r="I9" s="20">
        <v>5.0604095599998913E-2</v>
      </c>
      <c r="J9" s="20">
        <v>5.5733137435095378E-2</v>
      </c>
      <c r="K9" s="20">
        <v>5.3188310324456547E-2</v>
      </c>
      <c r="L9" s="20">
        <v>8.2612935589898379E-2</v>
      </c>
      <c r="N9" s="20">
        <v>4.9593142919512723E-2</v>
      </c>
      <c r="O9" s="20">
        <v>1.9198816313060699E-2</v>
      </c>
      <c r="P9" s="20">
        <v>5.2392198087302909E-2</v>
      </c>
      <c r="Q9" s="20">
        <v>2.895328385866363E-2</v>
      </c>
      <c r="R9" s="20">
        <v>5.3944027481664991E-2</v>
      </c>
      <c r="S9" s="20">
        <v>4.2081467858474983E-2</v>
      </c>
      <c r="T9" s="20">
        <v>3.2303517516221993E-2</v>
      </c>
      <c r="U9" s="20">
        <v>6.355836746018606E-2</v>
      </c>
      <c r="V9" s="20">
        <v>6.1392782185569532E-2</v>
      </c>
      <c r="W9" s="20">
        <v>5.9263565838371633E-2</v>
      </c>
      <c r="X9" s="20">
        <v>4.4101349404344459E-2</v>
      </c>
      <c r="Z9" s="20">
        <v>6.9684380268814003E-2</v>
      </c>
      <c r="AB9" s="20">
        <v>2.4999942833087239E-2</v>
      </c>
      <c r="AD9" s="20">
        <v>5.7021150500173777E-2</v>
      </c>
      <c r="AF9" s="20">
        <v>2.4506427310367802E-2</v>
      </c>
      <c r="AH9" s="20">
        <v>3.9807968070214063E-2</v>
      </c>
      <c r="AJ9" s="20">
        <v>4.8366772236859833E-2</v>
      </c>
      <c r="AL9" s="20">
        <v>5.5112215778586333E-2</v>
      </c>
      <c r="AN9" s="20">
        <v>6.8122602235023741E-2</v>
      </c>
      <c r="AP9" s="20">
        <v>6.033257048392409E-2</v>
      </c>
      <c r="AR9" s="20">
        <v>3.5505267920878283E-2</v>
      </c>
      <c r="AT9" s="20">
        <v>4.3557953002353718E-2</v>
      </c>
      <c r="AV9" s="20">
        <v>3.5264092514888067E-2</v>
      </c>
      <c r="AX9" s="20">
        <v>5.2054113268531238E-2</v>
      </c>
      <c r="AZ9" s="20">
        <v>5.8175048068181461E-2</v>
      </c>
      <c r="BB9" s="20">
        <v>6.0311246330880849E-2</v>
      </c>
      <c r="BD9" s="20">
        <v>4.1753064503043232E-2</v>
      </c>
      <c r="BF9" s="20">
        <v>4.9396275003714178E-2</v>
      </c>
      <c r="BH9" s="20">
        <v>4.7680924962122943E-2</v>
      </c>
      <c r="BI9" s="20">
        <v>6.6305687241422467E-2</v>
      </c>
    </row>
    <row r="10" spans="2:63" ht="19" customHeight="1" x14ac:dyDescent="0.35">
      <c r="B10" s="22" t="s">
        <v>75</v>
      </c>
      <c r="C10" s="20">
        <v>0.13788244069552141</v>
      </c>
      <c r="D10" s="20">
        <v>0.13977147317017699</v>
      </c>
      <c r="E10" s="20">
        <v>0.1361310350771025</v>
      </c>
      <c r="G10" s="20">
        <v>0.209709551671314</v>
      </c>
      <c r="H10" s="20">
        <v>0.1423518961200225</v>
      </c>
      <c r="I10" s="20">
        <v>0.14429995304701709</v>
      </c>
      <c r="J10" s="20">
        <v>0.1203327037183608</v>
      </c>
      <c r="K10" s="20">
        <v>0.121610312734391</v>
      </c>
      <c r="L10" s="20">
        <v>7.6753821594109664E-2</v>
      </c>
      <c r="N10" s="20">
        <v>0.16849098586571251</v>
      </c>
      <c r="O10" s="20">
        <v>0.14886812609346989</v>
      </c>
      <c r="P10" s="20">
        <v>0.1042690216258758</v>
      </c>
      <c r="Q10" s="20">
        <v>0.1422295884529769</v>
      </c>
      <c r="R10" s="20">
        <v>0.15595372602820581</v>
      </c>
      <c r="S10" s="20">
        <v>0.10807054742928481</v>
      </c>
      <c r="T10" s="20">
        <v>0.1723227970495074</v>
      </c>
      <c r="U10" s="20">
        <v>0.1159129576462811</v>
      </c>
      <c r="V10" s="20">
        <v>0.14268291956693779</v>
      </c>
      <c r="W10" s="20">
        <v>9.6248500950003701E-2</v>
      </c>
      <c r="X10" s="20">
        <v>0.16513164253174381</v>
      </c>
      <c r="Z10" s="20">
        <v>0.12789190675166559</v>
      </c>
      <c r="AB10" s="20">
        <v>0.13064224607890709</v>
      </c>
      <c r="AD10" s="20">
        <v>0.1867667592408179</v>
      </c>
      <c r="AF10" s="20">
        <v>0.117297179044863</v>
      </c>
      <c r="AH10" s="20">
        <v>7.3660172673800053E-2</v>
      </c>
      <c r="AJ10" s="20">
        <v>0.12167002225964239</v>
      </c>
      <c r="AL10" s="20">
        <v>0.12530910472285689</v>
      </c>
      <c r="AN10" s="20">
        <v>0.1827434384035406</v>
      </c>
      <c r="AP10" s="20">
        <v>0.17321663789862579</v>
      </c>
      <c r="AR10" s="20">
        <v>0.16354114776905479</v>
      </c>
      <c r="AT10" s="20">
        <v>8.6416152367651933E-2</v>
      </c>
      <c r="AV10" s="20">
        <v>0.1693517283760273</v>
      </c>
      <c r="AX10" s="20">
        <v>0.1435496574540524</v>
      </c>
      <c r="AZ10" s="20">
        <v>0.1094653271009358</v>
      </c>
      <c r="BB10" s="20">
        <v>0.1203506874729746</v>
      </c>
      <c r="BD10" s="20">
        <v>0.1236413642501081</v>
      </c>
      <c r="BF10" s="20">
        <v>0.1140317530721516</v>
      </c>
      <c r="BH10" s="20">
        <v>0.15057380741597251</v>
      </c>
      <c r="BI10" s="20">
        <v>5.8372971828795292E-2</v>
      </c>
    </row>
    <row r="11" spans="2:63" ht="19" customHeight="1" x14ac:dyDescent="0.35">
      <c r="B11" s="22" t="s">
        <v>70</v>
      </c>
      <c r="C11" s="20">
        <v>0.14085246120877851</v>
      </c>
      <c r="D11" s="20">
        <v>0.14286993519631269</v>
      </c>
      <c r="E11" s="20">
        <v>0.13897033114705359</v>
      </c>
      <c r="G11" s="20">
        <v>0.16734593407401749</v>
      </c>
      <c r="H11" s="20">
        <v>0.10843850545179461</v>
      </c>
      <c r="I11" s="20">
        <v>0.14860701198404791</v>
      </c>
      <c r="J11" s="20">
        <v>0.14664358747262721</v>
      </c>
      <c r="K11" s="20">
        <v>0.15467357224509271</v>
      </c>
      <c r="L11" s="20">
        <v>0.1250076733445997</v>
      </c>
      <c r="N11" s="20">
        <v>0.17384717125145799</v>
      </c>
      <c r="O11" s="20">
        <v>0.15465747053288811</v>
      </c>
      <c r="P11" s="20">
        <v>0.1435929678085815</v>
      </c>
      <c r="Q11" s="20">
        <v>0.1239780700963084</v>
      </c>
      <c r="R11" s="20">
        <v>0.1603375097270561</v>
      </c>
      <c r="S11" s="20">
        <v>0.14247731956352211</v>
      </c>
      <c r="T11" s="20">
        <v>0.1157431954262684</v>
      </c>
      <c r="U11" s="20">
        <v>0.115428325082054</v>
      </c>
      <c r="V11" s="20">
        <v>0.14827916973248809</v>
      </c>
      <c r="W11" s="20">
        <v>0.14933753851032161</v>
      </c>
      <c r="X11" s="20">
        <v>0.16124319739097939</v>
      </c>
      <c r="Z11" s="20">
        <v>0.16790452829158209</v>
      </c>
      <c r="AB11" s="20">
        <v>0.102852590302066</v>
      </c>
      <c r="AD11" s="20">
        <v>0.15301079267831269</v>
      </c>
      <c r="AF11" s="20">
        <v>0.122194400390536</v>
      </c>
      <c r="AH11" s="20">
        <v>8.6826850378555864E-2</v>
      </c>
      <c r="AJ11" s="20">
        <v>0.13099761380691549</v>
      </c>
      <c r="AL11" s="20">
        <v>0.13926380943286021</v>
      </c>
      <c r="AN11" s="20">
        <v>0.12619885277880019</v>
      </c>
      <c r="AP11" s="20">
        <v>0.1867553915536509</v>
      </c>
      <c r="AR11" s="20">
        <v>8.7849275014336883E-2</v>
      </c>
      <c r="AT11" s="20">
        <v>0.1184662221067368</v>
      </c>
      <c r="AV11" s="20">
        <v>0.2002915229609003</v>
      </c>
      <c r="AX11" s="20">
        <v>9.9540629862183191E-2</v>
      </c>
      <c r="AZ11" s="20">
        <v>0.19713892624375121</v>
      </c>
      <c r="BB11" s="20">
        <v>0.1909039080365264</v>
      </c>
      <c r="BD11" s="20">
        <v>0.19562591559752759</v>
      </c>
      <c r="BF11" s="20">
        <v>0.18584872017857701</v>
      </c>
      <c r="BH11" s="20">
        <v>0.17562641343789051</v>
      </c>
      <c r="BI11" s="20">
        <v>0.25153793313979278</v>
      </c>
    </row>
    <row r="12" spans="2:63" ht="19" customHeight="1" x14ac:dyDescent="0.35">
      <c r="B12" s="22" t="s">
        <v>71</v>
      </c>
      <c r="C12" s="20">
        <v>0.37781305215276378</v>
      </c>
      <c r="D12" s="20">
        <v>0.38777571935969452</v>
      </c>
      <c r="E12" s="20">
        <v>0.36738619970091002</v>
      </c>
      <c r="G12" s="20">
        <v>0.38062901957408712</v>
      </c>
      <c r="H12" s="20">
        <v>0.37255595713450351</v>
      </c>
      <c r="I12" s="20">
        <v>0.38079657394822281</v>
      </c>
      <c r="J12" s="20">
        <v>0.40324808020218678</v>
      </c>
      <c r="K12" s="20">
        <v>0.35566022045110163</v>
      </c>
      <c r="L12" s="20">
        <v>0.35462631000254741</v>
      </c>
      <c r="N12" s="20">
        <v>0.34387583623113133</v>
      </c>
      <c r="O12" s="20">
        <v>0.38405507549624901</v>
      </c>
      <c r="P12" s="20">
        <v>0.37122762359819922</v>
      </c>
      <c r="Q12" s="20">
        <v>0.35481794117902071</v>
      </c>
      <c r="R12" s="20">
        <v>0.32804390041912379</v>
      </c>
      <c r="S12" s="20">
        <v>0.3873641559043674</v>
      </c>
      <c r="T12" s="20">
        <v>0.39517660158508039</v>
      </c>
      <c r="U12" s="20">
        <v>0.39801007589995713</v>
      </c>
      <c r="V12" s="20">
        <v>0.38900870344412308</v>
      </c>
      <c r="W12" s="20">
        <v>0.40280181670009962</v>
      </c>
      <c r="X12" s="20">
        <v>0.37220886444729001</v>
      </c>
      <c r="Z12" s="20">
        <v>0.37265951034179717</v>
      </c>
      <c r="AB12" s="20">
        <v>0.42419437851232322</v>
      </c>
      <c r="AD12" s="20">
        <v>0.34379061183976062</v>
      </c>
      <c r="AF12" s="20">
        <v>0.43462261199384011</v>
      </c>
      <c r="AH12" s="20">
        <v>0.37303173402789391</v>
      </c>
      <c r="AJ12" s="20">
        <v>0.38843249966170901</v>
      </c>
      <c r="AL12" s="20">
        <v>0.38817162595689292</v>
      </c>
      <c r="AN12" s="20">
        <v>0.34781006614245902</v>
      </c>
      <c r="AP12" s="20">
        <v>0.33263212459312042</v>
      </c>
      <c r="AR12" s="20">
        <v>0.49147923734975868</v>
      </c>
      <c r="AT12" s="20">
        <v>0.45558947858690813</v>
      </c>
      <c r="AV12" s="20">
        <v>0.37937514025480462</v>
      </c>
      <c r="AX12" s="20">
        <v>0.44129950939763962</v>
      </c>
      <c r="AZ12" s="20">
        <v>0.36024355801783359</v>
      </c>
      <c r="BB12" s="20">
        <v>0.31168442478781477</v>
      </c>
      <c r="BD12" s="20">
        <v>0.34254361886379242</v>
      </c>
      <c r="BF12" s="20">
        <v>0.33710824088049118</v>
      </c>
      <c r="BH12" s="20">
        <v>0.32346406181420712</v>
      </c>
      <c r="BI12" s="20">
        <v>0.39012653503467282</v>
      </c>
    </row>
    <row r="13" spans="2:63" ht="19" customHeight="1" x14ac:dyDescent="0.35">
      <c r="B13" s="22" t="s">
        <v>72</v>
      </c>
      <c r="C13" s="20">
        <v>0.29432162884610319</v>
      </c>
      <c r="D13" s="20">
        <v>0.28212590349894162</v>
      </c>
      <c r="E13" s="20">
        <v>0.3065192078014245</v>
      </c>
      <c r="G13" s="20">
        <v>0.205425139979383</v>
      </c>
      <c r="H13" s="20">
        <v>0.34019519548763077</v>
      </c>
      <c r="I13" s="20">
        <v>0.27569236542071318</v>
      </c>
      <c r="J13" s="20">
        <v>0.2740424911717298</v>
      </c>
      <c r="K13" s="20">
        <v>0.31486758424495798</v>
      </c>
      <c r="L13" s="20">
        <v>0.36099925946884481</v>
      </c>
      <c r="N13" s="20">
        <v>0.26419286373218559</v>
      </c>
      <c r="O13" s="20">
        <v>0.29322051156433232</v>
      </c>
      <c r="P13" s="20">
        <v>0.32851818888004081</v>
      </c>
      <c r="Q13" s="20">
        <v>0.35002111641303041</v>
      </c>
      <c r="R13" s="20">
        <v>0.30172083634394942</v>
      </c>
      <c r="S13" s="20">
        <v>0.32000650924435048</v>
      </c>
      <c r="T13" s="20">
        <v>0.28445388842292157</v>
      </c>
      <c r="U13" s="20">
        <v>0.30709027391152149</v>
      </c>
      <c r="V13" s="20">
        <v>0.25863642507088153</v>
      </c>
      <c r="W13" s="20">
        <v>0.29234857800120351</v>
      </c>
      <c r="X13" s="20">
        <v>0.25731494622564233</v>
      </c>
      <c r="Z13" s="20">
        <v>0.26185967434614121</v>
      </c>
      <c r="AB13" s="20">
        <v>0.31731084227361639</v>
      </c>
      <c r="AD13" s="20">
        <v>0.25941068574093501</v>
      </c>
      <c r="AF13" s="20">
        <v>0.30137938126039288</v>
      </c>
      <c r="AH13" s="20">
        <v>0.42667327484953621</v>
      </c>
      <c r="AJ13" s="20">
        <v>0.31053309203487323</v>
      </c>
      <c r="AL13" s="20">
        <v>0.29214324410880349</v>
      </c>
      <c r="AN13" s="20">
        <v>0.27512504044017633</v>
      </c>
      <c r="AP13" s="20">
        <v>0.24706327547067891</v>
      </c>
      <c r="AR13" s="20">
        <v>0.2216250719459712</v>
      </c>
      <c r="AT13" s="20">
        <v>0.29597019393634949</v>
      </c>
      <c r="AV13" s="20">
        <v>0.21571751589337981</v>
      </c>
      <c r="AX13" s="20">
        <v>0.26355609001759361</v>
      </c>
      <c r="AZ13" s="20">
        <v>0.27497714056929812</v>
      </c>
      <c r="BB13" s="20">
        <v>0.3167497333718034</v>
      </c>
      <c r="BD13" s="20">
        <v>0.29643603678552882</v>
      </c>
      <c r="BF13" s="20">
        <v>0.3136150108650661</v>
      </c>
      <c r="BH13" s="20">
        <v>0.30265479236980702</v>
      </c>
      <c r="BI13" s="20">
        <v>0.2336568727553166</v>
      </c>
    </row>
    <row r="15" spans="2:63" x14ac:dyDescent="0.35">
      <c r="B15" t="s">
        <v>115</v>
      </c>
    </row>
    <row r="16" spans="2:63" x14ac:dyDescent="0.35">
      <c r="B16" t="s">
        <v>8</v>
      </c>
    </row>
    <row r="18" spans="2:2" x14ac:dyDescent="0.35">
      <c r="B18" s="5" t="str">
        <f>HYPERLINK("#Contents!A1", "Return to Contents")</f>
        <v>Return to Contents</v>
      </c>
    </row>
  </sheetData>
  <mergeCells count="5">
    <mergeCell ref="G5:L5"/>
    <mergeCell ref="D2:BK2"/>
    <mergeCell ref="D5:E5"/>
    <mergeCell ref="BH5:BI5"/>
    <mergeCell ref="N5:X5"/>
  </mergeCells>
  <pageMargins left="0.75" right="0.75" top="1" bottom="1" header="0.5" footer="0.5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B2:BK18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5" width="10" customWidth="1"/>
    <col min="6" max="6" width="1.453125" customWidth="1"/>
    <col min="7" max="12" width="10" customWidth="1"/>
    <col min="13" max="13" width="1.453125" customWidth="1"/>
    <col min="14" max="24" width="10" customWidth="1"/>
    <col min="25" max="25" width="1.453125" customWidth="1"/>
    <col min="26" max="26" width="10" customWidth="1"/>
    <col min="27" max="27" width="1.453125" customWidth="1"/>
    <col min="28" max="28" width="10" customWidth="1"/>
    <col min="29" max="29" width="1.453125" customWidth="1"/>
    <col min="30" max="30" width="10" customWidth="1"/>
    <col min="31" max="31" width="1.453125" customWidth="1"/>
    <col min="32" max="32" width="10" customWidth="1"/>
    <col min="33" max="33" width="1.453125" customWidth="1"/>
    <col min="34" max="34" width="10" customWidth="1"/>
    <col min="35" max="35" width="1.453125" customWidth="1"/>
    <col min="36" max="36" width="10" customWidth="1"/>
    <col min="37" max="37" width="1.453125" customWidth="1"/>
    <col min="38" max="38" width="10" customWidth="1"/>
    <col min="39" max="39" width="1.453125" customWidth="1"/>
    <col min="40" max="40" width="10" customWidth="1"/>
    <col min="41" max="41" width="1.453125" customWidth="1"/>
    <col min="42" max="42" width="10" customWidth="1"/>
    <col min="43" max="43" width="1.453125" customWidth="1"/>
    <col min="44" max="44" width="10" customWidth="1"/>
    <col min="45" max="45" width="1.453125" customWidth="1"/>
    <col min="46" max="46" width="10" customWidth="1"/>
    <col min="47" max="47" width="1.453125" customWidth="1"/>
    <col min="48" max="48" width="10" customWidth="1"/>
    <col min="49" max="49" width="1.453125" customWidth="1"/>
    <col min="50" max="50" width="10" customWidth="1"/>
    <col min="51" max="51" width="1.453125" customWidth="1"/>
    <col min="52" max="52" width="10" customWidth="1"/>
    <col min="53" max="53" width="1.453125" customWidth="1"/>
    <col min="54" max="54" width="10" customWidth="1"/>
    <col min="55" max="55" width="1.453125" customWidth="1"/>
    <col min="56" max="56" width="10" customWidth="1"/>
    <col min="57" max="57" width="1.453125" customWidth="1"/>
    <col min="58" max="58" width="10" customWidth="1"/>
    <col min="59" max="59" width="1.453125" customWidth="1"/>
    <col min="60" max="61" width="10" customWidth="1"/>
  </cols>
  <sheetData>
    <row r="2" spans="2:63" ht="40" customHeight="1" x14ac:dyDescent="0.35">
      <c r="D2" s="29" t="s">
        <v>78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</row>
    <row r="5" spans="2:63" x14ac:dyDescent="0.35">
      <c r="D5" s="24" t="s">
        <v>18</v>
      </c>
      <c r="E5" s="25"/>
      <c r="G5" s="24" t="s">
        <v>19</v>
      </c>
      <c r="H5" s="25"/>
      <c r="I5" s="25"/>
      <c r="J5" s="25"/>
      <c r="K5" s="25"/>
      <c r="L5" s="25"/>
      <c r="N5" s="24" t="s">
        <v>20</v>
      </c>
      <c r="O5" s="25"/>
      <c r="P5" s="25"/>
      <c r="Q5" s="25"/>
      <c r="R5" s="25"/>
      <c r="S5" s="25"/>
      <c r="T5" s="25"/>
      <c r="U5" s="25"/>
      <c r="V5" s="25"/>
      <c r="W5" s="25"/>
      <c r="X5" s="25"/>
      <c r="Z5" s="11" t="s">
        <v>21</v>
      </c>
      <c r="AB5" s="11" t="s">
        <v>22</v>
      </c>
      <c r="AD5" s="11" t="s">
        <v>23</v>
      </c>
      <c r="AF5" s="11" t="s">
        <v>24</v>
      </c>
      <c r="AH5" s="11" t="s">
        <v>25</v>
      </c>
      <c r="AJ5" s="11" t="s">
        <v>26</v>
      </c>
      <c r="AL5" s="11" t="s">
        <v>27</v>
      </c>
      <c r="AN5" s="11" t="s">
        <v>28</v>
      </c>
      <c r="AP5" s="11" t="s">
        <v>29</v>
      </c>
      <c r="AR5" s="11" t="s">
        <v>30</v>
      </c>
      <c r="AT5" s="11" t="s">
        <v>31</v>
      </c>
      <c r="AV5" s="11" t="s">
        <v>32</v>
      </c>
      <c r="AX5" s="11" t="s">
        <v>33</v>
      </c>
      <c r="AZ5" s="11" t="s">
        <v>34</v>
      </c>
      <c r="BB5" s="11" t="s">
        <v>35</v>
      </c>
      <c r="BD5" s="11" t="s">
        <v>36</v>
      </c>
      <c r="BF5" s="11" t="s">
        <v>37</v>
      </c>
      <c r="BH5" s="24" t="s">
        <v>38</v>
      </c>
      <c r="BI5" s="25"/>
    </row>
    <row r="6" spans="2:63" ht="72.5" x14ac:dyDescent="0.35">
      <c r="C6" s="11" t="s">
        <v>39</v>
      </c>
      <c r="D6" s="12" t="s">
        <v>40</v>
      </c>
      <c r="E6" s="12" t="s">
        <v>41</v>
      </c>
      <c r="G6" s="12" t="s">
        <v>42</v>
      </c>
      <c r="H6" s="12" t="s">
        <v>43</v>
      </c>
      <c r="I6" s="12" t="s">
        <v>44</v>
      </c>
      <c r="J6" s="12" t="s">
        <v>45</v>
      </c>
      <c r="K6" s="12" t="s">
        <v>46</v>
      </c>
      <c r="L6" s="12" t="s">
        <v>47</v>
      </c>
      <c r="N6" s="12" t="s">
        <v>48</v>
      </c>
      <c r="O6" s="12" t="s">
        <v>49</v>
      </c>
      <c r="P6" s="12" t="s">
        <v>50</v>
      </c>
      <c r="Q6" s="12" t="s">
        <v>51</v>
      </c>
      <c r="R6" s="12" t="s">
        <v>52</v>
      </c>
      <c r="S6" s="12" t="s">
        <v>53</v>
      </c>
      <c r="T6" s="12" t="s">
        <v>54</v>
      </c>
      <c r="U6" s="12" t="s">
        <v>55</v>
      </c>
      <c r="V6" s="12" t="s">
        <v>56</v>
      </c>
      <c r="W6" s="12" t="s">
        <v>57</v>
      </c>
      <c r="X6" s="12" t="s">
        <v>58</v>
      </c>
      <c r="Z6" s="12" t="s">
        <v>21</v>
      </c>
      <c r="AB6" s="12" t="s">
        <v>59</v>
      </c>
      <c r="AD6" s="12" t="s">
        <v>23</v>
      </c>
      <c r="AF6" s="12" t="s">
        <v>24</v>
      </c>
      <c r="AH6" s="12" t="s">
        <v>25</v>
      </c>
      <c r="AJ6" s="12" t="s">
        <v>26</v>
      </c>
      <c r="AL6" s="12" t="s">
        <v>27</v>
      </c>
      <c r="AN6" s="12" t="s">
        <v>28</v>
      </c>
      <c r="AP6" s="12" t="s">
        <v>29</v>
      </c>
      <c r="AR6" s="12" t="s">
        <v>60</v>
      </c>
      <c r="AT6" s="12" t="s">
        <v>31</v>
      </c>
      <c r="AV6" s="12" t="s">
        <v>32</v>
      </c>
      <c r="AX6" s="12" t="s">
        <v>61</v>
      </c>
      <c r="AZ6" s="12" t="s">
        <v>34</v>
      </c>
      <c r="BB6" s="12" t="s">
        <v>35</v>
      </c>
      <c r="BD6" s="12" t="s">
        <v>36</v>
      </c>
      <c r="BF6" s="12" t="s">
        <v>37</v>
      </c>
      <c r="BH6" s="12" t="s">
        <v>62</v>
      </c>
      <c r="BI6" s="12" t="s">
        <v>63</v>
      </c>
    </row>
    <row r="7" spans="2:63" x14ac:dyDescent="0.35">
      <c r="B7" s="10" t="s">
        <v>64</v>
      </c>
      <c r="C7" s="14">
        <v>4099</v>
      </c>
      <c r="D7" s="14">
        <v>2021</v>
      </c>
      <c r="E7" s="14">
        <v>2073</v>
      </c>
      <c r="G7" s="14">
        <v>326</v>
      </c>
      <c r="H7" s="14">
        <v>990</v>
      </c>
      <c r="I7" s="14">
        <v>995</v>
      </c>
      <c r="J7" s="14">
        <v>876</v>
      </c>
      <c r="K7" s="14">
        <v>722</v>
      </c>
      <c r="L7" s="14">
        <v>190</v>
      </c>
      <c r="N7" s="14">
        <v>327</v>
      </c>
      <c r="O7" s="14">
        <v>197</v>
      </c>
      <c r="P7" s="14">
        <v>211</v>
      </c>
      <c r="Q7" s="14">
        <v>403</v>
      </c>
      <c r="R7" s="14">
        <v>343</v>
      </c>
      <c r="S7" s="14">
        <v>351</v>
      </c>
      <c r="T7" s="14">
        <v>309</v>
      </c>
      <c r="U7" s="14">
        <v>748</v>
      </c>
      <c r="V7" s="14">
        <v>526</v>
      </c>
      <c r="W7" s="14">
        <v>343</v>
      </c>
      <c r="X7" s="14">
        <v>341</v>
      </c>
      <c r="Z7" s="14">
        <v>577</v>
      </c>
      <c r="AB7" s="14">
        <v>377</v>
      </c>
      <c r="AD7" s="14">
        <v>416</v>
      </c>
      <c r="AF7" s="14">
        <v>234</v>
      </c>
      <c r="AH7" s="14">
        <v>354</v>
      </c>
      <c r="AJ7" s="14">
        <v>361</v>
      </c>
      <c r="AL7" s="14">
        <v>260</v>
      </c>
      <c r="AN7" s="14">
        <v>99</v>
      </c>
      <c r="AP7" s="14">
        <v>430</v>
      </c>
      <c r="AR7" s="14">
        <v>155</v>
      </c>
      <c r="AT7" s="14">
        <v>275</v>
      </c>
      <c r="AV7" s="14">
        <v>137</v>
      </c>
      <c r="AX7" s="14">
        <v>88</v>
      </c>
      <c r="AZ7" s="14">
        <v>194</v>
      </c>
      <c r="BB7" s="14">
        <v>120</v>
      </c>
      <c r="BD7" s="14">
        <v>146</v>
      </c>
      <c r="BF7" s="14">
        <v>145</v>
      </c>
      <c r="BH7" s="14">
        <v>77</v>
      </c>
      <c r="BI7" s="14">
        <v>51</v>
      </c>
    </row>
    <row r="8" spans="2:63" x14ac:dyDescent="0.35">
      <c r="B8" s="7" t="s">
        <v>65</v>
      </c>
      <c r="C8" s="16">
        <v>4099</v>
      </c>
      <c r="D8" s="16">
        <v>2107</v>
      </c>
      <c r="E8" s="16">
        <v>1988</v>
      </c>
      <c r="G8" s="16">
        <v>402</v>
      </c>
      <c r="H8" s="16">
        <v>932</v>
      </c>
      <c r="I8" s="16">
        <v>967</v>
      </c>
      <c r="J8" s="16">
        <v>860</v>
      </c>
      <c r="K8" s="16">
        <v>740</v>
      </c>
      <c r="L8" s="16">
        <v>198</v>
      </c>
      <c r="N8" s="16">
        <v>332</v>
      </c>
      <c r="O8" s="16">
        <v>172</v>
      </c>
      <c r="P8" s="16">
        <v>139</v>
      </c>
      <c r="Q8" s="16">
        <v>442</v>
      </c>
      <c r="R8" s="16">
        <v>323</v>
      </c>
      <c r="S8" s="16">
        <v>287</v>
      </c>
      <c r="T8" s="16">
        <v>348</v>
      </c>
      <c r="U8" s="16">
        <v>750</v>
      </c>
      <c r="V8" s="16">
        <v>586</v>
      </c>
      <c r="W8" s="16">
        <v>356</v>
      </c>
      <c r="X8" s="16">
        <v>364</v>
      </c>
      <c r="Z8" s="16">
        <v>552</v>
      </c>
      <c r="AB8" s="16">
        <v>395</v>
      </c>
      <c r="AD8" s="16">
        <v>397</v>
      </c>
      <c r="AF8" s="16">
        <v>231</v>
      </c>
      <c r="AH8" s="16">
        <v>342</v>
      </c>
      <c r="AJ8" s="16">
        <v>346</v>
      </c>
      <c r="AL8" s="16">
        <v>269</v>
      </c>
      <c r="AN8" s="16">
        <v>101</v>
      </c>
      <c r="AP8" s="16">
        <v>434</v>
      </c>
      <c r="AR8" s="16">
        <v>157</v>
      </c>
      <c r="AT8" s="16">
        <v>264</v>
      </c>
      <c r="AV8" s="16">
        <v>135</v>
      </c>
      <c r="AX8" s="16">
        <v>118</v>
      </c>
      <c r="AZ8" s="16">
        <v>186</v>
      </c>
      <c r="BB8" s="16">
        <v>117</v>
      </c>
      <c r="BD8" s="16">
        <v>140</v>
      </c>
      <c r="BF8" s="16">
        <v>142</v>
      </c>
      <c r="BH8" s="16">
        <v>69</v>
      </c>
      <c r="BI8" s="16">
        <v>53</v>
      </c>
    </row>
    <row r="9" spans="2:63" ht="19" customHeight="1" x14ac:dyDescent="0.35">
      <c r="B9" s="22" t="s">
        <v>74</v>
      </c>
      <c r="C9" s="20">
        <v>3.8496940293123068E-2</v>
      </c>
      <c r="D9" s="20">
        <v>3.9938996591223262E-2</v>
      </c>
      <c r="E9" s="20">
        <v>3.7038615190319167E-2</v>
      </c>
      <c r="G9" s="20">
        <v>4.9123097363234253E-2</v>
      </c>
      <c r="H9" s="20">
        <v>3.8858994418011057E-2</v>
      </c>
      <c r="I9" s="20">
        <v>3.2943071003611678E-2</v>
      </c>
      <c r="J9" s="20">
        <v>4.0399981356890657E-2</v>
      </c>
      <c r="K9" s="20">
        <v>2.893188808645205E-2</v>
      </c>
      <c r="L9" s="20">
        <v>6.9894043020473876E-2</v>
      </c>
      <c r="N9" s="20">
        <v>2.325524800967602E-2</v>
      </c>
      <c r="O9" s="20">
        <v>4.1430647447433827E-2</v>
      </c>
      <c r="P9" s="20">
        <v>4.6098229590844912E-2</v>
      </c>
      <c r="Q9" s="20">
        <v>2.288711636034511E-2</v>
      </c>
      <c r="R9" s="20">
        <v>4.9474673329512553E-2</v>
      </c>
      <c r="S9" s="20">
        <v>4.1244929416332413E-2</v>
      </c>
      <c r="T9" s="20">
        <v>3.1478524442449467E-2</v>
      </c>
      <c r="U9" s="20">
        <v>5.045904271930042E-2</v>
      </c>
      <c r="V9" s="20">
        <v>3.5689597716596258E-2</v>
      </c>
      <c r="W9" s="20">
        <v>4.3292498942434122E-2</v>
      </c>
      <c r="X9" s="20">
        <v>3.7048704830057053E-2</v>
      </c>
      <c r="Z9" s="20">
        <v>4.6762749832285101E-2</v>
      </c>
      <c r="AB9" s="20">
        <v>1.7416468376599669E-2</v>
      </c>
      <c r="AD9" s="20">
        <v>3.2860726972786379E-2</v>
      </c>
      <c r="AF9" s="20">
        <v>3.006430333181705E-2</v>
      </c>
      <c r="AH9" s="20">
        <v>4.4538466192557712E-2</v>
      </c>
      <c r="AJ9" s="20">
        <v>4.4463879918668667E-2</v>
      </c>
      <c r="AL9" s="20">
        <v>5.4995045614153512E-2</v>
      </c>
      <c r="AN9" s="20">
        <v>4.7458645239351928E-2</v>
      </c>
      <c r="AP9" s="20">
        <v>5.0405022481086408E-2</v>
      </c>
      <c r="AR9" s="20">
        <v>3.0481904679852321E-2</v>
      </c>
      <c r="AT9" s="20">
        <v>3.6285619603707839E-2</v>
      </c>
      <c r="AV9" s="20">
        <v>3.6556504222245927E-2</v>
      </c>
      <c r="AX9" s="20">
        <v>1.6696920667650651E-2</v>
      </c>
      <c r="AZ9" s="20">
        <v>5.9320157952811023E-2</v>
      </c>
      <c r="BB9" s="20">
        <v>6.1006318183529633E-2</v>
      </c>
      <c r="BD9" s="20">
        <v>4.0759638302501407E-2</v>
      </c>
      <c r="BF9" s="20">
        <v>2.4055824236132291E-2</v>
      </c>
      <c r="BH9" s="20">
        <v>4.5567359073653967E-2</v>
      </c>
      <c r="BI9" s="20">
        <v>3.3713054655785349E-2</v>
      </c>
    </row>
    <row r="10" spans="2:63" ht="19" customHeight="1" x14ac:dyDescent="0.35">
      <c r="B10" s="22" t="s">
        <v>75</v>
      </c>
      <c r="C10" s="20">
        <v>0.1187074477653411</v>
      </c>
      <c r="D10" s="20">
        <v>0.12603123408530101</v>
      </c>
      <c r="E10" s="20">
        <v>0.1111614462621093</v>
      </c>
      <c r="G10" s="20">
        <v>0.18706336659677369</v>
      </c>
      <c r="H10" s="20">
        <v>0.13360179721530771</v>
      </c>
      <c r="I10" s="20">
        <v>0.13581596799899481</v>
      </c>
      <c r="J10" s="20">
        <v>0.10575188630107089</v>
      </c>
      <c r="K10" s="20">
        <v>7.8987041767738742E-2</v>
      </c>
      <c r="L10" s="20">
        <v>3.0981633866708099E-2</v>
      </c>
      <c r="N10" s="20">
        <v>9.5638928219028946E-2</v>
      </c>
      <c r="O10" s="20">
        <v>0.1395125609560364</v>
      </c>
      <c r="P10" s="20">
        <v>0.1658894868444255</v>
      </c>
      <c r="Q10" s="20">
        <v>0.1094109206511398</v>
      </c>
      <c r="R10" s="20">
        <v>0.1298442074211526</v>
      </c>
      <c r="S10" s="20">
        <v>0.132453981381668</v>
      </c>
      <c r="T10" s="20">
        <v>0.1231951101811099</v>
      </c>
      <c r="U10" s="20">
        <v>0.1291600966169672</v>
      </c>
      <c r="V10" s="20">
        <v>0.1153171789276532</v>
      </c>
      <c r="W10" s="20">
        <v>8.9173107450345471E-2</v>
      </c>
      <c r="X10" s="20">
        <v>0.11098308399601101</v>
      </c>
      <c r="Z10" s="20">
        <v>0.120847316328247</v>
      </c>
      <c r="AB10" s="20">
        <v>9.2227098154187129E-2</v>
      </c>
      <c r="AD10" s="20">
        <v>0.1233221984861735</v>
      </c>
      <c r="AF10" s="20">
        <v>0.1185213324129458</v>
      </c>
      <c r="AH10" s="20">
        <v>9.2551083885680091E-2</v>
      </c>
      <c r="AJ10" s="20">
        <v>0.1148234434012522</v>
      </c>
      <c r="AL10" s="20">
        <v>0.1011640700994101</v>
      </c>
      <c r="AN10" s="20">
        <v>0.1600831290571276</v>
      </c>
      <c r="AP10" s="20">
        <v>0.15911174626406629</v>
      </c>
      <c r="AR10" s="20">
        <v>0.18134763070052509</v>
      </c>
      <c r="AT10" s="20">
        <v>0.13319209246343419</v>
      </c>
      <c r="AV10" s="20">
        <v>0.13557494865617381</v>
      </c>
      <c r="AX10" s="20">
        <v>0.1178182861357794</v>
      </c>
      <c r="AZ10" s="20">
        <v>9.4476567751362678E-2</v>
      </c>
      <c r="BB10" s="20">
        <v>0.1117643336307888</v>
      </c>
      <c r="BD10" s="20">
        <v>9.1039206043147317E-2</v>
      </c>
      <c r="BF10" s="20">
        <v>7.7260497554463625E-2</v>
      </c>
      <c r="BH10" s="20">
        <v>9.8285668796999057E-2</v>
      </c>
      <c r="BI10" s="20">
        <v>7.3322091451355098E-2</v>
      </c>
    </row>
    <row r="11" spans="2:63" ht="19" customHeight="1" x14ac:dyDescent="0.35">
      <c r="B11" s="22" t="s">
        <v>70</v>
      </c>
      <c r="C11" s="20">
        <v>9.6461059271531771E-2</v>
      </c>
      <c r="D11" s="20">
        <v>0.1014270518804164</v>
      </c>
      <c r="E11" s="20">
        <v>9.1138168523380414E-2</v>
      </c>
      <c r="G11" s="20">
        <v>0.11733582077995031</v>
      </c>
      <c r="H11" s="20">
        <v>9.0410903382966132E-2</v>
      </c>
      <c r="I11" s="20">
        <v>0.11517306893448349</v>
      </c>
      <c r="J11" s="20">
        <v>8.4470764070187554E-2</v>
      </c>
      <c r="K11" s="20">
        <v>8.5088042898207872E-2</v>
      </c>
      <c r="L11" s="20">
        <v>8.5737945387569181E-2</v>
      </c>
      <c r="N11" s="20">
        <v>8.4384944840474096E-2</v>
      </c>
      <c r="O11" s="20">
        <v>8.8613170040183112E-2</v>
      </c>
      <c r="P11" s="20">
        <v>8.0578038274011637E-2</v>
      </c>
      <c r="Q11" s="20">
        <v>9.1342093916866429E-2</v>
      </c>
      <c r="R11" s="20">
        <v>0.1011852311285529</v>
      </c>
      <c r="S11" s="20">
        <v>0.10873933819661651</v>
      </c>
      <c r="T11" s="20">
        <v>0.10759056357402021</v>
      </c>
      <c r="U11" s="20">
        <v>8.517035922504769E-2</v>
      </c>
      <c r="V11" s="20">
        <v>8.5445827348491155E-2</v>
      </c>
      <c r="W11" s="20">
        <v>0.1111330560420188</v>
      </c>
      <c r="X11" s="20">
        <v>0.12559926964847909</v>
      </c>
      <c r="Z11" s="20">
        <v>9.7570223045486987E-2</v>
      </c>
      <c r="AB11" s="20">
        <v>6.8733127582583847E-2</v>
      </c>
      <c r="AD11" s="20">
        <v>8.5723124940230391E-2</v>
      </c>
      <c r="AF11" s="20">
        <v>7.8751406107638214E-2</v>
      </c>
      <c r="AH11" s="20">
        <v>4.7046377854716159E-2</v>
      </c>
      <c r="AJ11" s="20">
        <v>0.1109464870304628</v>
      </c>
      <c r="AL11" s="20">
        <v>0.1172171072992312</v>
      </c>
      <c r="AN11" s="20">
        <v>8.2301992652147785E-2</v>
      </c>
      <c r="AP11" s="20">
        <v>0.13483562541991109</v>
      </c>
      <c r="AR11" s="20">
        <v>8.5495020301097069E-2</v>
      </c>
      <c r="AT11" s="20">
        <v>9.0231887916848649E-2</v>
      </c>
      <c r="AV11" s="20">
        <v>0.14320680280674819</v>
      </c>
      <c r="AX11" s="20">
        <v>8.4920219570066596E-2</v>
      </c>
      <c r="AZ11" s="20">
        <v>8.3377148480281771E-2</v>
      </c>
      <c r="BB11" s="20">
        <v>9.9694084188789667E-2</v>
      </c>
      <c r="BD11" s="20">
        <v>9.9832441635840791E-2</v>
      </c>
      <c r="BF11" s="20">
        <v>9.0441212007880314E-2</v>
      </c>
      <c r="BH11" s="20">
        <v>5.8048566770369868E-2</v>
      </c>
      <c r="BI11" s="20">
        <v>0.14214102583139879</v>
      </c>
    </row>
    <row r="12" spans="2:63" ht="19" customHeight="1" x14ac:dyDescent="0.35">
      <c r="B12" s="22" t="s">
        <v>71</v>
      </c>
      <c r="C12" s="20">
        <v>0.38537083909711117</v>
      </c>
      <c r="D12" s="20">
        <v>0.39085404088917658</v>
      </c>
      <c r="E12" s="20">
        <v>0.38026012463591902</v>
      </c>
      <c r="G12" s="20">
        <v>0.40923027540488383</v>
      </c>
      <c r="H12" s="20">
        <v>0.38591302951618578</v>
      </c>
      <c r="I12" s="20">
        <v>0.39454943356976291</v>
      </c>
      <c r="J12" s="20">
        <v>0.40145643889912808</v>
      </c>
      <c r="K12" s="20">
        <v>0.36250390626324408</v>
      </c>
      <c r="L12" s="20">
        <v>0.30513696819947278</v>
      </c>
      <c r="N12" s="20">
        <v>0.4515752373871415</v>
      </c>
      <c r="O12" s="20">
        <v>0.39657215105763299</v>
      </c>
      <c r="P12" s="20">
        <v>0.35645147297021718</v>
      </c>
      <c r="Q12" s="20">
        <v>0.3268181868913278</v>
      </c>
      <c r="R12" s="20">
        <v>0.36671654258174569</v>
      </c>
      <c r="S12" s="20">
        <v>0.35888330342249503</v>
      </c>
      <c r="T12" s="20">
        <v>0.40840993663305908</v>
      </c>
      <c r="U12" s="20">
        <v>0.38963483974105989</v>
      </c>
      <c r="V12" s="20">
        <v>0.39344027728114161</v>
      </c>
      <c r="W12" s="20">
        <v>0.36859146914669871</v>
      </c>
      <c r="X12" s="20">
        <v>0.41188182066635909</v>
      </c>
      <c r="Z12" s="20">
        <v>0.38816629307789252</v>
      </c>
      <c r="AB12" s="20">
        <v>0.38386849698728592</v>
      </c>
      <c r="AD12" s="20">
        <v>0.41712054809024252</v>
      </c>
      <c r="AF12" s="20">
        <v>0.41927007317174309</v>
      </c>
      <c r="AH12" s="20">
        <v>0.38956614838051268</v>
      </c>
      <c r="AJ12" s="20">
        <v>0.40450256177480692</v>
      </c>
      <c r="AL12" s="20">
        <v>0.40071714061150959</v>
      </c>
      <c r="AN12" s="20">
        <v>0.41224375053428441</v>
      </c>
      <c r="AP12" s="20">
        <v>0.33474052594160603</v>
      </c>
      <c r="AR12" s="20">
        <v>0.40965033177583671</v>
      </c>
      <c r="AT12" s="20">
        <v>0.38728793717014071</v>
      </c>
      <c r="AV12" s="20">
        <v>0.40012737070867238</v>
      </c>
      <c r="AX12" s="20">
        <v>0.35518187009088581</v>
      </c>
      <c r="AZ12" s="20">
        <v>0.38496589940657933</v>
      </c>
      <c r="BB12" s="20">
        <v>0.34306852807645799</v>
      </c>
      <c r="BD12" s="20">
        <v>0.38974501185850952</v>
      </c>
      <c r="BF12" s="20">
        <v>0.40151163174484228</v>
      </c>
      <c r="BH12" s="20">
        <v>0.38142334836478448</v>
      </c>
      <c r="BI12" s="20">
        <v>0.39446598868203991</v>
      </c>
    </row>
    <row r="13" spans="2:63" ht="19" customHeight="1" x14ac:dyDescent="0.35">
      <c r="B13" s="22" t="s">
        <v>72</v>
      </c>
      <c r="C13" s="20">
        <v>0.36096371357289281</v>
      </c>
      <c r="D13" s="20">
        <v>0.34174867655388269</v>
      </c>
      <c r="E13" s="20">
        <v>0.38040164538827209</v>
      </c>
      <c r="G13" s="20">
        <v>0.23724743985515809</v>
      </c>
      <c r="H13" s="20">
        <v>0.35121527546752929</v>
      </c>
      <c r="I13" s="20">
        <v>0.32151845849314697</v>
      </c>
      <c r="J13" s="20">
        <v>0.36792092937272292</v>
      </c>
      <c r="K13" s="20">
        <v>0.44448912098435711</v>
      </c>
      <c r="L13" s="20">
        <v>0.50824940952577591</v>
      </c>
      <c r="N13" s="20">
        <v>0.34514564154367949</v>
      </c>
      <c r="O13" s="20">
        <v>0.33387147049871357</v>
      </c>
      <c r="P13" s="20">
        <v>0.35098277232050112</v>
      </c>
      <c r="Q13" s="20">
        <v>0.44954168218032092</v>
      </c>
      <c r="R13" s="20">
        <v>0.35277934553903628</v>
      </c>
      <c r="S13" s="20">
        <v>0.35867844758288803</v>
      </c>
      <c r="T13" s="20">
        <v>0.32932586516936119</v>
      </c>
      <c r="U13" s="20">
        <v>0.3455756616976246</v>
      </c>
      <c r="V13" s="20">
        <v>0.37010711872611779</v>
      </c>
      <c r="W13" s="20">
        <v>0.38780986841850312</v>
      </c>
      <c r="X13" s="20">
        <v>0.31448712085909358</v>
      </c>
      <c r="Z13" s="20">
        <v>0.34665341771608837</v>
      </c>
      <c r="AB13" s="20">
        <v>0.43775480889934348</v>
      </c>
      <c r="AD13" s="20">
        <v>0.34097340151056721</v>
      </c>
      <c r="AF13" s="20">
        <v>0.35339288497585569</v>
      </c>
      <c r="AH13" s="20">
        <v>0.42629792368653341</v>
      </c>
      <c r="AJ13" s="20">
        <v>0.32526362787480928</v>
      </c>
      <c r="AL13" s="20">
        <v>0.32590663637569561</v>
      </c>
      <c r="AN13" s="20">
        <v>0.29791248251708818</v>
      </c>
      <c r="AP13" s="20">
        <v>0.32090707989333028</v>
      </c>
      <c r="AR13" s="20">
        <v>0.2930251125426887</v>
      </c>
      <c r="AT13" s="20">
        <v>0.35300246284586873</v>
      </c>
      <c r="AV13" s="20">
        <v>0.28453437360615969</v>
      </c>
      <c r="AX13" s="20">
        <v>0.42538270353561758</v>
      </c>
      <c r="AZ13" s="20">
        <v>0.37786022640896522</v>
      </c>
      <c r="BB13" s="20">
        <v>0.38446673592043401</v>
      </c>
      <c r="BD13" s="20">
        <v>0.37862370216000102</v>
      </c>
      <c r="BF13" s="20">
        <v>0.4067308344566814</v>
      </c>
      <c r="BH13" s="20">
        <v>0.41667505699419249</v>
      </c>
      <c r="BI13" s="20">
        <v>0.35635783937942078</v>
      </c>
    </row>
    <row r="15" spans="2:63" x14ac:dyDescent="0.35">
      <c r="B15" t="s">
        <v>115</v>
      </c>
    </row>
    <row r="16" spans="2:63" x14ac:dyDescent="0.35">
      <c r="B16" t="s">
        <v>8</v>
      </c>
    </row>
    <row r="18" spans="2:2" x14ac:dyDescent="0.35">
      <c r="B18" s="5" t="str">
        <f>HYPERLINK("#Contents!A1", "Return to Contents")</f>
        <v>Return to Contents</v>
      </c>
    </row>
  </sheetData>
  <mergeCells count="5">
    <mergeCell ref="G5:L5"/>
    <mergeCell ref="D2:BK2"/>
    <mergeCell ref="D5:E5"/>
    <mergeCell ref="BH5:BI5"/>
    <mergeCell ref="N5:X5"/>
  </mergeCells>
  <pageMargins left="0.75" right="0.75" top="1" bottom="1" header="0.5" footer="0.5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B2:BK18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5" width="10" customWidth="1"/>
    <col min="6" max="6" width="1.453125" customWidth="1"/>
    <col min="7" max="12" width="10" customWidth="1"/>
    <col min="13" max="13" width="1.453125" customWidth="1"/>
    <col min="14" max="24" width="10" customWidth="1"/>
    <col min="25" max="25" width="1.453125" customWidth="1"/>
    <col min="26" max="26" width="10" customWidth="1"/>
    <col min="27" max="27" width="1.453125" customWidth="1"/>
    <col min="28" max="28" width="10" customWidth="1"/>
    <col min="29" max="29" width="1.453125" customWidth="1"/>
    <col min="30" max="30" width="10" customWidth="1"/>
    <col min="31" max="31" width="1.453125" customWidth="1"/>
    <col min="32" max="32" width="10" customWidth="1"/>
    <col min="33" max="33" width="1.453125" customWidth="1"/>
    <col min="34" max="34" width="10" customWidth="1"/>
    <col min="35" max="35" width="1.453125" customWidth="1"/>
    <col min="36" max="36" width="10" customWidth="1"/>
    <col min="37" max="37" width="1.453125" customWidth="1"/>
    <col min="38" max="38" width="10" customWidth="1"/>
    <col min="39" max="39" width="1.453125" customWidth="1"/>
    <col min="40" max="40" width="10" customWidth="1"/>
    <col min="41" max="41" width="1.453125" customWidth="1"/>
    <col min="42" max="42" width="10" customWidth="1"/>
    <col min="43" max="43" width="1.453125" customWidth="1"/>
    <col min="44" max="44" width="10" customWidth="1"/>
    <col min="45" max="45" width="1.453125" customWidth="1"/>
    <col min="46" max="46" width="10" customWidth="1"/>
    <col min="47" max="47" width="1.453125" customWidth="1"/>
    <col min="48" max="48" width="10" customWidth="1"/>
    <col min="49" max="49" width="1.453125" customWidth="1"/>
    <col min="50" max="50" width="10" customWidth="1"/>
    <col min="51" max="51" width="1.453125" customWidth="1"/>
    <col min="52" max="52" width="10" customWidth="1"/>
    <col min="53" max="53" width="1.453125" customWidth="1"/>
    <col min="54" max="54" width="10" customWidth="1"/>
    <col min="55" max="55" width="1.453125" customWidth="1"/>
    <col min="56" max="56" width="10" customWidth="1"/>
    <col min="57" max="57" width="1.453125" customWidth="1"/>
    <col min="58" max="58" width="10" customWidth="1"/>
    <col min="59" max="59" width="1.453125" customWidth="1"/>
    <col min="60" max="61" width="10" customWidth="1"/>
  </cols>
  <sheetData>
    <row r="2" spans="2:63" ht="40" customHeight="1" x14ac:dyDescent="0.35">
      <c r="D2" s="29" t="s">
        <v>79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</row>
    <row r="5" spans="2:63" x14ac:dyDescent="0.35">
      <c r="D5" s="24" t="s">
        <v>18</v>
      </c>
      <c r="E5" s="25"/>
      <c r="G5" s="24" t="s">
        <v>19</v>
      </c>
      <c r="H5" s="25"/>
      <c r="I5" s="25"/>
      <c r="J5" s="25"/>
      <c r="K5" s="25"/>
      <c r="L5" s="25"/>
      <c r="N5" s="24" t="s">
        <v>20</v>
      </c>
      <c r="O5" s="25"/>
      <c r="P5" s="25"/>
      <c r="Q5" s="25"/>
      <c r="R5" s="25"/>
      <c r="S5" s="25"/>
      <c r="T5" s="25"/>
      <c r="U5" s="25"/>
      <c r="V5" s="25"/>
      <c r="W5" s="25"/>
      <c r="X5" s="25"/>
      <c r="Z5" s="11" t="s">
        <v>21</v>
      </c>
      <c r="AB5" s="11" t="s">
        <v>22</v>
      </c>
      <c r="AD5" s="11" t="s">
        <v>23</v>
      </c>
      <c r="AF5" s="11" t="s">
        <v>24</v>
      </c>
      <c r="AH5" s="11" t="s">
        <v>25</v>
      </c>
      <c r="AJ5" s="11" t="s">
        <v>26</v>
      </c>
      <c r="AL5" s="11" t="s">
        <v>27</v>
      </c>
      <c r="AN5" s="11" t="s">
        <v>28</v>
      </c>
      <c r="AP5" s="11" t="s">
        <v>29</v>
      </c>
      <c r="AR5" s="11" t="s">
        <v>30</v>
      </c>
      <c r="AT5" s="11" t="s">
        <v>31</v>
      </c>
      <c r="AV5" s="11" t="s">
        <v>32</v>
      </c>
      <c r="AX5" s="11" t="s">
        <v>33</v>
      </c>
      <c r="AZ5" s="11" t="s">
        <v>34</v>
      </c>
      <c r="BB5" s="11" t="s">
        <v>35</v>
      </c>
      <c r="BD5" s="11" t="s">
        <v>36</v>
      </c>
      <c r="BF5" s="11" t="s">
        <v>37</v>
      </c>
      <c r="BH5" s="24" t="s">
        <v>38</v>
      </c>
      <c r="BI5" s="25"/>
    </row>
    <row r="6" spans="2:63" ht="72.5" x14ac:dyDescent="0.35">
      <c r="C6" s="11" t="s">
        <v>39</v>
      </c>
      <c r="D6" s="12" t="s">
        <v>40</v>
      </c>
      <c r="E6" s="12" t="s">
        <v>41</v>
      </c>
      <c r="G6" s="12" t="s">
        <v>42</v>
      </c>
      <c r="H6" s="12" t="s">
        <v>43</v>
      </c>
      <c r="I6" s="12" t="s">
        <v>44</v>
      </c>
      <c r="J6" s="12" t="s">
        <v>45</v>
      </c>
      <c r="K6" s="12" t="s">
        <v>46</v>
      </c>
      <c r="L6" s="12" t="s">
        <v>47</v>
      </c>
      <c r="N6" s="12" t="s">
        <v>48</v>
      </c>
      <c r="O6" s="12" t="s">
        <v>49</v>
      </c>
      <c r="P6" s="12" t="s">
        <v>50</v>
      </c>
      <c r="Q6" s="12" t="s">
        <v>51</v>
      </c>
      <c r="R6" s="12" t="s">
        <v>52</v>
      </c>
      <c r="S6" s="12" t="s">
        <v>53</v>
      </c>
      <c r="T6" s="12" t="s">
        <v>54</v>
      </c>
      <c r="U6" s="12" t="s">
        <v>55</v>
      </c>
      <c r="V6" s="12" t="s">
        <v>56</v>
      </c>
      <c r="W6" s="12" t="s">
        <v>57</v>
      </c>
      <c r="X6" s="12" t="s">
        <v>58</v>
      </c>
      <c r="Z6" s="12" t="s">
        <v>21</v>
      </c>
      <c r="AB6" s="12" t="s">
        <v>59</v>
      </c>
      <c r="AD6" s="12" t="s">
        <v>23</v>
      </c>
      <c r="AF6" s="12" t="s">
        <v>24</v>
      </c>
      <c r="AH6" s="12" t="s">
        <v>25</v>
      </c>
      <c r="AJ6" s="12" t="s">
        <v>26</v>
      </c>
      <c r="AL6" s="12" t="s">
        <v>27</v>
      </c>
      <c r="AN6" s="12" t="s">
        <v>28</v>
      </c>
      <c r="AP6" s="12" t="s">
        <v>29</v>
      </c>
      <c r="AR6" s="12" t="s">
        <v>60</v>
      </c>
      <c r="AT6" s="12" t="s">
        <v>31</v>
      </c>
      <c r="AV6" s="12" t="s">
        <v>32</v>
      </c>
      <c r="AX6" s="12" t="s">
        <v>61</v>
      </c>
      <c r="AZ6" s="12" t="s">
        <v>34</v>
      </c>
      <c r="BB6" s="12" t="s">
        <v>35</v>
      </c>
      <c r="BD6" s="12" t="s">
        <v>36</v>
      </c>
      <c r="BF6" s="12" t="s">
        <v>37</v>
      </c>
      <c r="BH6" s="12" t="s">
        <v>62</v>
      </c>
      <c r="BI6" s="12" t="s">
        <v>63</v>
      </c>
    </row>
    <row r="7" spans="2:63" x14ac:dyDescent="0.35">
      <c r="B7" s="10" t="s">
        <v>64</v>
      </c>
      <c r="C7" s="14">
        <v>4099</v>
      </c>
      <c r="D7" s="14">
        <v>2021</v>
      </c>
      <c r="E7" s="14">
        <v>2073</v>
      </c>
      <c r="G7" s="14">
        <v>326</v>
      </c>
      <c r="H7" s="14">
        <v>990</v>
      </c>
      <c r="I7" s="14">
        <v>995</v>
      </c>
      <c r="J7" s="14">
        <v>876</v>
      </c>
      <c r="K7" s="14">
        <v>722</v>
      </c>
      <c r="L7" s="14">
        <v>190</v>
      </c>
      <c r="N7" s="14">
        <v>327</v>
      </c>
      <c r="O7" s="14">
        <v>197</v>
      </c>
      <c r="P7" s="14">
        <v>211</v>
      </c>
      <c r="Q7" s="14">
        <v>403</v>
      </c>
      <c r="R7" s="14">
        <v>343</v>
      </c>
      <c r="S7" s="14">
        <v>351</v>
      </c>
      <c r="T7" s="14">
        <v>309</v>
      </c>
      <c r="U7" s="14">
        <v>748</v>
      </c>
      <c r="V7" s="14">
        <v>526</v>
      </c>
      <c r="W7" s="14">
        <v>343</v>
      </c>
      <c r="X7" s="14">
        <v>341</v>
      </c>
      <c r="Z7" s="14">
        <v>577</v>
      </c>
      <c r="AB7" s="14">
        <v>377</v>
      </c>
      <c r="AD7" s="14">
        <v>416</v>
      </c>
      <c r="AF7" s="14">
        <v>234</v>
      </c>
      <c r="AH7" s="14">
        <v>354</v>
      </c>
      <c r="AJ7" s="14">
        <v>361</v>
      </c>
      <c r="AL7" s="14">
        <v>260</v>
      </c>
      <c r="AN7" s="14">
        <v>99</v>
      </c>
      <c r="AP7" s="14">
        <v>430</v>
      </c>
      <c r="AR7" s="14">
        <v>155</v>
      </c>
      <c r="AT7" s="14">
        <v>275</v>
      </c>
      <c r="AV7" s="14">
        <v>137</v>
      </c>
      <c r="AX7" s="14">
        <v>88</v>
      </c>
      <c r="AZ7" s="14">
        <v>194</v>
      </c>
      <c r="BB7" s="14">
        <v>120</v>
      </c>
      <c r="BD7" s="14">
        <v>146</v>
      </c>
      <c r="BF7" s="14">
        <v>145</v>
      </c>
      <c r="BH7" s="14">
        <v>77</v>
      </c>
      <c r="BI7" s="14">
        <v>51</v>
      </c>
    </row>
    <row r="8" spans="2:63" x14ac:dyDescent="0.35">
      <c r="B8" s="7" t="s">
        <v>65</v>
      </c>
      <c r="C8" s="16">
        <v>4099</v>
      </c>
      <c r="D8" s="16">
        <v>2107</v>
      </c>
      <c r="E8" s="16">
        <v>1988</v>
      </c>
      <c r="G8" s="16">
        <v>402</v>
      </c>
      <c r="H8" s="16">
        <v>932</v>
      </c>
      <c r="I8" s="16">
        <v>967</v>
      </c>
      <c r="J8" s="16">
        <v>860</v>
      </c>
      <c r="K8" s="16">
        <v>740</v>
      </c>
      <c r="L8" s="16">
        <v>198</v>
      </c>
      <c r="N8" s="16">
        <v>332</v>
      </c>
      <c r="O8" s="16">
        <v>172</v>
      </c>
      <c r="P8" s="16">
        <v>139</v>
      </c>
      <c r="Q8" s="16">
        <v>442</v>
      </c>
      <c r="R8" s="16">
        <v>323</v>
      </c>
      <c r="S8" s="16">
        <v>287</v>
      </c>
      <c r="T8" s="16">
        <v>348</v>
      </c>
      <c r="U8" s="16">
        <v>750</v>
      </c>
      <c r="V8" s="16">
        <v>586</v>
      </c>
      <c r="W8" s="16">
        <v>356</v>
      </c>
      <c r="X8" s="16">
        <v>364</v>
      </c>
      <c r="Z8" s="16">
        <v>552</v>
      </c>
      <c r="AB8" s="16">
        <v>395</v>
      </c>
      <c r="AD8" s="16">
        <v>397</v>
      </c>
      <c r="AF8" s="16">
        <v>231</v>
      </c>
      <c r="AH8" s="16">
        <v>342</v>
      </c>
      <c r="AJ8" s="16">
        <v>346</v>
      </c>
      <c r="AL8" s="16">
        <v>269</v>
      </c>
      <c r="AN8" s="16">
        <v>101</v>
      </c>
      <c r="AP8" s="16">
        <v>434</v>
      </c>
      <c r="AR8" s="16">
        <v>157</v>
      </c>
      <c r="AT8" s="16">
        <v>264</v>
      </c>
      <c r="AV8" s="16">
        <v>135</v>
      </c>
      <c r="AX8" s="16">
        <v>118</v>
      </c>
      <c r="AZ8" s="16">
        <v>186</v>
      </c>
      <c r="BB8" s="16">
        <v>117</v>
      </c>
      <c r="BD8" s="16">
        <v>140</v>
      </c>
      <c r="BF8" s="16">
        <v>142</v>
      </c>
      <c r="BH8" s="16">
        <v>69</v>
      </c>
      <c r="BI8" s="16">
        <v>53</v>
      </c>
    </row>
    <row r="9" spans="2:63" ht="19" customHeight="1" x14ac:dyDescent="0.35">
      <c r="B9" s="22" t="s">
        <v>74</v>
      </c>
      <c r="C9" s="20">
        <v>0.39044251354475878</v>
      </c>
      <c r="D9" s="20">
        <v>0.36399059447916282</v>
      </c>
      <c r="E9" s="20">
        <v>0.41792348447410371</v>
      </c>
      <c r="G9" s="20">
        <v>0.2310576263049518</v>
      </c>
      <c r="H9" s="20">
        <v>0.34183365701219892</v>
      </c>
      <c r="I9" s="20">
        <v>0.35087265853735028</v>
      </c>
      <c r="J9" s="20">
        <v>0.43239817420778509</v>
      </c>
      <c r="K9" s="20">
        <v>0.47647049949503589</v>
      </c>
      <c r="L9" s="20">
        <v>0.63242050217894019</v>
      </c>
      <c r="N9" s="20">
        <v>0.39600638701793461</v>
      </c>
      <c r="O9" s="20">
        <v>0.39352283842081182</v>
      </c>
      <c r="P9" s="20">
        <v>0.35400574288619308</v>
      </c>
      <c r="Q9" s="20">
        <v>0.42201623706218938</v>
      </c>
      <c r="R9" s="20">
        <v>0.40392087659885878</v>
      </c>
      <c r="S9" s="20">
        <v>0.41341422333378808</v>
      </c>
      <c r="T9" s="20">
        <v>0.36991821624927118</v>
      </c>
      <c r="U9" s="20">
        <v>0.34795126854089953</v>
      </c>
      <c r="V9" s="20">
        <v>0.41509357545213821</v>
      </c>
      <c r="W9" s="20">
        <v>0.40747213833760099</v>
      </c>
      <c r="X9" s="20">
        <v>0.38024617284938311</v>
      </c>
      <c r="Z9" s="20">
        <v>0.39282727412365281</v>
      </c>
      <c r="AB9" s="20">
        <v>0.44964842214447442</v>
      </c>
      <c r="AD9" s="20">
        <v>0.41554726214879367</v>
      </c>
      <c r="AF9" s="20">
        <v>0.37573035222109652</v>
      </c>
      <c r="AH9" s="20">
        <v>0.47860430003578358</v>
      </c>
      <c r="AJ9" s="20">
        <v>0.37925177923546222</v>
      </c>
      <c r="AL9" s="20">
        <v>0.2493444978151953</v>
      </c>
      <c r="AN9" s="20">
        <v>0.2109350843332754</v>
      </c>
      <c r="AP9" s="20">
        <v>0.36201279237612849</v>
      </c>
      <c r="AR9" s="20">
        <v>0.32075447149598812</v>
      </c>
      <c r="AT9" s="20">
        <v>0.39755226531571652</v>
      </c>
      <c r="AV9" s="20">
        <v>0.33956781076788112</v>
      </c>
      <c r="AX9" s="20">
        <v>0.43863803769125842</v>
      </c>
      <c r="AZ9" s="20">
        <v>0.41528736358964402</v>
      </c>
      <c r="BB9" s="20">
        <v>0.38904393631725098</v>
      </c>
      <c r="BD9" s="20">
        <v>0.40317514017127271</v>
      </c>
      <c r="BF9" s="20">
        <v>0.42328451837880687</v>
      </c>
      <c r="BH9" s="20">
        <v>0.43629418240693141</v>
      </c>
      <c r="BI9" s="20">
        <v>0.37040586000755149</v>
      </c>
    </row>
    <row r="10" spans="2:63" ht="19" customHeight="1" x14ac:dyDescent="0.35">
      <c r="B10" s="22" t="s">
        <v>75</v>
      </c>
      <c r="C10" s="20">
        <v>0.33545359580854373</v>
      </c>
      <c r="D10" s="20">
        <v>0.34586669676016041</v>
      </c>
      <c r="E10" s="20">
        <v>0.32479221269670228</v>
      </c>
      <c r="G10" s="20">
        <v>0.36751680615446392</v>
      </c>
      <c r="H10" s="20">
        <v>0.35036861274703002</v>
      </c>
      <c r="I10" s="20">
        <v>0.33550501056719167</v>
      </c>
      <c r="J10" s="20">
        <v>0.3437295088914355</v>
      </c>
      <c r="K10" s="20">
        <v>0.31855764768658118</v>
      </c>
      <c r="L10" s="20">
        <v>0.22706899143945281</v>
      </c>
      <c r="N10" s="20">
        <v>0.33310263307885191</v>
      </c>
      <c r="O10" s="20">
        <v>0.34299235602816752</v>
      </c>
      <c r="P10" s="20">
        <v>0.31517695888805058</v>
      </c>
      <c r="Q10" s="20">
        <v>0.32561963591253401</v>
      </c>
      <c r="R10" s="20">
        <v>0.33312656061764029</v>
      </c>
      <c r="S10" s="20">
        <v>0.29526961283188152</v>
      </c>
      <c r="T10" s="20">
        <v>0.32585558043218033</v>
      </c>
      <c r="U10" s="20">
        <v>0.36064802320493661</v>
      </c>
      <c r="V10" s="20">
        <v>0.31711317430813918</v>
      </c>
      <c r="W10" s="20">
        <v>0.37431849657951688</v>
      </c>
      <c r="X10" s="20">
        <v>0.33624816252250389</v>
      </c>
      <c r="Z10" s="20">
        <v>0.35688951179328388</v>
      </c>
      <c r="AB10" s="20">
        <v>0.34282236948856121</v>
      </c>
      <c r="AD10" s="20">
        <v>0.38043391674440619</v>
      </c>
      <c r="AF10" s="20">
        <v>0.3943834111910049</v>
      </c>
      <c r="AH10" s="20">
        <v>0.31472919301765723</v>
      </c>
      <c r="AJ10" s="20">
        <v>0.34097789106931109</v>
      </c>
      <c r="AL10" s="20">
        <v>0.32738293773425992</v>
      </c>
      <c r="AN10" s="20">
        <v>0.26881918080663608</v>
      </c>
      <c r="AP10" s="20">
        <v>0.32088066415210609</v>
      </c>
      <c r="AR10" s="20">
        <v>0.34057341124982071</v>
      </c>
      <c r="AT10" s="20">
        <v>0.31734921963936968</v>
      </c>
      <c r="AV10" s="20">
        <v>0.35015284720343481</v>
      </c>
      <c r="AX10" s="20">
        <v>0.3264766092205249</v>
      </c>
      <c r="AZ10" s="20">
        <v>0.32835575699248859</v>
      </c>
      <c r="BB10" s="20">
        <v>0.31629873317585949</v>
      </c>
      <c r="BD10" s="20">
        <v>0.33339629730152942</v>
      </c>
      <c r="BF10" s="20">
        <v>0.31493447181083573</v>
      </c>
      <c r="BH10" s="20">
        <v>0.33228604676787038</v>
      </c>
      <c r="BI10" s="20">
        <v>0.40890535160952368</v>
      </c>
    </row>
    <row r="11" spans="2:63" ht="19" customHeight="1" x14ac:dyDescent="0.35">
      <c r="B11" s="22" t="s">
        <v>70</v>
      </c>
      <c r="C11" s="20">
        <v>9.8012214605511197E-2</v>
      </c>
      <c r="D11" s="20">
        <v>0.1000007669890674</v>
      </c>
      <c r="E11" s="20">
        <v>9.6082877247643583E-2</v>
      </c>
      <c r="G11" s="20">
        <v>0.1125528470582234</v>
      </c>
      <c r="H11" s="20">
        <v>0.102497914341824</v>
      </c>
      <c r="I11" s="20">
        <v>0.1105403512360985</v>
      </c>
      <c r="J11" s="20">
        <v>8.7547594726700942E-2</v>
      </c>
      <c r="K11" s="20">
        <v>9.1169010309764875E-2</v>
      </c>
      <c r="L11" s="20">
        <v>5.7164373965251251E-2</v>
      </c>
      <c r="N11" s="20">
        <v>0.1049764869956364</v>
      </c>
      <c r="O11" s="20">
        <v>0.1121186391063702</v>
      </c>
      <c r="P11" s="20">
        <v>8.3604205811093263E-2</v>
      </c>
      <c r="Q11" s="20">
        <v>7.9867364443291511E-2</v>
      </c>
      <c r="R11" s="20">
        <v>6.8634115067212717E-2</v>
      </c>
      <c r="S11" s="20">
        <v>9.1656739191854825E-2</v>
      </c>
      <c r="T11" s="20">
        <v>0.123153852162706</v>
      </c>
      <c r="U11" s="20">
        <v>0.1028969784500295</v>
      </c>
      <c r="V11" s="20">
        <v>0.1037446547524155</v>
      </c>
      <c r="W11" s="20">
        <v>8.4551197272299927E-2</v>
      </c>
      <c r="X11" s="20">
        <v>0.11344488117773779</v>
      </c>
      <c r="Z11" s="20">
        <v>9.9655705214675913E-2</v>
      </c>
      <c r="AB11" s="20">
        <v>5.9411490593392707E-2</v>
      </c>
      <c r="AD11" s="20">
        <v>9.8381210821664386E-2</v>
      </c>
      <c r="AF11" s="20">
        <v>7.5813476437373739E-2</v>
      </c>
      <c r="AH11" s="20">
        <v>4.3629575124717497E-2</v>
      </c>
      <c r="AJ11" s="20">
        <v>9.3665544690330019E-2</v>
      </c>
      <c r="AL11" s="20">
        <v>0.101565379707471</v>
      </c>
      <c r="AN11" s="20">
        <v>8.7993632585197296E-2</v>
      </c>
      <c r="AP11" s="20">
        <v>0.1224903950342828</v>
      </c>
      <c r="AR11" s="20">
        <v>0.13444044380305331</v>
      </c>
      <c r="AT11" s="20">
        <v>0.1209477958798252</v>
      </c>
      <c r="AV11" s="20">
        <v>0.1223977166568585</v>
      </c>
      <c r="AX11" s="20">
        <v>0.11352127541471289</v>
      </c>
      <c r="AZ11" s="20">
        <v>0.13887129920957489</v>
      </c>
      <c r="BB11" s="20">
        <v>0.15456074257039071</v>
      </c>
      <c r="BD11" s="20">
        <v>0.1455306023530549</v>
      </c>
      <c r="BF11" s="20">
        <v>0.14990059196984659</v>
      </c>
      <c r="BH11" s="20">
        <v>0.1510611061848347</v>
      </c>
      <c r="BI11" s="20">
        <v>0.16975971838288989</v>
      </c>
    </row>
    <row r="12" spans="2:63" ht="19" customHeight="1" x14ac:dyDescent="0.35">
      <c r="B12" s="22" t="s">
        <v>71</v>
      </c>
      <c r="C12" s="20">
        <v>0.1367287867812558</v>
      </c>
      <c r="D12" s="20">
        <v>0.15155391089367201</v>
      </c>
      <c r="E12" s="20">
        <v>0.12126562673323329</v>
      </c>
      <c r="G12" s="20">
        <v>0.24410988067897579</v>
      </c>
      <c r="H12" s="20">
        <v>0.15333479063804981</v>
      </c>
      <c r="I12" s="20">
        <v>0.16156914096754121</v>
      </c>
      <c r="J12" s="20">
        <v>0.10991007481291371</v>
      </c>
      <c r="K12" s="20">
        <v>8.6136523779638804E-2</v>
      </c>
      <c r="L12" s="20">
        <v>2.48145283064325E-2</v>
      </c>
      <c r="N12" s="20">
        <v>0.1527313545152712</v>
      </c>
      <c r="O12" s="20">
        <v>0.12941447963005551</v>
      </c>
      <c r="P12" s="20">
        <v>0.17651372541454571</v>
      </c>
      <c r="Q12" s="20">
        <v>0.1121213294326979</v>
      </c>
      <c r="R12" s="20">
        <v>0.14302181604468181</v>
      </c>
      <c r="S12" s="20">
        <v>0.15631118205549571</v>
      </c>
      <c r="T12" s="20">
        <v>0.12122850072107449</v>
      </c>
      <c r="U12" s="20">
        <v>0.1486132748131688</v>
      </c>
      <c r="V12" s="20">
        <v>0.13535216526930741</v>
      </c>
      <c r="W12" s="20">
        <v>9.0639421407447851E-2</v>
      </c>
      <c r="X12" s="20">
        <v>0.15687727559620351</v>
      </c>
      <c r="Z12" s="20">
        <v>0.11452585198166849</v>
      </c>
      <c r="AB12" s="20">
        <v>0.1124777836698827</v>
      </c>
      <c r="AD12" s="20">
        <v>9.0102287606047257E-2</v>
      </c>
      <c r="AF12" s="20">
        <v>0.13108790293809039</v>
      </c>
      <c r="AH12" s="20">
        <v>0.1235791208281542</v>
      </c>
      <c r="AJ12" s="20">
        <v>0.15007256023089871</v>
      </c>
      <c r="AL12" s="20">
        <v>0.23288340990679721</v>
      </c>
      <c r="AN12" s="20">
        <v>0.36599338919346258</v>
      </c>
      <c r="AP12" s="20">
        <v>0.16324860396699559</v>
      </c>
      <c r="AR12" s="20">
        <v>0.18213664632349061</v>
      </c>
      <c r="AT12" s="20">
        <v>0.12478429329396119</v>
      </c>
      <c r="AV12" s="20">
        <v>0.1668490214236299</v>
      </c>
      <c r="AX12" s="20">
        <v>5.8618563647404011E-2</v>
      </c>
      <c r="AZ12" s="20">
        <v>9.0598409991259593E-2</v>
      </c>
      <c r="BB12" s="20">
        <v>0.1046326850661381</v>
      </c>
      <c r="BD12" s="20">
        <v>8.7480019476490742E-2</v>
      </c>
      <c r="BF12" s="20">
        <v>8.8018979824599664E-2</v>
      </c>
      <c r="BH12" s="20">
        <v>8.0358664640363439E-2</v>
      </c>
      <c r="BI12" s="20">
        <v>3.6824223795167629E-2</v>
      </c>
    </row>
    <row r="13" spans="2:63" ht="19" customHeight="1" x14ac:dyDescent="0.35">
      <c r="B13" s="22" t="s">
        <v>72</v>
      </c>
      <c r="C13" s="20">
        <v>3.9362889259930409E-2</v>
      </c>
      <c r="D13" s="20">
        <v>3.8588030877937357E-2</v>
      </c>
      <c r="E13" s="20">
        <v>3.9935798848317099E-2</v>
      </c>
      <c r="G13" s="20">
        <v>4.4762839803385059E-2</v>
      </c>
      <c r="H13" s="20">
        <v>5.1965025260897357E-2</v>
      </c>
      <c r="I13" s="20">
        <v>4.1512838691818328E-2</v>
      </c>
      <c r="J13" s="20">
        <v>2.6414647361164681E-2</v>
      </c>
      <c r="K13" s="20">
        <v>2.7666318728979199E-2</v>
      </c>
      <c r="L13" s="20">
        <v>5.8531604109923051E-2</v>
      </c>
      <c r="N13" s="20">
        <v>1.318313839230616E-2</v>
      </c>
      <c r="O13" s="20">
        <v>2.195168681459499E-2</v>
      </c>
      <c r="P13" s="20">
        <v>7.0699367000117433E-2</v>
      </c>
      <c r="Q13" s="20">
        <v>6.0375433149287352E-2</v>
      </c>
      <c r="R13" s="20">
        <v>5.129663167160637E-2</v>
      </c>
      <c r="S13" s="20">
        <v>4.3348242586979703E-2</v>
      </c>
      <c r="T13" s="20">
        <v>5.984385043476783E-2</v>
      </c>
      <c r="U13" s="20">
        <v>3.9890454990965413E-2</v>
      </c>
      <c r="V13" s="20">
        <v>2.8696430217999811E-2</v>
      </c>
      <c r="W13" s="20">
        <v>4.3018746403134238E-2</v>
      </c>
      <c r="X13" s="20">
        <v>1.318350785417159E-2</v>
      </c>
      <c r="Z13" s="20">
        <v>3.6101656886719007E-2</v>
      </c>
      <c r="AB13" s="20">
        <v>3.563993410368909E-2</v>
      </c>
      <c r="AD13" s="20">
        <v>1.5535322679088529E-2</v>
      </c>
      <c r="AF13" s="20">
        <v>2.298485721243447E-2</v>
      </c>
      <c r="AH13" s="20">
        <v>3.9457810993687573E-2</v>
      </c>
      <c r="AJ13" s="20">
        <v>3.6032224773997763E-2</v>
      </c>
      <c r="AL13" s="20">
        <v>8.882377483627657E-2</v>
      </c>
      <c r="AN13" s="20">
        <v>6.6258713081428555E-2</v>
      </c>
      <c r="AP13" s="20">
        <v>3.1367544470486897E-2</v>
      </c>
      <c r="AR13" s="20">
        <v>2.2095027127647379E-2</v>
      </c>
      <c r="AT13" s="20">
        <v>3.9366425871127438E-2</v>
      </c>
      <c r="AV13" s="20">
        <v>2.1032603948195831E-2</v>
      </c>
      <c r="AX13" s="20">
        <v>6.2745514026099763E-2</v>
      </c>
      <c r="AZ13" s="20">
        <v>2.6887170217033129E-2</v>
      </c>
      <c r="BB13" s="20">
        <v>3.5463902870360837E-2</v>
      </c>
      <c r="BD13" s="20">
        <v>3.0417940697652249E-2</v>
      </c>
      <c r="BF13" s="20">
        <v>2.3861438015911021E-2</v>
      </c>
      <c r="BH13" s="20">
        <v>0</v>
      </c>
      <c r="BI13" s="20">
        <v>1.4104846204867251E-2</v>
      </c>
    </row>
    <row r="15" spans="2:63" x14ac:dyDescent="0.35">
      <c r="B15" t="s">
        <v>115</v>
      </c>
    </row>
    <row r="16" spans="2:63" x14ac:dyDescent="0.35">
      <c r="B16" t="s">
        <v>8</v>
      </c>
    </row>
    <row r="18" spans="2:2" x14ac:dyDescent="0.35">
      <c r="B18" s="5" t="str">
        <f>HYPERLINK("#Contents!A1", "Return to Contents")</f>
        <v>Return to Contents</v>
      </c>
    </row>
  </sheetData>
  <mergeCells count="5">
    <mergeCell ref="G5:L5"/>
    <mergeCell ref="D2:BK2"/>
    <mergeCell ref="D5:E5"/>
    <mergeCell ref="BH5:BI5"/>
    <mergeCell ref="N5:X5"/>
  </mergeCells>
  <pageMargins left="0.75" right="0.75" top="1" bottom="1" header="0.5" footer="0.5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B2:BK18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5" width="10" customWidth="1"/>
    <col min="6" max="6" width="1.453125" customWidth="1"/>
    <col min="7" max="12" width="10" customWidth="1"/>
    <col min="13" max="13" width="1.453125" customWidth="1"/>
    <col min="14" max="24" width="10" customWidth="1"/>
    <col min="25" max="25" width="1.453125" customWidth="1"/>
    <col min="26" max="26" width="10" customWidth="1"/>
    <col min="27" max="27" width="1.453125" customWidth="1"/>
    <col min="28" max="28" width="10" customWidth="1"/>
    <col min="29" max="29" width="1.453125" customWidth="1"/>
    <col min="30" max="30" width="10" customWidth="1"/>
    <col min="31" max="31" width="1.453125" customWidth="1"/>
    <col min="32" max="32" width="10" customWidth="1"/>
    <col min="33" max="33" width="1.453125" customWidth="1"/>
    <col min="34" max="34" width="10" customWidth="1"/>
    <col min="35" max="35" width="1.453125" customWidth="1"/>
    <col min="36" max="36" width="10" customWidth="1"/>
    <col min="37" max="37" width="1.453125" customWidth="1"/>
    <col min="38" max="38" width="10" customWidth="1"/>
    <col min="39" max="39" width="1.453125" customWidth="1"/>
    <col min="40" max="40" width="10" customWidth="1"/>
    <col min="41" max="41" width="1.453125" customWidth="1"/>
    <col min="42" max="42" width="10" customWidth="1"/>
    <col min="43" max="43" width="1.453125" customWidth="1"/>
    <col min="44" max="44" width="10" customWidth="1"/>
    <col min="45" max="45" width="1.453125" customWidth="1"/>
    <col min="46" max="46" width="10" customWidth="1"/>
    <col min="47" max="47" width="1.453125" customWidth="1"/>
    <col min="48" max="48" width="10" customWidth="1"/>
    <col min="49" max="49" width="1.453125" customWidth="1"/>
    <col min="50" max="50" width="10" customWidth="1"/>
    <col min="51" max="51" width="1.453125" customWidth="1"/>
    <col min="52" max="52" width="10" customWidth="1"/>
    <col min="53" max="53" width="1.453125" customWidth="1"/>
    <col min="54" max="54" width="10" customWidth="1"/>
    <col min="55" max="55" width="1.453125" customWidth="1"/>
    <col min="56" max="56" width="10" customWidth="1"/>
    <col min="57" max="57" width="1.453125" customWidth="1"/>
    <col min="58" max="58" width="10" customWidth="1"/>
    <col min="59" max="59" width="1.453125" customWidth="1"/>
    <col min="60" max="61" width="10" customWidth="1"/>
  </cols>
  <sheetData>
    <row r="2" spans="2:63" ht="40" customHeight="1" x14ac:dyDescent="0.35">
      <c r="D2" s="29" t="s">
        <v>80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</row>
    <row r="5" spans="2:63" x14ac:dyDescent="0.35">
      <c r="D5" s="24" t="s">
        <v>18</v>
      </c>
      <c r="E5" s="25"/>
      <c r="G5" s="24" t="s">
        <v>19</v>
      </c>
      <c r="H5" s="25"/>
      <c r="I5" s="25"/>
      <c r="J5" s="25"/>
      <c r="K5" s="25"/>
      <c r="L5" s="25"/>
      <c r="N5" s="24" t="s">
        <v>20</v>
      </c>
      <c r="O5" s="25"/>
      <c r="P5" s="25"/>
      <c r="Q5" s="25"/>
      <c r="R5" s="25"/>
      <c r="S5" s="25"/>
      <c r="T5" s="25"/>
      <c r="U5" s="25"/>
      <c r="V5" s="25"/>
      <c r="W5" s="25"/>
      <c r="X5" s="25"/>
      <c r="Z5" s="11" t="s">
        <v>21</v>
      </c>
      <c r="AB5" s="11" t="s">
        <v>22</v>
      </c>
      <c r="AD5" s="11" t="s">
        <v>23</v>
      </c>
      <c r="AF5" s="11" t="s">
        <v>24</v>
      </c>
      <c r="AH5" s="11" t="s">
        <v>25</v>
      </c>
      <c r="AJ5" s="11" t="s">
        <v>26</v>
      </c>
      <c r="AL5" s="11" t="s">
        <v>27</v>
      </c>
      <c r="AN5" s="11" t="s">
        <v>28</v>
      </c>
      <c r="AP5" s="11" t="s">
        <v>29</v>
      </c>
      <c r="AR5" s="11" t="s">
        <v>30</v>
      </c>
      <c r="AT5" s="11" t="s">
        <v>31</v>
      </c>
      <c r="AV5" s="11" t="s">
        <v>32</v>
      </c>
      <c r="AX5" s="11" t="s">
        <v>33</v>
      </c>
      <c r="AZ5" s="11" t="s">
        <v>34</v>
      </c>
      <c r="BB5" s="11" t="s">
        <v>35</v>
      </c>
      <c r="BD5" s="11" t="s">
        <v>36</v>
      </c>
      <c r="BF5" s="11" t="s">
        <v>37</v>
      </c>
      <c r="BH5" s="24" t="s">
        <v>38</v>
      </c>
      <c r="BI5" s="25"/>
    </row>
    <row r="6" spans="2:63" ht="72.5" x14ac:dyDescent="0.35">
      <c r="C6" s="11" t="s">
        <v>39</v>
      </c>
      <c r="D6" s="12" t="s">
        <v>40</v>
      </c>
      <c r="E6" s="12" t="s">
        <v>41</v>
      </c>
      <c r="G6" s="12" t="s">
        <v>42</v>
      </c>
      <c r="H6" s="12" t="s">
        <v>43</v>
      </c>
      <c r="I6" s="12" t="s">
        <v>44</v>
      </c>
      <c r="J6" s="12" t="s">
        <v>45</v>
      </c>
      <c r="K6" s="12" t="s">
        <v>46</v>
      </c>
      <c r="L6" s="12" t="s">
        <v>47</v>
      </c>
      <c r="N6" s="12" t="s">
        <v>48</v>
      </c>
      <c r="O6" s="12" t="s">
        <v>49</v>
      </c>
      <c r="P6" s="12" t="s">
        <v>50</v>
      </c>
      <c r="Q6" s="12" t="s">
        <v>51</v>
      </c>
      <c r="R6" s="12" t="s">
        <v>52</v>
      </c>
      <c r="S6" s="12" t="s">
        <v>53</v>
      </c>
      <c r="T6" s="12" t="s">
        <v>54</v>
      </c>
      <c r="U6" s="12" t="s">
        <v>55</v>
      </c>
      <c r="V6" s="12" t="s">
        <v>56</v>
      </c>
      <c r="W6" s="12" t="s">
        <v>57</v>
      </c>
      <c r="X6" s="12" t="s">
        <v>58</v>
      </c>
      <c r="Z6" s="12" t="s">
        <v>21</v>
      </c>
      <c r="AB6" s="12" t="s">
        <v>59</v>
      </c>
      <c r="AD6" s="12" t="s">
        <v>23</v>
      </c>
      <c r="AF6" s="12" t="s">
        <v>24</v>
      </c>
      <c r="AH6" s="12" t="s">
        <v>25</v>
      </c>
      <c r="AJ6" s="12" t="s">
        <v>26</v>
      </c>
      <c r="AL6" s="12" t="s">
        <v>27</v>
      </c>
      <c r="AN6" s="12" t="s">
        <v>28</v>
      </c>
      <c r="AP6" s="12" t="s">
        <v>29</v>
      </c>
      <c r="AR6" s="12" t="s">
        <v>60</v>
      </c>
      <c r="AT6" s="12" t="s">
        <v>31</v>
      </c>
      <c r="AV6" s="12" t="s">
        <v>32</v>
      </c>
      <c r="AX6" s="12" t="s">
        <v>61</v>
      </c>
      <c r="AZ6" s="12" t="s">
        <v>34</v>
      </c>
      <c r="BB6" s="12" t="s">
        <v>35</v>
      </c>
      <c r="BD6" s="12" t="s">
        <v>36</v>
      </c>
      <c r="BF6" s="12" t="s">
        <v>37</v>
      </c>
      <c r="BH6" s="12" t="s">
        <v>62</v>
      </c>
      <c r="BI6" s="12" t="s">
        <v>63</v>
      </c>
    </row>
    <row r="7" spans="2:63" x14ac:dyDescent="0.35">
      <c r="B7" s="10" t="s">
        <v>64</v>
      </c>
      <c r="C7" s="14">
        <v>4099</v>
      </c>
      <c r="D7" s="14">
        <v>2021</v>
      </c>
      <c r="E7" s="14">
        <v>2073</v>
      </c>
      <c r="G7" s="14">
        <v>326</v>
      </c>
      <c r="H7" s="14">
        <v>990</v>
      </c>
      <c r="I7" s="14">
        <v>995</v>
      </c>
      <c r="J7" s="14">
        <v>876</v>
      </c>
      <c r="K7" s="14">
        <v>722</v>
      </c>
      <c r="L7" s="14">
        <v>190</v>
      </c>
      <c r="N7" s="14">
        <v>327</v>
      </c>
      <c r="O7" s="14">
        <v>197</v>
      </c>
      <c r="P7" s="14">
        <v>211</v>
      </c>
      <c r="Q7" s="14">
        <v>403</v>
      </c>
      <c r="R7" s="14">
        <v>343</v>
      </c>
      <c r="S7" s="14">
        <v>351</v>
      </c>
      <c r="T7" s="14">
        <v>309</v>
      </c>
      <c r="U7" s="14">
        <v>748</v>
      </c>
      <c r="V7" s="14">
        <v>526</v>
      </c>
      <c r="W7" s="14">
        <v>343</v>
      </c>
      <c r="X7" s="14">
        <v>341</v>
      </c>
      <c r="Z7" s="14">
        <v>577</v>
      </c>
      <c r="AB7" s="14">
        <v>377</v>
      </c>
      <c r="AD7" s="14">
        <v>416</v>
      </c>
      <c r="AF7" s="14">
        <v>234</v>
      </c>
      <c r="AH7" s="14">
        <v>354</v>
      </c>
      <c r="AJ7" s="14">
        <v>361</v>
      </c>
      <c r="AL7" s="14">
        <v>260</v>
      </c>
      <c r="AN7" s="14">
        <v>99</v>
      </c>
      <c r="AP7" s="14">
        <v>430</v>
      </c>
      <c r="AR7" s="14">
        <v>155</v>
      </c>
      <c r="AT7" s="14">
        <v>275</v>
      </c>
      <c r="AV7" s="14">
        <v>137</v>
      </c>
      <c r="AX7" s="14">
        <v>88</v>
      </c>
      <c r="AZ7" s="14">
        <v>194</v>
      </c>
      <c r="BB7" s="14">
        <v>120</v>
      </c>
      <c r="BD7" s="14">
        <v>146</v>
      </c>
      <c r="BF7" s="14">
        <v>145</v>
      </c>
      <c r="BH7" s="14">
        <v>77</v>
      </c>
      <c r="BI7" s="14">
        <v>51</v>
      </c>
    </row>
    <row r="8" spans="2:63" x14ac:dyDescent="0.35">
      <c r="B8" s="7" t="s">
        <v>65</v>
      </c>
      <c r="C8" s="16">
        <v>4099</v>
      </c>
      <c r="D8" s="16">
        <v>2107</v>
      </c>
      <c r="E8" s="16">
        <v>1988</v>
      </c>
      <c r="G8" s="16">
        <v>402</v>
      </c>
      <c r="H8" s="16">
        <v>932</v>
      </c>
      <c r="I8" s="16">
        <v>967</v>
      </c>
      <c r="J8" s="16">
        <v>860</v>
      </c>
      <c r="K8" s="16">
        <v>740</v>
      </c>
      <c r="L8" s="16">
        <v>198</v>
      </c>
      <c r="N8" s="16">
        <v>332</v>
      </c>
      <c r="O8" s="16">
        <v>172</v>
      </c>
      <c r="P8" s="16">
        <v>139</v>
      </c>
      <c r="Q8" s="16">
        <v>442</v>
      </c>
      <c r="R8" s="16">
        <v>323</v>
      </c>
      <c r="S8" s="16">
        <v>287</v>
      </c>
      <c r="T8" s="16">
        <v>348</v>
      </c>
      <c r="U8" s="16">
        <v>750</v>
      </c>
      <c r="V8" s="16">
        <v>586</v>
      </c>
      <c r="W8" s="16">
        <v>356</v>
      </c>
      <c r="X8" s="16">
        <v>364</v>
      </c>
      <c r="Z8" s="16">
        <v>552</v>
      </c>
      <c r="AB8" s="16">
        <v>395</v>
      </c>
      <c r="AD8" s="16">
        <v>397</v>
      </c>
      <c r="AF8" s="16">
        <v>231</v>
      </c>
      <c r="AH8" s="16">
        <v>342</v>
      </c>
      <c r="AJ8" s="16">
        <v>346</v>
      </c>
      <c r="AL8" s="16">
        <v>269</v>
      </c>
      <c r="AN8" s="16">
        <v>101</v>
      </c>
      <c r="AP8" s="16">
        <v>434</v>
      </c>
      <c r="AR8" s="16">
        <v>157</v>
      </c>
      <c r="AT8" s="16">
        <v>264</v>
      </c>
      <c r="AV8" s="16">
        <v>135</v>
      </c>
      <c r="AX8" s="16">
        <v>118</v>
      </c>
      <c r="AZ8" s="16">
        <v>186</v>
      </c>
      <c r="BB8" s="16">
        <v>117</v>
      </c>
      <c r="BD8" s="16">
        <v>140</v>
      </c>
      <c r="BF8" s="16">
        <v>142</v>
      </c>
      <c r="BH8" s="16">
        <v>69</v>
      </c>
      <c r="BI8" s="16">
        <v>53</v>
      </c>
    </row>
    <row r="9" spans="2:63" ht="19" customHeight="1" x14ac:dyDescent="0.35">
      <c r="B9" s="22" t="s">
        <v>74</v>
      </c>
      <c r="C9" s="20">
        <v>0.33752984574039457</v>
      </c>
      <c r="D9" s="20">
        <v>0.30561767022045311</v>
      </c>
      <c r="E9" s="20">
        <v>0.370936673152928</v>
      </c>
      <c r="G9" s="20">
        <v>0.18537238176920459</v>
      </c>
      <c r="H9" s="20">
        <v>0.33227819476644388</v>
      </c>
      <c r="I9" s="20">
        <v>0.34424570972840107</v>
      </c>
      <c r="J9" s="20">
        <v>0.34942837924857428</v>
      </c>
      <c r="K9" s="20">
        <v>0.38197544919205079</v>
      </c>
      <c r="L9" s="20">
        <v>0.4203614778725096</v>
      </c>
      <c r="N9" s="20">
        <v>0.34221497009605562</v>
      </c>
      <c r="O9" s="20">
        <v>0.28279149098324602</v>
      </c>
      <c r="P9" s="20">
        <v>0.3548939158625764</v>
      </c>
      <c r="Q9" s="20">
        <v>0.409091950341957</v>
      </c>
      <c r="R9" s="20">
        <v>0.32827339479978912</v>
      </c>
      <c r="S9" s="20">
        <v>0.32773729756764203</v>
      </c>
      <c r="T9" s="20">
        <v>0.24514976979674141</v>
      </c>
      <c r="U9" s="20">
        <v>0.32891357236385249</v>
      </c>
      <c r="V9" s="20">
        <v>0.35337879545829792</v>
      </c>
      <c r="W9" s="20">
        <v>0.38292690074088542</v>
      </c>
      <c r="X9" s="20">
        <v>0.31768756573106433</v>
      </c>
      <c r="Z9" s="20">
        <v>0.35353600562232529</v>
      </c>
      <c r="AB9" s="20">
        <v>0.36246340628358131</v>
      </c>
      <c r="AD9" s="20">
        <v>0.38259575059294137</v>
      </c>
      <c r="AF9" s="20">
        <v>0.33053913428366821</v>
      </c>
      <c r="AH9" s="20">
        <v>0.42127078780304961</v>
      </c>
      <c r="AJ9" s="20">
        <v>0.35572629627839331</v>
      </c>
      <c r="AL9" s="20">
        <v>0.19344027117745821</v>
      </c>
      <c r="AN9" s="20">
        <v>0.24735681368359691</v>
      </c>
      <c r="AP9" s="20">
        <v>0.29742658188264071</v>
      </c>
      <c r="AR9" s="20">
        <v>0.26559160452394293</v>
      </c>
      <c r="AT9" s="20">
        <v>0.38215703729302869</v>
      </c>
      <c r="AV9" s="20">
        <v>0.2694153822871681</v>
      </c>
      <c r="AX9" s="20">
        <v>0.30044537104772762</v>
      </c>
      <c r="AZ9" s="20">
        <v>0.35970631646548318</v>
      </c>
      <c r="BB9" s="20">
        <v>0.3781965007592728</v>
      </c>
      <c r="BD9" s="20">
        <v>0.37704827450496609</v>
      </c>
      <c r="BF9" s="20">
        <v>0.40858964613409909</v>
      </c>
      <c r="BH9" s="20">
        <v>0.38824255772778138</v>
      </c>
      <c r="BI9" s="20">
        <v>0.3423461770131947</v>
      </c>
    </row>
    <row r="10" spans="2:63" ht="19" customHeight="1" x14ac:dyDescent="0.35">
      <c r="B10" s="22" t="s">
        <v>75</v>
      </c>
      <c r="C10" s="20">
        <v>0.33965327034886422</v>
      </c>
      <c r="D10" s="20">
        <v>0.33924830237219727</v>
      </c>
      <c r="E10" s="20">
        <v>0.34069974501185918</v>
      </c>
      <c r="G10" s="20">
        <v>0.37137158443385598</v>
      </c>
      <c r="H10" s="20">
        <v>0.3630522530553319</v>
      </c>
      <c r="I10" s="20">
        <v>0.30713238465011722</v>
      </c>
      <c r="J10" s="20">
        <v>0.36577629299172049</v>
      </c>
      <c r="K10" s="20">
        <v>0.3218820477138879</v>
      </c>
      <c r="L10" s="20">
        <v>0.2769974512040439</v>
      </c>
      <c r="N10" s="20">
        <v>0.34277854698736249</v>
      </c>
      <c r="O10" s="20">
        <v>0.29421777930392978</v>
      </c>
      <c r="P10" s="20">
        <v>0.29226914981300672</v>
      </c>
      <c r="Q10" s="20">
        <v>0.30285364181494129</v>
      </c>
      <c r="R10" s="20">
        <v>0.38294280376860651</v>
      </c>
      <c r="S10" s="20">
        <v>0.32969876162464901</v>
      </c>
      <c r="T10" s="20">
        <v>0.38602235090227122</v>
      </c>
      <c r="U10" s="20">
        <v>0.34970378168516192</v>
      </c>
      <c r="V10" s="20">
        <v>0.32217423089547947</v>
      </c>
      <c r="W10" s="20">
        <v>0.31428368779886601</v>
      </c>
      <c r="X10" s="20">
        <v>0.37839923426142619</v>
      </c>
      <c r="Z10" s="20">
        <v>0.3467479809023899</v>
      </c>
      <c r="AB10" s="20">
        <v>0.33017526613370901</v>
      </c>
      <c r="AD10" s="20">
        <v>0.37936090173566861</v>
      </c>
      <c r="AF10" s="20">
        <v>0.4483929420742</v>
      </c>
      <c r="AH10" s="20">
        <v>0.35527590722401292</v>
      </c>
      <c r="AJ10" s="20">
        <v>0.35044141026481102</v>
      </c>
      <c r="AL10" s="20">
        <v>0.30311785291538218</v>
      </c>
      <c r="AN10" s="20">
        <v>0.235007759666197</v>
      </c>
      <c r="AP10" s="20">
        <v>0.32422339330445088</v>
      </c>
      <c r="AR10" s="20">
        <v>0.41360720741326212</v>
      </c>
      <c r="AT10" s="20">
        <v>0.3208508268973102</v>
      </c>
      <c r="AV10" s="20">
        <v>0.2724571676006301</v>
      </c>
      <c r="AX10" s="20">
        <v>0.3569868340693213</v>
      </c>
      <c r="AZ10" s="20">
        <v>0.32409608101098741</v>
      </c>
      <c r="BB10" s="20">
        <v>0.2895666950190095</v>
      </c>
      <c r="BD10" s="20">
        <v>0.33984094571152718</v>
      </c>
      <c r="BF10" s="20">
        <v>0.28584790711886737</v>
      </c>
      <c r="BH10" s="20">
        <v>0.31091919604687718</v>
      </c>
      <c r="BI10" s="20">
        <v>0.38931304685922002</v>
      </c>
    </row>
    <row r="11" spans="2:63" ht="19" customHeight="1" x14ac:dyDescent="0.35">
      <c r="B11" s="22" t="s">
        <v>70</v>
      </c>
      <c r="C11" s="20">
        <v>0.113849383882919</v>
      </c>
      <c r="D11" s="20">
        <v>0.1160555597336967</v>
      </c>
      <c r="E11" s="20">
        <v>0.11171819204286899</v>
      </c>
      <c r="G11" s="20">
        <v>0.14390279659788921</v>
      </c>
      <c r="H11" s="20">
        <v>9.9497077511632226E-2</v>
      </c>
      <c r="I11" s="20">
        <v>0.1281899068958722</v>
      </c>
      <c r="J11" s="20">
        <v>0.1038677789411963</v>
      </c>
      <c r="K11" s="20">
        <v>0.1074617876053718</v>
      </c>
      <c r="L11" s="20">
        <v>0.1176100061265215</v>
      </c>
      <c r="N11" s="20">
        <v>0.114996574622182</v>
      </c>
      <c r="O11" s="20">
        <v>0.14933915930433231</v>
      </c>
      <c r="P11" s="20">
        <v>9.8886256932762859E-2</v>
      </c>
      <c r="Q11" s="20">
        <v>8.6938915919670359E-2</v>
      </c>
      <c r="R11" s="20">
        <v>0.1049854812635193</v>
      </c>
      <c r="S11" s="20">
        <v>0.1008512289600892</v>
      </c>
      <c r="T11" s="20">
        <v>0.13385329568523979</v>
      </c>
      <c r="U11" s="20">
        <v>0.1020587036060682</v>
      </c>
      <c r="V11" s="20">
        <v>0.1136798093610933</v>
      </c>
      <c r="W11" s="20">
        <v>0.1294996541052249</v>
      </c>
      <c r="X11" s="20">
        <v>0.1426741837947503</v>
      </c>
      <c r="Z11" s="20">
        <v>0.10692677122953979</v>
      </c>
      <c r="AB11" s="20">
        <v>0.1144334014419699</v>
      </c>
      <c r="AD11" s="20">
        <v>9.0613667799690309E-2</v>
      </c>
      <c r="AF11" s="20">
        <v>8.4599006360818976E-2</v>
      </c>
      <c r="AH11" s="20">
        <v>6.7706817651969092E-2</v>
      </c>
      <c r="AJ11" s="20">
        <v>8.7488120185533674E-2</v>
      </c>
      <c r="AL11" s="20">
        <v>0.15710888149881319</v>
      </c>
      <c r="AN11" s="20">
        <v>0.10793728241712131</v>
      </c>
      <c r="AP11" s="20">
        <v>0.1307646261646814</v>
      </c>
      <c r="AR11" s="20">
        <v>8.5848417712378777E-2</v>
      </c>
      <c r="AT11" s="20">
        <v>0.1020392132918776</v>
      </c>
      <c r="AV11" s="20">
        <v>0.1135677424173185</v>
      </c>
      <c r="AX11" s="20">
        <v>0.13942626357042379</v>
      </c>
      <c r="AZ11" s="20">
        <v>0.116088415184913</v>
      </c>
      <c r="BB11" s="20">
        <v>0.1246463580191204</v>
      </c>
      <c r="BD11" s="20">
        <v>0.1144708174754883</v>
      </c>
      <c r="BF11" s="20">
        <v>0.1253901061106166</v>
      </c>
      <c r="BH11" s="20">
        <v>0.11601013313725241</v>
      </c>
      <c r="BI11" s="20">
        <v>9.1295308483362106E-2</v>
      </c>
    </row>
    <row r="12" spans="2:63" ht="19" customHeight="1" x14ac:dyDescent="0.35">
      <c r="B12" s="22" t="s">
        <v>71</v>
      </c>
      <c r="C12" s="20">
        <v>0.15867836151630119</v>
      </c>
      <c r="D12" s="20">
        <v>0.17807584416750169</v>
      </c>
      <c r="E12" s="20">
        <v>0.1384093116082567</v>
      </c>
      <c r="G12" s="20">
        <v>0.23587374531538499</v>
      </c>
      <c r="H12" s="20">
        <v>0.15371904116189619</v>
      </c>
      <c r="I12" s="20">
        <v>0.1683742173457658</v>
      </c>
      <c r="J12" s="20">
        <v>0.1353020341471759</v>
      </c>
      <c r="K12" s="20">
        <v>0.1471113374700716</v>
      </c>
      <c r="L12" s="20">
        <v>0.12276693763267089</v>
      </c>
      <c r="N12" s="20">
        <v>0.17115288252904021</v>
      </c>
      <c r="O12" s="20">
        <v>0.2116185102303082</v>
      </c>
      <c r="P12" s="20">
        <v>0.16952581217902041</v>
      </c>
      <c r="Q12" s="20">
        <v>0.14912940223905419</v>
      </c>
      <c r="R12" s="20">
        <v>0.1361452538669872</v>
      </c>
      <c r="S12" s="20">
        <v>0.18934441729948689</v>
      </c>
      <c r="T12" s="20">
        <v>0.15842307007658701</v>
      </c>
      <c r="U12" s="20">
        <v>0.16149497351017</v>
      </c>
      <c r="V12" s="20">
        <v>0.16307061319440219</v>
      </c>
      <c r="W12" s="20">
        <v>0.12234258133237511</v>
      </c>
      <c r="X12" s="20">
        <v>0.148460488582428</v>
      </c>
      <c r="Z12" s="20">
        <v>0.1531521385356249</v>
      </c>
      <c r="AB12" s="20">
        <v>0.14236622659326109</v>
      </c>
      <c r="AD12" s="20">
        <v>0.12848579630557419</v>
      </c>
      <c r="AF12" s="20">
        <v>8.3210416491101932E-2</v>
      </c>
      <c r="AH12" s="20">
        <v>8.8980515858081255E-2</v>
      </c>
      <c r="AJ12" s="20">
        <v>0.15102185141434901</v>
      </c>
      <c r="AL12" s="20">
        <v>0.25306286911042042</v>
      </c>
      <c r="AN12" s="20">
        <v>0.32370948054907661</v>
      </c>
      <c r="AP12" s="20">
        <v>0.20686590154396919</v>
      </c>
      <c r="AR12" s="20">
        <v>0.18627946090160499</v>
      </c>
      <c r="AT12" s="20">
        <v>0.14909878433236801</v>
      </c>
      <c r="AV12" s="20">
        <v>0.27048397862455043</v>
      </c>
      <c r="AX12" s="20">
        <v>0.16716312579635459</v>
      </c>
      <c r="AZ12" s="20">
        <v>0.15604034226264221</v>
      </c>
      <c r="BB12" s="20">
        <v>0.1673216085467667</v>
      </c>
      <c r="BD12" s="20">
        <v>0.1441663902167406</v>
      </c>
      <c r="BF12" s="20">
        <v>0.14679366159739601</v>
      </c>
      <c r="BH12" s="20">
        <v>0.13924903153279999</v>
      </c>
      <c r="BI12" s="20">
        <v>0.12798207215565041</v>
      </c>
    </row>
    <row r="13" spans="2:63" ht="19" customHeight="1" x14ac:dyDescent="0.35">
      <c r="B13" s="22" t="s">
        <v>72</v>
      </c>
      <c r="C13" s="20">
        <v>5.0289138511520927E-2</v>
      </c>
      <c r="D13" s="20">
        <v>6.1002623506151238E-2</v>
      </c>
      <c r="E13" s="20">
        <v>3.8236078184087093E-2</v>
      </c>
      <c r="G13" s="20">
        <v>6.3479491883665265E-2</v>
      </c>
      <c r="H13" s="20">
        <v>5.1453433504695723E-2</v>
      </c>
      <c r="I13" s="20">
        <v>5.2057781379843647E-2</v>
      </c>
      <c r="J13" s="20">
        <v>4.5625514671332877E-2</v>
      </c>
      <c r="K13" s="20">
        <v>4.1569378018617778E-2</v>
      </c>
      <c r="L13" s="20">
        <v>6.2264127164253898E-2</v>
      </c>
      <c r="N13" s="20">
        <v>2.8857025765359659E-2</v>
      </c>
      <c r="O13" s="20">
        <v>6.2033060178183608E-2</v>
      </c>
      <c r="P13" s="20">
        <v>8.4424865212633871E-2</v>
      </c>
      <c r="Q13" s="20">
        <v>5.1986089684377138E-2</v>
      </c>
      <c r="R13" s="20">
        <v>4.7653066301097939E-2</v>
      </c>
      <c r="S13" s="20">
        <v>5.2368294548132757E-2</v>
      </c>
      <c r="T13" s="20">
        <v>7.6551513539160579E-2</v>
      </c>
      <c r="U13" s="20">
        <v>5.7828968834747203E-2</v>
      </c>
      <c r="V13" s="20">
        <v>4.7696551090727068E-2</v>
      </c>
      <c r="W13" s="20">
        <v>5.0947176022648637E-2</v>
      </c>
      <c r="X13" s="20">
        <v>1.277852763033106E-2</v>
      </c>
      <c r="Z13" s="20">
        <v>3.963710371012015E-2</v>
      </c>
      <c r="AB13" s="20">
        <v>5.0561699547478703E-2</v>
      </c>
      <c r="AD13" s="20">
        <v>1.8943883566125589E-2</v>
      </c>
      <c r="AF13" s="20">
        <v>5.3258500790210862E-2</v>
      </c>
      <c r="AH13" s="20">
        <v>6.6765971462887305E-2</v>
      </c>
      <c r="AJ13" s="20">
        <v>5.532232185691284E-2</v>
      </c>
      <c r="AL13" s="20">
        <v>9.3270125297925943E-2</v>
      </c>
      <c r="AN13" s="20">
        <v>8.5988663684008232E-2</v>
      </c>
      <c r="AP13" s="20">
        <v>4.0719497104257769E-2</v>
      </c>
      <c r="AR13" s="20">
        <v>4.8673309448810931E-2</v>
      </c>
      <c r="AT13" s="20">
        <v>4.5854138185415581E-2</v>
      </c>
      <c r="AV13" s="20">
        <v>7.4075729070333066E-2</v>
      </c>
      <c r="AX13" s="20">
        <v>3.5978405516172561E-2</v>
      </c>
      <c r="AZ13" s="20">
        <v>4.4068845075974312E-2</v>
      </c>
      <c r="BB13" s="20">
        <v>4.0268837655830607E-2</v>
      </c>
      <c r="BD13" s="20">
        <v>2.4473572091277821E-2</v>
      </c>
      <c r="BF13" s="20">
        <v>3.3378679039021003E-2</v>
      </c>
      <c r="BH13" s="20">
        <v>4.5579081555288781E-2</v>
      </c>
      <c r="BI13" s="20">
        <v>4.9063395488572692E-2</v>
      </c>
    </row>
    <row r="15" spans="2:63" x14ac:dyDescent="0.35">
      <c r="B15" t="s">
        <v>115</v>
      </c>
    </row>
    <row r="16" spans="2:63" x14ac:dyDescent="0.35">
      <c r="B16" t="s">
        <v>8</v>
      </c>
    </row>
    <row r="18" spans="2:2" x14ac:dyDescent="0.35">
      <c r="B18" s="5" t="str">
        <f>HYPERLINK("#Contents!A1", "Return to Contents")</f>
        <v>Return to Contents</v>
      </c>
    </row>
  </sheetData>
  <mergeCells count="5">
    <mergeCell ref="G5:L5"/>
    <mergeCell ref="D2:BK2"/>
    <mergeCell ref="D5:E5"/>
    <mergeCell ref="BH5:BI5"/>
    <mergeCell ref="N5:X5"/>
  </mergeCells>
  <pageMargins left="0.75" right="0.75" top="1" bottom="1" header="0.5" footer="0.5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B2:BK18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5" width="10" customWidth="1"/>
    <col min="6" max="6" width="1.453125" customWidth="1"/>
    <col min="7" max="12" width="10" customWidth="1"/>
    <col min="13" max="13" width="1.453125" customWidth="1"/>
    <col min="14" max="24" width="10" customWidth="1"/>
    <col min="25" max="25" width="1.453125" customWidth="1"/>
    <col min="26" max="26" width="10" customWidth="1"/>
    <col min="27" max="27" width="1.453125" customWidth="1"/>
    <col min="28" max="28" width="10" customWidth="1"/>
    <col min="29" max="29" width="1.453125" customWidth="1"/>
    <col min="30" max="30" width="10" customWidth="1"/>
    <col min="31" max="31" width="1.453125" customWidth="1"/>
    <col min="32" max="32" width="10" customWidth="1"/>
    <col min="33" max="33" width="1.453125" customWidth="1"/>
    <col min="34" max="34" width="10" customWidth="1"/>
    <col min="35" max="35" width="1.453125" customWidth="1"/>
    <col min="36" max="36" width="10" customWidth="1"/>
    <col min="37" max="37" width="1.453125" customWidth="1"/>
    <col min="38" max="38" width="10" customWidth="1"/>
    <col min="39" max="39" width="1.453125" customWidth="1"/>
    <col min="40" max="40" width="10" customWidth="1"/>
    <col min="41" max="41" width="1.453125" customWidth="1"/>
    <col min="42" max="42" width="10" customWidth="1"/>
    <col min="43" max="43" width="1.453125" customWidth="1"/>
    <col min="44" max="44" width="10" customWidth="1"/>
    <col min="45" max="45" width="1.453125" customWidth="1"/>
    <col min="46" max="46" width="10" customWidth="1"/>
    <col min="47" max="47" width="1.453125" customWidth="1"/>
    <col min="48" max="48" width="10" customWidth="1"/>
    <col min="49" max="49" width="1.453125" customWidth="1"/>
    <col min="50" max="50" width="10" customWidth="1"/>
    <col min="51" max="51" width="1.453125" customWidth="1"/>
    <col min="52" max="52" width="10" customWidth="1"/>
    <col min="53" max="53" width="1.453125" customWidth="1"/>
    <col min="54" max="54" width="10" customWidth="1"/>
    <col min="55" max="55" width="1.453125" customWidth="1"/>
    <col min="56" max="56" width="10" customWidth="1"/>
    <col min="57" max="57" width="1.453125" customWidth="1"/>
    <col min="58" max="58" width="10" customWidth="1"/>
    <col min="59" max="59" width="1.453125" customWidth="1"/>
    <col min="60" max="61" width="10" customWidth="1"/>
  </cols>
  <sheetData>
    <row r="2" spans="2:63" ht="40" customHeight="1" x14ac:dyDescent="0.35">
      <c r="D2" s="29" t="s">
        <v>81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</row>
    <row r="5" spans="2:63" x14ac:dyDescent="0.35">
      <c r="D5" s="24" t="s">
        <v>18</v>
      </c>
      <c r="E5" s="25"/>
      <c r="G5" s="24" t="s">
        <v>19</v>
      </c>
      <c r="H5" s="25"/>
      <c r="I5" s="25"/>
      <c r="J5" s="25"/>
      <c r="K5" s="25"/>
      <c r="L5" s="25"/>
      <c r="N5" s="24" t="s">
        <v>20</v>
      </c>
      <c r="O5" s="25"/>
      <c r="P5" s="25"/>
      <c r="Q5" s="25"/>
      <c r="R5" s="25"/>
      <c r="S5" s="25"/>
      <c r="T5" s="25"/>
      <c r="U5" s="25"/>
      <c r="V5" s="25"/>
      <c r="W5" s="25"/>
      <c r="X5" s="25"/>
      <c r="Z5" s="11" t="s">
        <v>21</v>
      </c>
      <c r="AB5" s="11" t="s">
        <v>22</v>
      </c>
      <c r="AD5" s="11" t="s">
        <v>23</v>
      </c>
      <c r="AF5" s="11" t="s">
        <v>24</v>
      </c>
      <c r="AH5" s="11" t="s">
        <v>25</v>
      </c>
      <c r="AJ5" s="11" t="s">
        <v>26</v>
      </c>
      <c r="AL5" s="11" t="s">
        <v>27</v>
      </c>
      <c r="AN5" s="11" t="s">
        <v>28</v>
      </c>
      <c r="AP5" s="11" t="s">
        <v>29</v>
      </c>
      <c r="AR5" s="11" t="s">
        <v>30</v>
      </c>
      <c r="AT5" s="11" t="s">
        <v>31</v>
      </c>
      <c r="AV5" s="11" t="s">
        <v>32</v>
      </c>
      <c r="AX5" s="11" t="s">
        <v>33</v>
      </c>
      <c r="AZ5" s="11" t="s">
        <v>34</v>
      </c>
      <c r="BB5" s="11" t="s">
        <v>35</v>
      </c>
      <c r="BD5" s="11" t="s">
        <v>36</v>
      </c>
      <c r="BF5" s="11" t="s">
        <v>37</v>
      </c>
      <c r="BH5" s="24" t="s">
        <v>38</v>
      </c>
      <c r="BI5" s="25"/>
    </row>
    <row r="6" spans="2:63" ht="72.5" x14ac:dyDescent="0.35">
      <c r="C6" s="11" t="s">
        <v>39</v>
      </c>
      <c r="D6" s="12" t="s">
        <v>40</v>
      </c>
      <c r="E6" s="12" t="s">
        <v>41</v>
      </c>
      <c r="G6" s="12" t="s">
        <v>42</v>
      </c>
      <c r="H6" s="12" t="s">
        <v>43</v>
      </c>
      <c r="I6" s="12" t="s">
        <v>44</v>
      </c>
      <c r="J6" s="12" t="s">
        <v>45</v>
      </c>
      <c r="K6" s="12" t="s">
        <v>46</v>
      </c>
      <c r="L6" s="12" t="s">
        <v>47</v>
      </c>
      <c r="N6" s="12" t="s">
        <v>48</v>
      </c>
      <c r="O6" s="12" t="s">
        <v>49</v>
      </c>
      <c r="P6" s="12" t="s">
        <v>50</v>
      </c>
      <c r="Q6" s="12" t="s">
        <v>51</v>
      </c>
      <c r="R6" s="12" t="s">
        <v>52</v>
      </c>
      <c r="S6" s="12" t="s">
        <v>53</v>
      </c>
      <c r="T6" s="12" t="s">
        <v>54</v>
      </c>
      <c r="U6" s="12" t="s">
        <v>55</v>
      </c>
      <c r="V6" s="12" t="s">
        <v>56</v>
      </c>
      <c r="W6" s="12" t="s">
        <v>57</v>
      </c>
      <c r="X6" s="12" t="s">
        <v>58</v>
      </c>
      <c r="Z6" s="12" t="s">
        <v>21</v>
      </c>
      <c r="AB6" s="12" t="s">
        <v>59</v>
      </c>
      <c r="AD6" s="12" t="s">
        <v>23</v>
      </c>
      <c r="AF6" s="12" t="s">
        <v>24</v>
      </c>
      <c r="AH6" s="12" t="s">
        <v>25</v>
      </c>
      <c r="AJ6" s="12" t="s">
        <v>26</v>
      </c>
      <c r="AL6" s="12" t="s">
        <v>27</v>
      </c>
      <c r="AN6" s="12" t="s">
        <v>28</v>
      </c>
      <c r="AP6" s="12" t="s">
        <v>29</v>
      </c>
      <c r="AR6" s="12" t="s">
        <v>60</v>
      </c>
      <c r="AT6" s="12" t="s">
        <v>31</v>
      </c>
      <c r="AV6" s="12" t="s">
        <v>32</v>
      </c>
      <c r="AX6" s="12" t="s">
        <v>61</v>
      </c>
      <c r="AZ6" s="12" t="s">
        <v>34</v>
      </c>
      <c r="BB6" s="12" t="s">
        <v>35</v>
      </c>
      <c r="BD6" s="12" t="s">
        <v>36</v>
      </c>
      <c r="BF6" s="12" t="s">
        <v>37</v>
      </c>
      <c r="BH6" s="12" t="s">
        <v>62</v>
      </c>
      <c r="BI6" s="12" t="s">
        <v>63</v>
      </c>
    </row>
    <row r="7" spans="2:63" x14ac:dyDescent="0.35">
      <c r="B7" s="10" t="s">
        <v>64</v>
      </c>
      <c r="C7" s="14">
        <v>4099</v>
      </c>
      <c r="D7" s="14">
        <v>2021</v>
      </c>
      <c r="E7" s="14">
        <v>2073</v>
      </c>
      <c r="G7" s="14">
        <v>326</v>
      </c>
      <c r="H7" s="14">
        <v>990</v>
      </c>
      <c r="I7" s="14">
        <v>995</v>
      </c>
      <c r="J7" s="14">
        <v>876</v>
      </c>
      <c r="K7" s="14">
        <v>722</v>
      </c>
      <c r="L7" s="14">
        <v>190</v>
      </c>
      <c r="N7" s="14">
        <v>327</v>
      </c>
      <c r="O7" s="14">
        <v>197</v>
      </c>
      <c r="P7" s="14">
        <v>211</v>
      </c>
      <c r="Q7" s="14">
        <v>403</v>
      </c>
      <c r="R7" s="14">
        <v>343</v>
      </c>
      <c r="S7" s="14">
        <v>351</v>
      </c>
      <c r="T7" s="14">
        <v>309</v>
      </c>
      <c r="U7" s="14">
        <v>748</v>
      </c>
      <c r="V7" s="14">
        <v>526</v>
      </c>
      <c r="W7" s="14">
        <v>343</v>
      </c>
      <c r="X7" s="14">
        <v>341</v>
      </c>
      <c r="Z7" s="14">
        <v>577</v>
      </c>
      <c r="AB7" s="14">
        <v>377</v>
      </c>
      <c r="AD7" s="14">
        <v>416</v>
      </c>
      <c r="AF7" s="14">
        <v>234</v>
      </c>
      <c r="AH7" s="14">
        <v>354</v>
      </c>
      <c r="AJ7" s="14">
        <v>361</v>
      </c>
      <c r="AL7" s="14">
        <v>260</v>
      </c>
      <c r="AN7" s="14">
        <v>99</v>
      </c>
      <c r="AP7" s="14">
        <v>430</v>
      </c>
      <c r="AR7" s="14">
        <v>155</v>
      </c>
      <c r="AT7" s="14">
        <v>275</v>
      </c>
      <c r="AV7" s="14">
        <v>137</v>
      </c>
      <c r="AX7" s="14">
        <v>88</v>
      </c>
      <c r="AZ7" s="14">
        <v>194</v>
      </c>
      <c r="BB7" s="14">
        <v>120</v>
      </c>
      <c r="BD7" s="14">
        <v>146</v>
      </c>
      <c r="BF7" s="14">
        <v>145</v>
      </c>
      <c r="BH7" s="14">
        <v>77</v>
      </c>
      <c r="BI7" s="14">
        <v>51</v>
      </c>
    </row>
    <row r="8" spans="2:63" x14ac:dyDescent="0.35">
      <c r="B8" s="7" t="s">
        <v>65</v>
      </c>
      <c r="C8" s="16">
        <v>4099</v>
      </c>
      <c r="D8" s="16">
        <v>2107</v>
      </c>
      <c r="E8" s="16">
        <v>1988</v>
      </c>
      <c r="G8" s="16">
        <v>402</v>
      </c>
      <c r="H8" s="16">
        <v>932</v>
      </c>
      <c r="I8" s="16">
        <v>967</v>
      </c>
      <c r="J8" s="16">
        <v>860</v>
      </c>
      <c r="K8" s="16">
        <v>740</v>
      </c>
      <c r="L8" s="16">
        <v>198</v>
      </c>
      <c r="N8" s="16">
        <v>332</v>
      </c>
      <c r="O8" s="16">
        <v>172</v>
      </c>
      <c r="P8" s="16">
        <v>139</v>
      </c>
      <c r="Q8" s="16">
        <v>442</v>
      </c>
      <c r="R8" s="16">
        <v>323</v>
      </c>
      <c r="S8" s="16">
        <v>287</v>
      </c>
      <c r="T8" s="16">
        <v>348</v>
      </c>
      <c r="U8" s="16">
        <v>750</v>
      </c>
      <c r="V8" s="16">
        <v>586</v>
      </c>
      <c r="W8" s="16">
        <v>356</v>
      </c>
      <c r="X8" s="16">
        <v>364</v>
      </c>
      <c r="Z8" s="16">
        <v>552</v>
      </c>
      <c r="AB8" s="16">
        <v>395</v>
      </c>
      <c r="AD8" s="16">
        <v>397</v>
      </c>
      <c r="AF8" s="16">
        <v>231</v>
      </c>
      <c r="AH8" s="16">
        <v>342</v>
      </c>
      <c r="AJ8" s="16">
        <v>346</v>
      </c>
      <c r="AL8" s="16">
        <v>269</v>
      </c>
      <c r="AN8" s="16">
        <v>101</v>
      </c>
      <c r="AP8" s="16">
        <v>434</v>
      </c>
      <c r="AR8" s="16">
        <v>157</v>
      </c>
      <c r="AT8" s="16">
        <v>264</v>
      </c>
      <c r="AV8" s="16">
        <v>135</v>
      </c>
      <c r="AX8" s="16">
        <v>118</v>
      </c>
      <c r="AZ8" s="16">
        <v>186</v>
      </c>
      <c r="BB8" s="16">
        <v>117</v>
      </c>
      <c r="BD8" s="16">
        <v>140</v>
      </c>
      <c r="BF8" s="16">
        <v>142</v>
      </c>
      <c r="BH8" s="16">
        <v>69</v>
      </c>
      <c r="BI8" s="16">
        <v>53</v>
      </c>
    </row>
    <row r="9" spans="2:63" ht="19" customHeight="1" x14ac:dyDescent="0.35">
      <c r="B9" s="22" t="s">
        <v>74</v>
      </c>
      <c r="C9" s="20">
        <v>0.23321530599323601</v>
      </c>
      <c r="D9" s="20">
        <v>0.2216868102226251</v>
      </c>
      <c r="E9" s="20">
        <v>0.2448299462443623</v>
      </c>
      <c r="G9" s="20">
        <v>0.15136785479958209</v>
      </c>
      <c r="H9" s="20">
        <v>0.24139519667860271</v>
      </c>
      <c r="I9" s="20">
        <v>0.212149770981158</v>
      </c>
      <c r="J9" s="20">
        <v>0.22931756904751391</v>
      </c>
      <c r="K9" s="20">
        <v>0.27639400448540608</v>
      </c>
      <c r="L9" s="20">
        <v>0.31925261753120338</v>
      </c>
      <c r="N9" s="20">
        <v>0.19625663560068221</v>
      </c>
      <c r="O9" s="20">
        <v>0.23799127073514359</v>
      </c>
      <c r="P9" s="20">
        <v>0.19097588570944971</v>
      </c>
      <c r="Q9" s="20">
        <v>0.26796467428776288</v>
      </c>
      <c r="R9" s="20">
        <v>0.24238903270662321</v>
      </c>
      <c r="S9" s="20">
        <v>0.22396817496693491</v>
      </c>
      <c r="T9" s="20">
        <v>0.2035997964085228</v>
      </c>
      <c r="U9" s="20">
        <v>0.22629876686711439</v>
      </c>
      <c r="V9" s="20">
        <v>0.2618251850787896</v>
      </c>
      <c r="W9" s="20">
        <v>0.23473990621198221</v>
      </c>
      <c r="X9" s="20">
        <v>0.23276788566953499</v>
      </c>
      <c r="Z9" s="20">
        <v>0.21588836664978531</v>
      </c>
      <c r="AB9" s="20">
        <v>0.29633596853387562</v>
      </c>
      <c r="AD9" s="20">
        <v>0.16685145295635309</v>
      </c>
      <c r="AF9" s="20">
        <v>0.2430947444236653</v>
      </c>
      <c r="AH9" s="20">
        <v>0.27610150298198061</v>
      </c>
      <c r="AJ9" s="20">
        <v>0.21031634950822961</v>
      </c>
      <c r="AL9" s="20">
        <v>0.1887095486853318</v>
      </c>
      <c r="AN9" s="20">
        <v>0.17437172164886339</v>
      </c>
      <c r="AP9" s="20">
        <v>0.20082718734476479</v>
      </c>
      <c r="AR9" s="20">
        <v>0.1656306104746651</v>
      </c>
      <c r="AT9" s="20">
        <v>0.26058954790666572</v>
      </c>
      <c r="AV9" s="20">
        <v>0.1871683913728848</v>
      </c>
      <c r="AX9" s="20">
        <v>0.30733158082707002</v>
      </c>
      <c r="AZ9" s="20">
        <v>0.24458006571519539</v>
      </c>
      <c r="BB9" s="20">
        <v>0.26941664051056768</v>
      </c>
      <c r="BD9" s="20">
        <v>0.27176603323585929</v>
      </c>
      <c r="BF9" s="20">
        <v>0.259803514716555</v>
      </c>
      <c r="BH9" s="20">
        <v>0.2174170869142798</v>
      </c>
      <c r="BI9" s="20">
        <v>0.19236501805124709</v>
      </c>
    </row>
    <row r="10" spans="2:63" ht="19" customHeight="1" x14ac:dyDescent="0.35">
      <c r="B10" s="22" t="s">
        <v>75</v>
      </c>
      <c r="C10" s="20">
        <v>0.32063440913444302</v>
      </c>
      <c r="D10" s="20">
        <v>0.32078386364086181</v>
      </c>
      <c r="E10" s="20">
        <v>0.32082349631311791</v>
      </c>
      <c r="G10" s="20">
        <v>0.30612452900925252</v>
      </c>
      <c r="H10" s="20">
        <v>0.32093379583269288</v>
      </c>
      <c r="I10" s="20">
        <v>0.33060331433779322</v>
      </c>
      <c r="J10" s="20">
        <v>0.34651062592498327</v>
      </c>
      <c r="K10" s="20">
        <v>0.28293264038859101</v>
      </c>
      <c r="L10" s="20">
        <v>0.32853658335031272</v>
      </c>
      <c r="N10" s="20">
        <v>0.3375076126879481</v>
      </c>
      <c r="O10" s="20">
        <v>0.27857627886763359</v>
      </c>
      <c r="P10" s="20">
        <v>0.3193082054840114</v>
      </c>
      <c r="Q10" s="20">
        <v>0.27436734623075321</v>
      </c>
      <c r="R10" s="20">
        <v>0.33489155697592282</v>
      </c>
      <c r="S10" s="20">
        <v>0.30427736913304121</v>
      </c>
      <c r="T10" s="20">
        <v>0.35508188005274482</v>
      </c>
      <c r="U10" s="20">
        <v>0.32432158602097533</v>
      </c>
      <c r="V10" s="20">
        <v>0.29507800576048188</v>
      </c>
      <c r="W10" s="20">
        <v>0.37577021394692578</v>
      </c>
      <c r="X10" s="20">
        <v>0.32874016183774502</v>
      </c>
      <c r="Z10" s="20">
        <v>0.28666226929180871</v>
      </c>
      <c r="AB10" s="20">
        <v>0.31559325248768227</v>
      </c>
      <c r="AD10" s="20">
        <v>0.33220073956561502</v>
      </c>
      <c r="AF10" s="20">
        <v>0.4305641792709613</v>
      </c>
      <c r="AH10" s="20">
        <v>0.33632948680656838</v>
      </c>
      <c r="AJ10" s="20">
        <v>0.38227958511869747</v>
      </c>
      <c r="AL10" s="20">
        <v>0.3124429265489817</v>
      </c>
      <c r="AN10" s="20">
        <v>0.25564218315420151</v>
      </c>
      <c r="AP10" s="20">
        <v>0.30270217373669672</v>
      </c>
      <c r="AR10" s="20">
        <v>0.3216873840335932</v>
      </c>
      <c r="AT10" s="20">
        <v>0.32495486805578011</v>
      </c>
      <c r="AV10" s="20">
        <v>0.30285096554246621</v>
      </c>
      <c r="AX10" s="20">
        <v>0.32668443462232638</v>
      </c>
      <c r="AZ10" s="20">
        <v>0.22716240463657289</v>
      </c>
      <c r="BB10" s="20">
        <v>0.20748822800677769</v>
      </c>
      <c r="BD10" s="20">
        <v>0.19875896362640719</v>
      </c>
      <c r="BF10" s="20">
        <v>0.21117239019161099</v>
      </c>
      <c r="BH10" s="20">
        <v>0.1903385816764965</v>
      </c>
      <c r="BI10" s="20">
        <v>0.21007143156783631</v>
      </c>
    </row>
    <row r="11" spans="2:63" ht="19" customHeight="1" x14ac:dyDescent="0.35">
      <c r="B11" s="22" t="s">
        <v>70</v>
      </c>
      <c r="C11" s="20">
        <v>0.13206298339251771</v>
      </c>
      <c r="D11" s="20">
        <v>0.1293087964016886</v>
      </c>
      <c r="E11" s="20">
        <v>0.1352218810491386</v>
      </c>
      <c r="G11" s="20">
        <v>0.16132388222835739</v>
      </c>
      <c r="H11" s="20">
        <v>0.11648796162730871</v>
      </c>
      <c r="I11" s="20">
        <v>0.14240741531909071</v>
      </c>
      <c r="J11" s="20">
        <v>0.1272049965577646</v>
      </c>
      <c r="K11" s="20">
        <v>0.12926750215458521</v>
      </c>
      <c r="L11" s="20">
        <v>0.1270313902492769</v>
      </c>
      <c r="N11" s="20">
        <v>0.1694533740007072</v>
      </c>
      <c r="O11" s="20">
        <v>0.1126190504745585</v>
      </c>
      <c r="P11" s="20">
        <v>0.1313097948622419</v>
      </c>
      <c r="Q11" s="20">
        <v>0.1452050369606841</v>
      </c>
      <c r="R11" s="20">
        <v>9.7915222939627025E-2</v>
      </c>
      <c r="S11" s="20">
        <v>0.12052888975285329</v>
      </c>
      <c r="T11" s="20">
        <v>0.1122917919700028</v>
      </c>
      <c r="U11" s="20">
        <v>0.14089771651639441</v>
      </c>
      <c r="V11" s="20">
        <v>0.14245080367162641</v>
      </c>
      <c r="W11" s="20">
        <v>0.1153771775192613</v>
      </c>
      <c r="X11" s="20">
        <v>0.13116702951577469</v>
      </c>
      <c r="Z11" s="20">
        <v>0.1183432909252535</v>
      </c>
      <c r="AB11" s="20">
        <v>0.13065810807780059</v>
      </c>
      <c r="AD11" s="20">
        <v>0.127211080444324</v>
      </c>
      <c r="AF11" s="20">
        <v>0.103728319818257</v>
      </c>
      <c r="AH11" s="20">
        <v>0.12563547358065971</v>
      </c>
      <c r="AJ11" s="20">
        <v>0.12928420860377771</v>
      </c>
      <c r="AL11" s="20">
        <v>9.6386606742225697E-2</v>
      </c>
      <c r="AN11" s="20">
        <v>9.2550572594148048E-2</v>
      </c>
      <c r="AP11" s="20">
        <v>0.17398866551613751</v>
      </c>
      <c r="AR11" s="20">
        <v>0.11889723529669211</v>
      </c>
      <c r="AT11" s="20">
        <v>0.1063875530775454</v>
      </c>
      <c r="AV11" s="20">
        <v>0.12561389419838301</v>
      </c>
      <c r="AX11" s="20">
        <v>0.18181190606408471</v>
      </c>
      <c r="AZ11" s="20">
        <v>0.12875536994230721</v>
      </c>
      <c r="BB11" s="20">
        <v>0.15752241563640509</v>
      </c>
      <c r="BD11" s="20">
        <v>0.15189898316415451</v>
      </c>
      <c r="BF11" s="20">
        <v>0.15059126069875359</v>
      </c>
      <c r="BH11" s="20">
        <v>0.16994287210956591</v>
      </c>
      <c r="BI11" s="20">
        <v>0.1097674313916072</v>
      </c>
    </row>
    <row r="12" spans="2:63" ht="19" customHeight="1" x14ac:dyDescent="0.35">
      <c r="B12" s="22" t="s">
        <v>71</v>
      </c>
      <c r="C12" s="20">
        <v>0.21372105167546529</v>
      </c>
      <c r="D12" s="20">
        <v>0.23068008554673489</v>
      </c>
      <c r="E12" s="20">
        <v>0.19613630274770311</v>
      </c>
      <c r="G12" s="20">
        <v>0.28808265724526128</v>
      </c>
      <c r="H12" s="20">
        <v>0.22587788197098921</v>
      </c>
      <c r="I12" s="20">
        <v>0.2192133452866615</v>
      </c>
      <c r="J12" s="20">
        <v>0.1938197218174795</v>
      </c>
      <c r="K12" s="20">
        <v>0.19985637411955379</v>
      </c>
      <c r="L12" s="20">
        <v>0.116958030120082</v>
      </c>
      <c r="N12" s="20">
        <v>0.20877613078466839</v>
      </c>
      <c r="O12" s="20">
        <v>0.25904433156417173</v>
      </c>
      <c r="P12" s="20">
        <v>0.20311246811135761</v>
      </c>
      <c r="Q12" s="20">
        <v>0.1997719291199721</v>
      </c>
      <c r="R12" s="20">
        <v>0.22284553448825811</v>
      </c>
      <c r="S12" s="20">
        <v>0.23895013376557961</v>
      </c>
      <c r="T12" s="20">
        <v>0.23454837003497669</v>
      </c>
      <c r="U12" s="20">
        <v>0.21605573091780139</v>
      </c>
      <c r="V12" s="20">
        <v>0.20077455012470499</v>
      </c>
      <c r="W12" s="20">
        <v>0.17276788959555039</v>
      </c>
      <c r="X12" s="20">
        <v>0.2259884136528395</v>
      </c>
      <c r="Z12" s="20">
        <v>0.2497944410015342</v>
      </c>
      <c r="AB12" s="20">
        <v>0.1850072886359431</v>
      </c>
      <c r="AD12" s="20">
        <v>0.23373914291744591</v>
      </c>
      <c r="AF12" s="20">
        <v>0.16737909277956661</v>
      </c>
      <c r="AH12" s="20">
        <v>0.19106204403595409</v>
      </c>
      <c r="AJ12" s="20">
        <v>0.20346537948300361</v>
      </c>
      <c r="AL12" s="20">
        <v>0.25508125765234307</v>
      </c>
      <c r="AN12" s="20">
        <v>0.36172218129565842</v>
      </c>
      <c r="AP12" s="20">
        <v>0.23476036224298619</v>
      </c>
      <c r="AR12" s="20">
        <v>0.27151483972141549</v>
      </c>
      <c r="AT12" s="20">
        <v>0.23735840198694291</v>
      </c>
      <c r="AV12" s="20">
        <v>0.2656302810837452</v>
      </c>
      <c r="AX12" s="20">
        <v>0.1163967582669936</v>
      </c>
      <c r="AZ12" s="20">
        <v>0.24942443674718709</v>
      </c>
      <c r="BB12" s="20">
        <v>0.1978547021104449</v>
      </c>
      <c r="BD12" s="20">
        <v>0.23145454611174049</v>
      </c>
      <c r="BF12" s="20">
        <v>0.250645029697799</v>
      </c>
      <c r="BH12" s="20">
        <v>0.28989546490308088</v>
      </c>
      <c r="BI12" s="20">
        <v>0.29147691133573272</v>
      </c>
    </row>
    <row r="13" spans="2:63" ht="19" customHeight="1" x14ac:dyDescent="0.35">
      <c r="B13" s="22" t="s">
        <v>72</v>
      </c>
      <c r="C13" s="20">
        <v>0.100366249804338</v>
      </c>
      <c r="D13" s="20">
        <v>9.7540444188089687E-2</v>
      </c>
      <c r="E13" s="20">
        <v>0.1029883736456782</v>
      </c>
      <c r="G13" s="20">
        <v>9.3101076717546818E-2</v>
      </c>
      <c r="H13" s="20">
        <v>9.5305163890406538E-2</v>
      </c>
      <c r="I13" s="20">
        <v>9.5626154075296524E-2</v>
      </c>
      <c r="J13" s="20">
        <v>0.1031470866522587</v>
      </c>
      <c r="K13" s="20">
        <v>0.1115494788518638</v>
      </c>
      <c r="L13" s="20">
        <v>0.1082213787491247</v>
      </c>
      <c r="N13" s="20">
        <v>8.8006246925994083E-2</v>
      </c>
      <c r="O13" s="20">
        <v>0.1117690683584925</v>
      </c>
      <c r="P13" s="20">
        <v>0.1552936458329397</v>
      </c>
      <c r="Q13" s="20">
        <v>0.11269101340082779</v>
      </c>
      <c r="R13" s="20">
        <v>0.1019586528895688</v>
      </c>
      <c r="S13" s="20">
        <v>0.112275432381591</v>
      </c>
      <c r="T13" s="20">
        <v>9.4478161533752825E-2</v>
      </c>
      <c r="U13" s="20">
        <v>9.2426199677714316E-2</v>
      </c>
      <c r="V13" s="20">
        <v>9.9871455364397135E-2</v>
      </c>
      <c r="W13" s="20">
        <v>0.10134481272628031</v>
      </c>
      <c r="X13" s="20">
        <v>8.1336509324105966E-2</v>
      </c>
      <c r="Z13" s="20">
        <v>0.12931163213161831</v>
      </c>
      <c r="AB13" s="20">
        <v>7.240538226469842E-2</v>
      </c>
      <c r="AD13" s="20">
        <v>0.13999758411626201</v>
      </c>
      <c r="AF13" s="20">
        <v>5.5233663707549792E-2</v>
      </c>
      <c r="AH13" s="20">
        <v>7.087149259483741E-2</v>
      </c>
      <c r="AJ13" s="20">
        <v>7.4654477286291404E-2</v>
      </c>
      <c r="AL13" s="20">
        <v>0.14737966037111769</v>
      </c>
      <c r="AN13" s="20">
        <v>0.1157133413071286</v>
      </c>
      <c r="AP13" s="20">
        <v>8.7721611159414861E-2</v>
      </c>
      <c r="AR13" s="20">
        <v>0.12226993047363401</v>
      </c>
      <c r="AT13" s="20">
        <v>7.0709628973065874E-2</v>
      </c>
      <c r="AV13" s="20">
        <v>0.1187364678025208</v>
      </c>
      <c r="AX13" s="20">
        <v>6.7775320219525328E-2</v>
      </c>
      <c r="AZ13" s="20">
        <v>0.15007772295873739</v>
      </c>
      <c r="BB13" s="20">
        <v>0.1677180137358045</v>
      </c>
      <c r="BD13" s="20">
        <v>0.1461214738618386</v>
      </c>
      <c r="BF13" s="20">
        <v>0.12778780469528139</v>
      </c>
      <c r="BH13" s="20">
        <v>0.13240599439657691</v>
      </c>
      <c r="BI13" s="20">
        <v>0.19631920765357669</v>
      </c>
    </row>
    <row r="15" spans="2:63" x14ac:dyDescent="0.35">
      <c r="B15" t="s">
        <v>115</v>
      </c>
    </row>
    <row r="16" spans="2:63" x14ac:dyDescent="0.35">
      <c r="B16" t="s">
        <v>8</v>
      </c>
    </row>
    <row r="18" spans="2:2" x14ac:dyDescent="0.35">
      <c r="B18" s="5" t="str">
        <f>HYPERLINK("#Contents!A1", "Return to Contents")</f>
        <v>Return to Contents</v>
      </c>
    </row>
  </sheetData>
  <mergeCells count="5">
    <mergeCell ref="G5:L5"/>
    <mergeCell ref="D2:BK2"/>
    <mergeCell ref="D5:E5"/>
    <mergeCell ref="BH5:BI5"/>
    <mergeCell ref="N5:X5"/>
  </mergeCells>
  <pageMargins left="0.75" right="0.75" top="1" bottom="1" header="0.5" footer="0.5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B2:I18"/>
  <sheetViews>
    <sheetView showGridLines="0" workbookViewId="0"/>
  </sheetViews>
  <sheetFormatPr defaultRowHeight="14.5" x14ac:dyDescent="0.35"/>
  <cols>
    <col min="1" max="1" width="5" customWidth="1"/>
    <col min="2" max="2" width="25" customWidth="1"/>
    <col min="3" max="9" width="20" customWidth="1"/>
  </cols>
  <sheetData>
    <row r="2" spans="2:9" ht="40" customHeight="1" x14ac:dyDescent="0.35">
      <c r="D2" s="21" t="s">
        <v>116</v>
      </c>
    </row>
    <row r="6" spans="2:9" ht="116" customHeight="1" x14ac:dyDescent="0.35">
      <c r="C6" s="23" t="s">
        <v>124</v>
      </c>
      <c r="D6" s="23" t="s">
        <v>125</v>
      </c>
      <c r="E6" s="23" t="s">
        <v>126</v>
      </c>
      <c r="F6" s="23" t="s">
        <v>127</v>
      </c>
      <c r="G6" s="23" t="s">
        <v>128</v>
      </c>
      <c r="H6" s="23" t="s">
        <v>129</v>
      </c>
      <c r="I6" s="23" t="s">
        <v>130</v>
      </c>
    </row>
    <row r="7" spans="2:9" x14ac:dyDescent="0.35">
      <c r="B7" s="22" t="s">
        <v>74</v>
      </c>
      <c r="C7" s="20">
        <v>4.7977168087796479E-2</v>
      </c>
      <c r="D7" s="20">
        <v>3.8956349111742519E-2</v>
      </c>
      <c r="E7" s="20">
        <v>0.26395167704311151</v>
      </c>
      <c r="F7" s="20">
        <v>0.37596809216436788</v>
      </c>
      <c r="G7" s="20">
        <v>0.26514187804641881</v>
      </c>
      <c r="H7" s="20">
        <v>0.24961499741853249</v>
      </c>
      <c r="I7" s="20">
        <v>7.9432923006225675E-2</v>
      </c>
    </row>
    <row r="8" spans="2:9" x14ac:dyDescent="0.35">
      <c r="B8" s="22" t="s">
        <v>75</v>
      </c>
      <c r="C8" s="20">
        <v>0.1222688258918527</v>
      </c>
      <c r="D8" s="20">
        <v>0.1205220547778873</v>
      </c>
      <c r="E8" s="20">
        <v>0.34524629599944429</v>
      </c>
      <c r="F8" s="20">
        <v>0.33933031126584101</v>
      </c>
      <c r="G8" s="20">
        <v>0.3639348510177553</v>
      </c>
      <c r="H8" s="20">
        <v>0.34353741219089651</v>
      </c>
      <c r="I8" s="20">
        <v>0.19727423038639991</v>
      </c>
    </row>
    <row r="9" spans="2:9" x14ac:dyDescent="0.35">
      <c r="B9" s="22" t="s">
        <v>70</v>
      </c>
      <c r="C9" s="20">
        <v>0.120225218394029</v>
      </c>
      <c r="D9" s="20">
        <v>0.1102046639399676</v>
      </c>
      <c r="E9" s="20">
        <v>0.13406111449564001</v>
      </c>
      <c r="F9" s="20">
        <v>0.10934302520436399</v>
      </c>
      <c r="G9" s="20">
        <v>0.13748199098737551</v>
      </c>
      <c r="H9" s="20">
        <v>0.14544865475131369</v>
      </c>
      <c r="I9" s="20">
        <v>0.16029651674133971</v>
      </c>
    </row>
    <row r="10" spans="2:9" x14ac:dyDescent="0.35">
      <c r="B10" s="22" t="s">
        <v>71</v>
      </c>
      <c r="C10" s="20">
        <v>0.37971217145873998</v>
      </c>
      <c r="D10" s="20">
        <v>0.37855590111701859</v>
      </c>
      <c r="E10" s="20">
        <v>0.1770884538034711</v>
      </c>
      <c r="F10" s="20">
        <v>0.12995214713155251</v>
      </c>
      <c r="G10" s="20">
        <v>0.17597439186523919</v>
      </c>
      <c r="H10" s="20">
        <v>0.19058281462005239</v>
      </c>
      <c r="I10" s="20">
        <v>0.33725051542690521</v>
      </c>
    </row>
    <row r="11" spans="2:9" x14ac:dyDescent="0.35">
      <c r="B11" s="22" t="s">
        <v>72</v>
      </c>
      <c r="C11" s="20">
        <v>0.32981661616758168</v>
      </c>
      <c r="D11" s="20">
        <v>0.35176103105338391</v>
      </c>
      <c r="E11" s="20">
        <v>7.9652458658333009E-2</v>
      </c>
      <c r="F11" s="20">
        <v>4.540642423387449E-2</v>
      </c>
      <c r="G11" s="20">
        <v>5.746688808321132E-2</v>
      </c>
      <c r="H11" s="20">
        <v>7.0816121019204856E-2</v>
      </c>
      <c r="I11" s="20">
        <v>0.22574581443912939</v>
      </c>
    </row>
    <row r="14" spans="2:9" x14ac:dyDescent="0.35">
      <c r="B14" t="s">
        <v>115</v>
      </c>
    </row>
    <row r="15" spans="2:9" x14ac:dyDescent="0.35">
      <c r="B15" t="s">
        <v>8</v>
      </c>
    </row>
    <row r="18" spans="2:2" x14ac:dyDescent="0.35">
      <c r="B18" t="str">
        <f>HYPERLINK("#Contents!A1", "Return to Contents")</f>
        <v>Return to Contents</v>
      </c>
    </row>
  </sheetData>
  <pageMargins left="0.75" right="0.75" top="1" bottom="1" header="0.5" footer="0.5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B2:BK18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5" width="10" customWidth="1"/>
    <col min="6" max="6" width="1.453125" customWidth="1"/>
    <col min="7" max="12" width="10" customWidth="1"/>
    <col min="13" max="13" width="1.453125" customWidth="1"/>
    <col min="14" max="24" width="10" customWidth="1"/>
    <col min="25" max="25" width="1.453125" customWidth="1"/>
    <col min="26" max="26" width="10" customWidth="1"/>
    <col min="27" max="27" width="1.453125" customWidth="1"/>
    <col min="28" max="28" width="10" customWidth="1"/>
    <col min="29" max="29" width="1.453125" customWidth="1"/>
    <col min="30" max="30" width="10" customWidth="1"/>
    <col min="31" max="31" width="1.453125" customWidth="1"/>
    <col min="32" max="32" width="10" customWidth="1"/>
    <col min="33" max="33" width="1.453125" customWidth="1"/>
    <col min="34" max="34" width="10" customWidth="1"/>
    <col min="35" max="35" width="1.453125" customWidth="1"/>
    <col min="36" max="36" width="10" customWidth="1"/>
    <col min="37" max="37" width="1.453125" customWidth="1"/>
    <col min="38" max="38" width="10" customWidth="1"/>
    <col min="39" max="39" width="1.453125" customWidth="1"/>
    <col min="40" max="40" width="10" customWidth="1"/>
    <col min="41" max="41" width="1.453125" customWidth="1"/>
    <col min="42" max="42" width="10" customWidth="1"/>
    <col min="43" max="43" width="1.453125" customWidth="1"/>
    <col min="44" max="44" width="10" customWidth="1"/>
    <col min="45" max="45" width="1.453125" customWidth="1"/>
    <col min="46" max="46" width="10" customWidth="1"/>
    <col min="47" max="47" width="1.453125" customWidth="1"/>
    <col min="48" max="48" width="10" customWidth="1"/>
    <col min="49" max="49" width="1.453125" customWidth="1"/>
    <col min="50" max="50" width="10" customWidth="1"/>
    <col min="51" max="51" width="1.453125" customWidth="1"/>
    <col min="52" max="52" width="10" customWidth="1"/>
    <col min="53" max="53" width="1.453125" customWidth="1"/>
    <col min="54" max="54" width="10" customWidth="1"/>
    <col min="55" max="55" width="1.453125" customWidth="1"/>
    <col min="56" max="56" width="10" customWidth="1"/>
    <col min="57" max="57" width="1.453125" customWidth="1"/>
    <col min="58" max="58" width="10" customWidth="1"/>
    <col min="59" max="59" width="1.453125" customWidth="1"/>
    <col min="60" max="61" width="10" customWidth="1"/>
  </cols>
  <sheetData>
    <row r="2" spans="2:63" ht="40" customHeight="1" x14ac:dyDescent="0.35">
      <c r="D2" s="29" t="s">
        <v>82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</row>
    <row r="5" spans="2:63" x14ac:dyDescent="0.35">
      <c r="D5" s="24" t="s">
        <v>18</v>
      </c>
      <c r="E5" s="25"/>
      <c r="G5" s="24" t="s">
        <v>19</v>
      </c>
      <c r="H5" s="25"/>
      <c r="I5" s="25"/>
      <c r="J5" s="25"/>
      <c r="K5" s="25"/>
      <c r="L5" s="25"/>
      <c r="N5" s="24" t="s">
        <v>20</v>
      </c>
      <c r="O5" s="25"/>
      <c r="P5" s="25"/>
      <c r="Q5" s="25"/>
      <c r="R5" s="25"/>
      <c r="S5" s="25"/>
      <c r="T5" s="25"/>
      <c r="U5" s="25"/>
      <c r="V5" s="25"/>
      <c r="W5" s="25"/>
      <c r="X5" s="25"/>
      <c r="Z5" s="11" t="s">
        <v>21</v>
      </c>
      <c r="AB5" s="11" t="s">
        <v>22</v>
      </c>
      <c r="AD5" s="11" t="s">
        <v>23</v>
      </c>
      <c r="AF5" s="11" t="s">
        <v>24</v>
      </c>
      <c r="AH5" s="11" t="s">
        <v>25</v>
      </c>
      <c r="AJ5" s="11" t="s">
        <v>26</v>
      </c>
      <c r="AL5" s="11" t="s">
        <v>27</v>
      </c>
      <c r="AN5" s="11" t="s">
        <v>28</v>
      </c>
      <c r="AP5" s="11" t="s">
        <v>29</v>
      </c>
      <c r="AR5" s="11" t="s">
        <v>30</v>
      </c>
      <c r="AT5" s="11" t="s">
        <v>31</v>
      </c>
      <c r="AV5" s="11" t="s">
        <v>32</v>
      </c>
      <c r="AX5" s="11" t="s">
        <v>33</v>
      </c>
      <c r="AZ5" s="11" t="s">
        <v>34</v>
      </c>
      <c r="BB5" s="11" t="s">
        <v>35</v>
      </c>
      <c r="BD5" s="11" t="s">
        <v>36</v>
      </c>
      <c r="BF5" s="11" t="s">
        <v>37</v>
      </c>
      <c r="BH5" s="24" t="s">
        <v>38</v>
      </c>
      <c r="BI5" s="25"/>
    </row>
    <row r="6" spans="2:63" ht="72.5" x14ac:dyDescent="0.35">
      <c r="C6" s="11" t="s">
        <v>39</v>
      </c>
      <c r="D6" s="12" t="s">
        <v>40</v>
      </c>
      <c r="E6" s="12" t="s">
        <v>41</v>
      </c>
      <c r="G6" s="12" t="s">
        <v>42</v>
      </c>
      <c r="H6" s="12" t="s">
        <v>43</v>
      </c>
      <c r="I6" s="12" t="s">
        <v>44</v>
      </c>
      <c r="J6" s="12" t="s">
        <v>45</v>
      </c>
      <c r="K6" s="12" t="s">
        <v>46</v>
      </c>
      <c r="L6" s="12" t="s">
        <v>47</v>
      </c>
      <c r="N6" s="12" t="s">
        <v>48</v>
      </c>
      <c r="O6" s="12" t="s">
        <v>49</v>
      </c>
      <c r="P6" s="12" t="s">
        <v>50</v>
      </c>
      <c r="Q6" s="12" t="s">
        <v>51</v>
      </c>
      <c r="R6" s="12" t="s">
        <v>52</v>
      </c>
      <c r="S6" s="12" t="s">
        <v>53</v>
      </c>
      <c r="T6" s="12" t="s">
        <v>54</v>
      </c>
      <c r="U6" s="12" t="s">
        <v>55</v>
      </c>
      <c r="V6" s="12" t="s">
        <v>56</v>
      </c>
      <c r="W6" s="12" t="s">
        <v>57</v>
      </c>
      <c r="X6" s="12" t="s">
        <v>58</v>
      </c>
      <c r="Z6" s="12" t="s">
        <v>21</v>
      </c>
      <c r="AB6" s="12" t="s">
        <v>59</v>
      </c>
      <c r="AD6" s="12" t="s">
        <v>23</v>
      </c>
      <c r="AF6" s="12" t="s">
        <v>24</v>
      </c>
      <c r="AH6" s="12" t="s">
        <v>25</v>
      </c>
      <c r="AJ6" s="12" t="s">
        <v>26</v>
      </c>
      <c r="AL6" s="12" t="s">
        <v>27</v>
      </c>
      <c r="AN6" s="12" t="s">
        <v>28</v>
      </c>
      <c r="AP6" s="12" t="s">
        <v>29</v>
      </c>
      <c r="AR6" s="12" t="s">
        <v>60</v>
      </c>
      <c r="AT6" s="12" t="s">
        <v>31</v>
      </c>
      <c r="AV6" s="12" t="s">
        <v>32</v>
      </c>
      <c r="AX6" s="12" t="s">
        <v>61</v>
      </c>
      <c r="AZ6" s="12" t="s">
        <v>34</v>
      </c>
      <c r="BB6" s="12" t="s">
        <v>35</v>
      </c>
      <c r="BD6" s="12" t="s">
        <v>36</v>
      </c>
      <c r="BF6" s="12" t="s">
        <v>37</v>
      </c>
      <c r="BH6" s="12" t="s">
        <v>62</v>
      </c>
      <c r="BI6" s="12" t="s">
        <v>63</v>
      </c>
    </row>
    <row r="7" spans="2:63" x14ac:dyDescent="0.35">
      <c r="B7" s="10" t="s">
        <v>64</v>
      </c>
      <c r="C7" s="14">
        <v>4099</v>
      </c>
      <c r="D7" s="14">
        <v>2021</v>
      </c>
      <c r="E7" s="14">
        <v>2073</v>
      </c>
      <c r="G7" s="14">
        <v>326</v>
      </c>
      <c r="H7" s="14">
        <v>990</v>
      </c>
      <c r="I7" s="14">
        <v>995</v>
      </c>
      <c r="J7" s="14">
        <v>876</v>
      </c>
      <c r="K7" s="14">
        <v>722</v>
      </c>
      <c r="L7" s="14">
        <v>190</v>
      </c>
      <c r="N7" s="14">
        <v>327</v>
      </c>
      <c r="O7" s="14">
        <v>197</v>
      </c>
      <c r="P7" s="14">
        <v>211</v>
      </c>
      <c r="Q7" s="14">
        <v>403</v>
      </c>
      <c r="R7" s="14">
        <v>343</v>
      </c>
      <c r="S7" s="14">
        <v>351</v>
      </c>
      <c r="T7" s="14">
        <v>309</v>
      </c>
      <c r="U7" s="14">
        <v>748</v>
      </c>
      <c r="V7" s="14">
        <v>526</v>
      </c>
      <c r="W7" s="14">
        <v>343</v>
      </c>
      <c r="X7" s="14">
        <v>341</v>
      </c>
      <c r="Z7" s="14">
        <v>577</v>
      </c>
      <c r="AB7" s="14">
        <v>377</v>
      </c>
      <c r="AD7" s="14">
        <v>416</v>
      </c>
      <c r="AF7" s="14">
        <v>234</v>
      </c>
      <c r="AH7" s="14">
        <v>354</v>
      </c>
      <c r="AJ7" s="14">
        <v>361</v>
      </c>
      <c r="AL7" s="14">
        <v>260</v>
      </c>
      <c r="AN7" s="14">
        <v>99</v>
      </c>
      <c r="AP7" s="14">
        <v>430</v>
      </c>
      <c r="AR7" s="14">
        <v>155</v>
      </c>
      <c r="AT7" s="14">
        <v>275</v>
      </c>
      <c r="AV7" s="14">
        <v>137</v>
      </c>
      <c r="AX7" s="14">
        <v>88</v>
      </c>
      <c r="AZ7" s="14">
        <v>194</v>
      </c>
      <c r="BB7" s="14">
        <v>120</v>
      </c>
      <c r="BD7" s="14">
        <v>146</v>
      </c>
      <c r="BF7" s="14">
        <v>145</v>
      </c>
      <c r="BH7" s="14">
        <v>77</v>
      </c>
      <c r="BI7" s="14">
        <v>51</v>
      </c>
    </row>
    <row r="8" spans="2:63" x14ac:dyDescent="0.35">
      <c r="B8" s="7" t="s">
        <v>65</v>
      </c>
      <c r="C8" s="16">
        <v>4099</v>
      </c>
      <c r="D8" s="16">
        <v>2107</v>
      </c>
      <c r="E8" s="16">
        <v>1988</v>
      </c>
      <c r="G8" s="16">
        <v>402</v>
      </c>
      <c r="H8" s="16">
        <v>932</v>
      </c>
      <c r="I8" s="16">
        <v>967</v>
      </c>
      <c r="J8" s="16">
        <v>860</v>
      </c>
      <c r="K8" s="16">
        <v>740</v>
      </c>
      <c r="L8" s="16">
        <v>198</v>
      </c>
      <c r="N8" s="16">
        <v>332</v>
      </c>
      <c r="O8" s="16">
        <v>172</v>
      </c>
      <c r="P8" s="16">
        <v>139</v>
      </c>
      <c r="Q8" s="16">
        <v>442</v>
      </c>
      <c r="R8" s="16">
        <v>323</v>
      </c>
      <c r="S8" s="16">
        <v>287</v>
      </c>
      <c r="T8" s="16">
        <v>348</v>
      </c>
      <c r="U8" s="16">
        <v>750</v>
      </c>
      <c r="V8" s="16">
        <v>586</v>
      </c>
      <c r="W8" s="16">
        <v>356</v>
      </c>
      <c r="X8" s="16">
        <v>364</v>
      </c>
      <c r="Z8" s="16">
        <v>552</v>
      </c>
      <c r="AB8" s="16">
        <v>395</v>
      </c>
      <c r="AD8" s="16">
        <v>397</v>
      </c>
      <c r="AF8" s="16">
        <v>231</v>
      </c>
      <c r="AH8" s="16">
        <v>342</v>
      </c>
      <c r="AJ8" s="16">
        <v>346</v>
      </c>
      <c r="AL8" s="16">
        <v>269</v>
      </c>
      <c r="AN8" s="16">
        <v>101</v>
      </c>
      <c r="AP8" s="16">
        <v>434</v>
      </c>
      <c r="AR8" s="16">
        <v>157</v>
      </c>
      <c r="AT8" s="16">
        <v>264</v>
      </c>
      <c r="AV8" s="16">
        <v>135</v>
      </c>
      <c r="AX8" s="16">
        <v>118</v>
      </c>
      <c r="AZ8" s="16">
        <v>186</v>
      </c>
      <c r="BB8" s="16">
        <v>117</v>
      </c>
      <c r="BD8" s="16">
        <v>140</v>
      </c>
      <c r="BF8" s="16">
        <v>142</v>
      </c>
      <c r="BH8" s="16">
        <v>69</v>
      </c>
      <c r="BI8" s="16">
        <v>53</v>
      </c>
    </row>
    <row r="9" spans="2:63" ht="19" customHeight="1" x14ac:dyDescent="0.35">
      <c r="B9" s="22" t="s">
        <v>74</v>
      </c>
      <c r="C9" s="20">
        <v>4.7977168087796479E-2</v>
      </c>
      <c r="D9" s="20">
        <v>4.7690415026656358E-2</v>
      </c>
      <c r="E9" s="20">
        <v>4.8048439810733118E-2</v>
      </c>
      <c r="G9" s="20">
        <v>5.9343641417643013E-2</v>
      </c>
      <c r="H9" s="20">
        <v>4.6253271151450427E-2</v>
      </c>
      <c r="I9" s="20">
        <v>4.9823289336184552E-2</v>
      </c>
      <c r="J9" s="20">
        <v>3.6913016223989341E-2</v>
      </c>
      <c r="K9" s="20">
        <v>5.6093121644777318E-2</v>
      </c>
      <c r="L9" s="20">
        <v>4.1712222405304901E-2</v>
      </c>
      <c r="N9" s="20">
        <v>3.8429898319856631E-2</v>
      </c>
      <c r="O9" s="20">
        <v>4.0997406840711417E-2</v>
      </c>
      <c r="P9" s="20">
        <v>4.6196297039151818E-2</v>
      </c>
      <c r="Q9" s="20">
        <v>5.0897112187585712E-2</v>
      </c>
      <c r="R9" s="20">
        <v>3.0365319592952741E-2</v>
      </c>
      <c r="S9" s="20">
        <v>5.1941169039350983E-2</v>
      </c>
      <c r="T9" s="20">
        <v>5.2014132548180332E-2</v>
      </c>
      <c r="U9" s="20">
        <v>4.7560616083852023E-2</v>
      </c>
      <c r="V9" s="20">
        <v>4.9723821668059449E-2</v>
      </c>
      <c r="W9" s="20">
        <v>7.3183973705606337E-2</v>
      </c>
      <c r="X9" s="20">
        <v>3.9154326452132029E-2</v>
      </c>
      <c r="Z9" s="20">
        <v>3.7875758571607382E-2</v>
      </c>
      <c r="AB9" s="20">
        <v>2.375969770102742E-2</v>
      </c>
      <c r="AD9" s="20">
        <v>2.8597145596346421E-2</v>
      </c>
      <c r="AF9" s="20">
        <v>2.8941312558400701E-2</v>
      </c>
      <c r="AH9" s="20">
        <v>4.7831156353137269E-2</v>
      </c>
      <c r="AJ9" s="20">
        <v>7.6507078707908308E-2</v>
      </c>
      <c r="AL9" s="20">
        <v>4.6304012151196353E-2</v>
      </c>
      <c r="AN9" s="20">
        <v>8.9043521188552757E-2</v>
      </c>
      <c r="AP9" s="20">
        <v>8.5015245895880914E-2</v>
      </c>
      <c r="AR9" s="20">
        <v>5.7208759801247219E-2</v>
      </c>
      <c r="AT9" s="20">
        <v>6.1711408145779127E-2</v>
      </c>
      <c r="AV9" s="20">
        <v>3.9280129351218787E-2</v>
      </c>
      <c r="AX9" s="20">
        <v>0</v>
      </c>
      <c r="AZ9" s="20">
        <v>1.7403841964661961E-2</v>
      </c>
      <c r="BB9" s="20">
        <v>1.9489533176518688E-2</v>
      </c>
      <c r="BD9" s="20">
        <v>2.5638250104139729E-2</v>
      </c>
      <c r="BF9" s="20">
        <v>2.0589149938856931E-2</v>
      </c>
      <c r="BH9" s="20">
        <v>2.2461140718114381E-2</v>
      </c>
      <c r="BI9" s="20">
        <v>3.1553704966646362E-2</v>
      </c>
    </row>
    <row r="10" spans="2:63" ht="19" customHeight="1" x14ac:dyDescent="0.35">
      <c r="B10" s="22" t="s">
        <v>75</v>
      </c>
      <c r="C10" s="20">
        <v>0.1222688258918527</v>
      </c>
      <c r="D10" s="20">
        <v>0.1139922538427445</v>
      </c>
      <c r="E10" s="20">
        <v>0.13102729607631741</v>
      </c>
      <c r="G10" s="20">
        <v>0.19997332208641819</v>
      </c>
      <c r="H10" s="20">
        <v>0.1371708959881528</v>
      </c>
      <c r="I10" s="20">
        <v>0.1200841920364281</v>
      </c>
      <c r="J10" s="20">
        <v>0.1058833622214735</v>
      </c>
      <c r="K10" s="20">
        <v>9.6452248717201511E-2</v>
      </c>
      <c r="L10" s="20">
        <v>7.2763653395276351E-2</v>
      </c>
      <c r="N10" s="20">
        <v>0.101623973426836</v>
      </c>
      <c r="O10" s="20">
        <v>0.12279700534897089</v>
      </c>
      <c r="P10" s="20">
        <v>0.14203457619053089</v>
      </c>
      <c r="Q10" s="20">
        <v>0.1144569522661112</v>
      </c>
      <c r="R10" s="20">
        <v>0.1246058090811886</v>
      </c>
      <c r="S10" s="20">
        <v>0.12650081949608161</v>
      </c>
      <c r="T10" s="20">
        <v>0.158362888821304</v>
      </c>
      <c r="U10" s="20">
        <v>0.12535801560199741</v>
      </c>
      <c r="V10" s="20">
        <v>0.1005726383096555</v>
      </c>
      <c r="W10" s="20">
        <v>0.1041147949731764</v>
      </c>
      <c r="X10" s="20">
        <v>0.1491875072556226</v>
      </c>
      <c r="Z10" s="20">
        <v>8.3349298539854885E-2</v>
      </c>
      <c r="AB10" s="20">
        <v>6.349593474019119E-2</v>
      </c>
      <c r="AD10" s="20">
        <v>9.9223164969500344E-2</v>
      </c>
      <c r="AF10" s="20">
        <v>0.17318491279800299</v>
      </c>
      <c r="AH10" s="20">
        <v>9.9995959656944383E-2</v>
      </c>
      <c r="AJ10" s="20">
        <v>0.1404819454421701</v>
      </c>
      <c r="AL10" s="20">
        <v>0.1383443994790266</v>
      </c>
      <c r="AN10" s="20">
        <v>0.1611061653588178</v>
      </c>
      <c r="AP10" s="20">
        <v>0.20619984940539079</v>
      </c>
      <c r="AR10" s="20">
        <v>0.18623576189138669</v>
      </c>
      <c r="AT10" s="20">
        <v>8.5452760915922688E-2</v>
      </c>
      <c r="AV10" s="20">
        <v>0.14084589705004619</v>
      </c>
      <c r="AX10" s="20">
        <v>0.1008080265351637</v>
      </c>
      <c r="AZ10" s="20">
        <v>0.1154410166753331</v>
      </c>
      <c r="BB10" s="20">
        <v>8.7072714885137917E-2</v>
      </c>
      <c r="BD10" s="20">
        <v>9.6649868067521683E-2</v>
      </c>
      <c r="BF10" s="20">
        <v>0.11381804784042129</v>
      </c>
      <c r="BH10" s="20">
        <v>0.13950481085996971</v>
      </c>
      <c r="BI10" s="20">
        <v>0.14874320549699949</v>
      </c>
    </row>
    <row r="11" spans="2:63" ht="19" customHeight="1" x14ac:dyDescent="0.35">
      <c r="B11" s="22" t="s">
        <v>70</v>
      </c>
      <c r="C11" s="20">
        <v>0.120225218394029</v>
      </c>
      <c r="D11" s="20">
        <v>0.12744326863898731</v>
      </c>
      <c r="E11" s="20">
        <v>0.1127940342985386</v>
      </c>
      <c r="G11" s="20">
        <v>0.14704400422086761</v>
      </c>
      <c r="H11" s="20">
        <v>0.11525857330229369</v>
      </c>
      <c r="I11" s="20">
        <v>0.1282388002178626</v>
      </c>
      <c r="J11" s="20">
        <v>9.7137233135898768E-2</v>
      </c>
      <c r="K11" s="20">
        <v>0.1133348785114868</v>
      </c>
      <c r="L11" s="20">
        <v>0.17610460204579451</v>
      </c>
      <c r="N11" s="20">
        <v>0.12950304062896481</v>
      </c>
      <c r="O11" s="20">
        <v>0.15120019377200231</v>
      </c>
      <c r="P11" s="20">
        <v>0.1580019806451701</v>
      </c>
      <c r="Q11" s="20">
        <v>0.13351391868232801</v>
      </c>
      <c r="R11" s="20">
        <v>0.11252935446893921</v>
      </c>
      <c r="S11" s="20">
        <v>0.1110916386262332</v>
      </c>
      <c r="T11" s="20">
        <v>0.13218131830473889</v>
      </c>
      <c r="U11" s="20">
        <v>9.2132781503751093E-2</v>
      </c>
      <c r="V11" s="20">
        <v>0.1301860751393949</v>
      </c>
      <c r="W11" s="20">
        <v>0.1204155975795676</v>
      </c>
      <c r="X11" s="20">
        <v>0.1108251114428196</v>
      </c>
      <c r="Z11" s="20">
        <v>9.9739560486480625E-2</v>
      </c>
      <c r="AB11" s="20">
        <v>4.4280295583772861E-2</v>
      </c>
      <c r="AD11" s="20">
        <v>8.0156749160606292E-2</v>
      </c>
      <c r="AF11" s="20">
        <v>0.15826212678054899</v>
      </c>
      <c r="AH11" s="20">
        <v>5.793594304866314E-2</v>
      </c>
      <c r="AJ11" s="20">
        <v>0.1194123475571009</v>
      </c>
      <c r="AL11" s="20">
        <v>0.1096929330808846</v>
      </c>
      <c r="AN11" s="20">
        <v>0.10471972486021849</v>
      </c>
      <c r="AP11" s="20">
        <v>0.2305692168790148</v>
      </c>
      <c r="AR11" s="20">
        <v>0.17495189419105711</v>
      </c>
      <c r="AT11" s="20">
        <v>0.1085962545773865</v>
      </c>
      <c r="AV11" s="20">
        <v>0.1902111381198581</v>
      </c>
      <c r="AX11" s="20">
        <v>0.10111332644898829</v>
      </c>
      <c r="AZ11" s="20">
        <v>9.9906801604475681E-2</v>
      </c>
      <c r="BB11" s="20">
        <v>0.10867644211728079</v>
      </c>
      <c r="BD11" s="20">
        <v>9.5514742286264623E-2</v>
      </c>
      <c r="BF11" s="20">
        <v>8.6462750715651362E-2</v>
      </c>
      <c r="BH11" s="20">
        <v>0.13063535380122859</v>
      </c>
      <c r="BI11" s="20">
        <v>9.3470462617923147E-2</v>
      </c>
    </row>
    <row r="12" spans="2:63" ht="19" customHeight="1" x14ac:dyDescent="0.35">
      <c r="B12" s="22" t="s">
        <v>71</v>
      </c>
      <c r="C12" s="20">
        <v>0.37971217145873998</v>
      </c>
      <c r="D12" s="20">
        <v>0.37385352803349509</v>
      </c>
      <c r="E12" s="20">
        <v>0.3866112497724758</v>
      </c>
      <c r="G12" s="20">
        <v>0.38971152746665338</v>
      </c>
      <c r="H12" s="20">
        <v>0.35317273008764832</v>
      </c>
      <c r="I12" s="20">
        <v>0.39755625377223758</v>
      </c>
      <c r="J12" s="20">
        <v>0.41176980585359152</v>
      </c>
      <c r="K12" s="20">
        <v>0.37012674007471102</v>
      </c>
      <c r="L12" s="20">
        <v>0.29375572569251018</v>
      </c>
      <c r="N12" s="20">
        <v>0.4055249949314968</v>
      </c>
      <c r="O12" s="20">
        <v>0.3680654098802143</v>
      </c>
      <c r="P12" s="20">
        <v>0.31892093332871069</v>
      </c>
      <c r="Q12" s="20">
        <v>0.38953096297476869</v>
      </c>
      <c r="R12" s="20">
        <v>0.39284005573813041</v>
      </c>
      <c r="S12" s="20">
        <v>0.39171247940821252</v>
      </c>
      <c r="T12" s="20">
        <v>0.3609249117963757</v>
      </c>
      <c r="U12" s="20">
        <v>0.3728091373912073</v>
      </c>
      <c r="V12" s="20">
        <v>0.36730489747686762</v>
      </c>
      <c r="W12" s="20">
        <v>0.40038374282508571</v>
      </c>
      <c r="X12" s="20">
        <v>0.38379429207662341</v>
      </c>
      <c r="Z12" s="20">
        <v>0.39119636621828568</v>
      </c>
      <c r="AB12" s="20">
        <v>0.35182258721359738</v>
      </c>
      <c r="AD12" s="20">
        <v>0.41022498206240238</v>
      </c>
      <c r="AF12" s="20">
        <v>0.43570595669619039</v>
      </c>
      <c r="AH12" s="20">
        <v>0.34372836970657372</v>
      </c>
      <c r="AJ12" s="20">
        <v>0.37624551846399068</v>
      </c>
      <c r="AL12" s="20">
        <v>0.38419227110024029</v>
      </c>
      <c r="AN12" s="20">
        <v>0.44671579049861249</v>
      </c>
      <c r="AP12" s="20">
        <v>0.3270356458719354</v>
      </c>
      <c r="AR12" s="20">
        <v>0.36776004586828709</v>
      </c>
      <c r="AT12" s="20">
        <v>0.38561253540768708</v>
      </c>
      <c r="AV12" s="20">
        <v>0.34679231865225008</v>
      </c>
      <c r="AX12" s="20">
        <v>0.53476415760318374</v>
      </c>
      <c r="AZ12" s="20">
        <v>0.40646793075072413</v>
      </c>
      <c r="BB12" s="20">
        <v>0.43182276972834888</v>
      </c>
      <c r="BD12" s="20">
        <v>0.43213701047229203</v>
      </c>
      <c r="BF12" s="20">
        <v>0.41489760814881421</v>
      </c>
      <c r="BH12" s="20">
        <v>0.34637017524284869</v>
      </c>
      <c r="BI12" s="20">
        <v>0.38987687340629729</v>
      </c>
    </row>
    <row r="13" spans="2:63" ht="19" customHeight="1" x14ac:dyDescent="0.35">
      <c r="B13" s="22" t="s">
        <v>72</v>
      </c>
      <c r="C13" s="20">
        <v>0.32981661616758168</v>
      </c>
      <c r="D13" s="20">
        <v>0.33702053445811669</v>
      </c>
      <c r="E13" s="20">
        <v>0.32151898004193508</v>
      </c>
      <c r="G13" s="20">
        <v>0.20392750480841779</v>
      </c>
      <c r="H13" s="20">
        <v>0.34814452947045482</v>
      </c>
      <c r="I13" s="20">
        <v>0.30429746463728718</v>
      </c>
      <c r="J13" s="20">
        <v>0.34829658256504697</v>
      </c>
      <c r="K13" s="20">
        <v>0.36399301105182341</v>
      </c>
      <c r="L13" s="20">
        <v>0.41566379646111379</v>
      </c>
      <c r="N13" s="20">
        <v>0.32491809269284577</v>
      </c>
      <c r="O13" s="20">
        <v>0.31693998415810098</v>
      </c>
      <c r="P13" s="20">
        <v>0.33484621279643678</v>
      </c>
      <c r="Q13" s="20">
        <v>0.31160105388920639</v>
      </c>
      <c r="R13" s="20">
        <v>0.3396594611187892</v>
      </c>
      <c r="S13" s="20">
        <v>0.31875389343012139</v>
      </c>
      <c r="T13" s="20">
        <v>0.29651674852940108</v>
      </c>
      <c r="U13" s="20">
        <v>0.36213944941919202</v>
      </c>
      <c r="V13" s="20">
        <v>0.35221256740602258</v>
      </c>
      <c r="W13" s="20">
        <v>0.30190189091656411</v>
      </c>
      <c r="X13" s="20">
        <v>0.3170387627728023</v>
      </c>
      <c r="Z13" s="20">
        <v>0.38783901618377142</v>
      </c>
      <c r="AB13" s="20">
        <v>0.51664148476141125</v>
      </c>
      <c r="AD13" s="20">
        <v>0.38179795821114459</v>
      </c>
      <c r="AF13" s="20">
        <v>0.20390569116685681</v>
      </c>
      <c r="AH13" s="20">
        <v>0.45050857123468152</v>
      </c>
      <c r="AJ13" s="20">
        <v>0.28735310982882978</v>
      </c>
      <c r="AL13" s="20">
        <v>0.32146638418865209</v>
      </c>
      <c r="AN13" s="20">
        <v>0.19841479809379831</v>
      </c>
      <c r="AP13" s="20">
        <v>0.15118004194777809</v>
      </c>
      <c r="AR13" s="20">
        <v>0.21384353824802169</v>
      </c>
      <c r="AT13" s="20">
        <v>0.35862704095322451</v>
      </c>
      <c r="AV13" s="20">
        <v>0.28287051682662689</v>
      </c>
      <c r="AX13" s="20">
        <v>0.26331448941266428</v>
      </c>
      <c r="AZ13" s="20">
        <v>0.36078040900480529</v>
      </c>
      <c r="BB13" s="20">
        <v>0.3529385400927138</v>
      </c>
      <c r="BD13" s="20">
        <v>0.35006012906978201</v>
      </c>
      <c r="BF13" s="20">
        <v>0.36423244335625632</v>
      </c>
      <c r="BH13" s="20">
        <v>0.36102851937783847</v>
      </c>
      <c r="BI13" s="20">
        <v>0.33635575351213359</v>
      </c>
    </row>
    <row r="15" spans="2:63" x14ac:dyDescent="0.35">
      <c r="B15" t="s">
        <v>115</v>
      </c>
    </row>
    <row r="16" spans="2:63" x14ac:dyDescent="0.35">
      <c r="B16" t="s">
        <v>8</v>
      </c>
    </row>
    <row r="18" spans="2:2" x14ac:dyDescent="0.35">
      <c r="B18" s="5" t="str">
        <f>HYPERLINK("#Contents!A1", "Return to Contents")</f>
        <v>Return to Contents</v>
      </c>
    </row>
  </sheetData>
  <mergeCells count="5">
    <mergeCell ref="G5:L5"/>
    <mergeCell ref="D2:BK2"/>
    <mergeCell ref="D5:E5"/>
    <mergeCell ref="BH5:BI5"/>
    <mergeCell ref="N5:X5"/>
  </mergeCells>
  <pageMargins left="0.75" right="0.75" top="1" bottom="1" header="0.5" footer="0.5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B2:BK18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5" width="10" customWidth="1"/>
    <col min="6" max="6" width="1.453125" customWidth="1"/>
    <col min="7" max="12" width="10" customWidth="1"/>
    <col min="13" max="13" width="1.453125" customWidth="1"/>
    <col min="14" max="24" width="10" customWidth="1"/>
    <col min="25" max="25" width="1.453125" customWidth="1"/>
    <col min="26" max="26" width="10" customWidth="1"/>
    <col min="27" max="27" width="1.453125" customWidth="1"/>
    <col min="28" max="28" width="10" customWidth="1"/>
    <col min="29" max="29" width="1.453125" customWidth="1"/>
    <col min="30" max="30" width="10" customWidth="1"/>
    <col min="31" max="31" width="1.453125" customWidth="1"/>
    <col min="32" max="32" width="10" customWidth="1"/>
    <col min="33" max="33" width="1.453125" customWidth="1"/>
    <col min="34" max="34" width="10" customWidth="1"/>
    <col min="35" max="35" width="1.453125" customWidth="1"/>
    <col min="36" max="36" width="10" customWidth="1"/>
    <col min="37" max="37" width="1.453125" customWidth="1"/>
    <col min="38" max="38" width="10" customWidth="1"/>
    <col min="39" max="39" width="1.453125" customWidth="1"/>
    <col min="40" max="40" width="10" customWidth="1"/>
    <col min="41" max="41" width="1.453125" customWidth="1"/>
    <col min="42" max="42" width="10" customWidth="1"/>
    <col min="43" max="43" width="1.453125" customWidth="1"/>
    <col min="44" max="44" width="10" customWidth="1"/>
    <col min="45" max="45" width="1.453125" customWidth="1"/>
    <col min="46" max="46" width="10" customWidth="1"/>
    <col min="47" max="47" width="1.453125" customWidth="1"/>
    <col min="48" max="48" width="10" customWidth="1"/>
    <col min="49" max="49" width="1.453125" customWidth="1"/>
    <col min="50" max="50" width="10" customWidth="1"/>
    <col min="51" max="51" width="1.453125" customWidth="1"/>
    <col min="52" max="52" width="10" customWidth="1"/>
    <col min="53" max="53" width="1.453125" customWidth="1"/>
    <col min="54" max="54" width="10" customWidth="1"/>
    <col min="55" max="55" width="1.453125" customWidth="1"/>
    <col min="56" max="56" width="10" customWidth="1"/>
    <col min="57" max="57" width="1.453125" customWidth="1"/>
    <col min="58" max="58" width="10" customWidth="1"/>
    <col min="59" max="59" width="1.453125" customWidth="1"/>
    <col min="60" max="61" width="10" customWidth="1"/>
  </cols>
  <sheetData>
    <row r="2" spans="2:63" ht="40" customHeight="1" x14ac:dyDescent="0.35">
      <c r="D2" s="29" t="s">
        <v>83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</row>
    <row r="5" spans="2:63" x14ac:dyDescent="0.35">
      <c r="D5" s="24" t="s">
        <v>18</v>
      </c>
      <c r="E5" s="25"/>
      <c r="G5" s="24" t="s">
        <v>19</v>
      </c>
      <c r="H5" s="25"/>
      <c r="I5" s="25"/>
      <c r="J5" s="25"/>
      <c r="K5" s="25"/>
      <c r="L5" s="25"/>
      <c r="N5" s="24" t="s">
        <v>20</v>
      </c>
      <c r="O5" s="25"/>
      <c r="P5" s="25"/>
      <c r="Q5" s="25"/>
      <c r="R5" s="25"/>
      <c r="S5" s="25"/>
      <c r="T5" s="25"/>
      <c r="U5" s="25"/>
      <c r="V5" s="25"/>
      <c r="W5" s="25"/>
      <c r="X5" s="25"/>
      <c r="Z5" s="11" t="s">
        <v>21</v>
      </c>
      <c r="AB5" s="11" t="s">
        <v>22</v>
      </c>
      <c r="AD5" s="11" t="s">
        <v>23</v>
      </c>
      <c r="AF5" s="11" t="s">
        <v>24</v>
      </c>
      <c r="AH5" s="11" t="s">
        <v>25</v>
      </c>
      <c r="AJ5" s="11" t="s">
        <v>26</v>
      </c>
      <c r="AL5" s="11" t="s">
        <v>27</v>
      </c>
      <c r="AN5" s="11" t="s">
        <v>28</v>
      </c>
      <c r="AP5" s="11" t="s">
        <v>29</v>
      </c>
      <c r="AR5" s="11" t="s">
        <v>30</v>
      </c>
      <c r="AT5" s="11" t="s">
        <v>31</v>
      </c>
      <c r="AV5" s="11" t="s">
        <v>32</v>
      </c>
      <c r="AX5" s="11" t="s">
        <v>33</v>
      </c>
      <c r="AZ5" s="11" t="s">
        <v>34</v>
      </c>
      <c r="BB5" s="11" t="s">
        <v>35</v>
      </c>
      <c r="BD5" s="11" t="s">
        <v>36</v>
      </c>
      <c r="BF5" s="11" t="s">
        <v>37</v>
      </c>
      <c r="BH5" s="24" t="s">
        <v>38</v>
      </c>
      <c r="BI5" s="25"/>
    </row>
    <row r="6" spans="2:63" ht="72.5" x14ac:dyDescent="0.35">
      <c r="C6" s="11" t="s">
        <v>39</v>
      </c>
      <c r="D6" s="12" t="s">
        <v>40</v>
      </c>
      <c r="E6" s="12" t="s">
        <v>41</v>
      </c>
      <c r="G6" s="12" t="s">
        <v>42</v>
      </c>
      <c r="H6" s="12" t="s">
        <v>43</v>
      </c>
      <c r="I6" s="12" t="s">
        <v>44</v>
      </c>
      <c r="J6" s="12" t="s">
        <v>45</v>
      </c>
      <c r="K6" s="12" t="s">
        <v>46</v>
      </c>
      <c r="L6" s="12" t="s">
        <v>47</v>
      </c>
      <c r="N6" s="12" t="s">
        <v>48</v>
      </c>
      <c r="O6" s="12" t="s">
        <v>49</v>
      </c>
      <c r="P6" s="12" t="s">
        <v>50</v>
      </c>
      <c r="Q6" s="12" t="s">
        <v>51</v>
      </c>
      <c r="R6" s="12" t="s">
        <v>52</v>
      </c>
      <c r="S6" s="12" t="s">
        <v>53</v>
      </c>
      <c r="T6" s="12" t="s">
        <v>54</v>
      </c>
      <c r="U6" s="12" t="s">
        <v>55</v>
      </c>
      <c r="V6" s="12" t="s">
        <v>56</v>
      </c>
      <c r="W6" s="12" t="s">
        <v>57</v>
      </c>
      <c r="X6" s="12" t="s">
        <v>58</v>
      </c>
      <c r="Z6" s="12" t="s">
        <v>21</v>
      </c>
      <c r="AB6" s="12" t="s">
        <v>59</v>
      </c>
      <c r="AD6" s="12" t="s">
        <v>23</v>
      </c>
      <c r="AF6" s="12" t="s">
        <v>24</v>
      </c>
      <c r="AH6" s="12" t="s">
        <v>25</v>
      </c>
      <c r="AJ6" s="12" t="s">
        <v>26</v>
      </c>
      <c r="AL6" s="12" t="s">
        <v>27</v>
      </c>
      <c r="AN6" s="12" t="s">
        <v>28</v>
      </c>
      <c r="AP6" s="12" t="s">
        <v>29</v>
      </c>
      <c r="AR6" s="12" t="s">
        <v>60</v>
      </c>
      <c r="AT6" s="12" t="s">
        <v>31</v>
      </c>
      <c r="AV6" s="12" t="s">
        <v>32</v>
      </c>
      <c r="AX6" s="12" t="s">
        <v>61</v>
      </c>
      <c r="AZ6" s="12" t="s">
        <v>34</v>
      </c>
      <c r="BB6" s="12" t="s">
        <v>35</v>
      </c>
      <c r="BD6" s="12" t="s">
        <v>36</v>
      </c>
      <c r="BF6" s="12" t="s">
        <v>37</v>
      </c>
      <c r="BH6" s="12" t="s">
        <v>62</v>
      </c>
      <c r="BI6" s="12" t="s">
        <v>63</v>
      </c>
    </row>
    <row r="7" spans="2:63" x14ac:dyDescent="0.35">
      <c r="B7" s="10" t="s">
        <v>64</v>
      </c>
      <c r="C7" s="14">
        <v>4099</v>
      </c>
      <c r="D7" s="14">
        <v>2021</v>
      </c>
      <c r="E7" s="14">
        <v>2073</v>
      </c>
      <c r="G7" s="14">
        <v>326</v>
      </c>
      <c r="H7" s="14">
        <v>990</v>
      </c>
      <c r="I7" s="14">
        <v>995</v>
      </c>
      <c r="J7" s="14">
        <v>876</v>
      </c>
      <c r="K7" s="14">
        <v>722</v>
      </c>
      <c r="L7" s="14">
        <v>190</v>
      </c>
      <c r="N7" s="14">
        <v>327</v>
      </c>
      <c r="O7" s="14">
        <v>197</v>
      </c>
      <c r="P7" s="14">
        <v>211</v>
      </c>
      <c r="Q7" s="14">
        <v>403</v>
      </c>
      <c r="R7" s="14">
        <v>343</v>
      </c>
      <c r="S7" s="14">
        <v>351</v>
      </c>
      <c r="T7" s="14">
        <v>309</v>
      </c>
      <c r="U7" s="14">
        <v>748</v>
      </c>
      <c r="V7" s="14">
        <v>526</v>
      </c>
      <c r="W7" s="14">
        <v>343</v>
      </c>
      <c r="X7" s="14">
        <v>341</v>
      </c>
      <c r="Z7" s="14">
        <v>577</v>
      </c>
      <c r="AB7" s="14">
        <v>377</v>
      </c>
      <c r="AD7" s="14">
        <v>416</v>
      </c>
      <c r="AF7" s="14">
        <v>234</v>
      </c>
      <c r="AH7" s="14">
        <v>354</v>
      </c>
      <c r="AJ7" s="14">
        <v>361</v>
      </c>
      <c r="AL7" s="14">
        <v>260</v>
      </c>
      <c r="AN7" s="14">
        <v>99</v>
      </c>
      <c r="AP7" s="14">
        <v>430</v>
      </c>
      <c r="AR7" s="14">
        <v>155</v>
      </c>
      <c r="AT7" s="14">
        <v>275</v>
      </c>
      <c r="AV7" s="14">
        <v>137</v>
      </c>
      <c r="AX7" s="14">
        <v>88</v>
      </c>
      <c r="AZ7" s="14">
        <v>194</v>
      </c>
      <c r="BB7" s="14">
        <v>120</v>
      </c>
      <c r="BD7" s="14">
        <v>146</v>
      </c>
      <c r="BF7" s="14">
        <v>145</v>
      </c>
      <c r="BH7" s="14">
        <v>77</v>
      </c>
      <c r="BI7" s="14">
        <v>51</v>
      </c>
    </row>
    <row r="8" spans="2:63" x14ac:dyDescent="0.35">
      <c r="B8" s="7" t="s">
        <v>65</v>
      </c>
      <c r="C8" s="16">
        <v>4099</v>
      </c>
      <c r="D8" s="16">
        <v>2107</v>
      </c>
      <c r="E8" s="16">
        <v>1988</v>
      </c>
      <c r="G8" s="16">
        <v>402</v>
      </c>
      <c r="H8" s="16">
        <v>932</v>
      </c>
      <c r="I8" s="16">
        <v>967</v>
      </c>
      <c r="J8" s="16">
        <v>860</v>
      </c>
      <c r="K8" s="16">
        <v>740</v>
      </c>
      <c r="L8" s="16">
        <v>198</v>
      </c>
      <c r="N8" s="16">
        <v>332</v>
      </c>
      <c r="O8" s="16">
        <v>172</v>
      </c>
      <c r="P8" s="16">
        <v>139</v>
      </c>
      <c r="Q8" s="16">
        <v>442</v>
      </c>
      <c r="R8" s="16">
        <v>323</v>
      </c>
      <c r="S8" s="16">
        <v>287</v>
      </c>
      <c r="T8" s="16">
        <v>348</v>
      </c>
      <c r="U8" s="16">
        <v>750</v>
      </c>
      <c r="V8" s="16">
        <v>586</v>
      </c>
      <c r="W8" s="16">
        <v>356</v>
      </c>
      <c r="X8" s="16">
        <v>364</v>
      </c>
      <c r="Z8" s="16">
        <v>552</v>
      </c>
      <c r="AB8" s="16">
        <v>395</v>
      </c>
      <c r="AD8" s="16">
        <v>397</v>
      </c>
      <c r="AF8" s="16">
        <v>231</v>
      </c>
      <c r="AH8" s="16">
        <v>342</v>
      </c>
      <c r="AJ8" s="16">
        <v>346</v>
      </c>
      <c r="AL8" s="16">
        <v>269</v>
      </c>
      <c r="AN8" s="16">
        <v>101</v>
      </c>
      <c r="AP8" s="16">
        <v>434</v>
      </c>
      <c r="AR8" s="16">
        <v>157</v>
      </c>
      <c r="AT8" s="16">
        <v>264</v>
      </c>
      <c r="AV8" s="16">
        <v>135</v>
      </c>
      <c r="AX8" s="16">
        <v>118</v>
      </c>
      <c r="AZ8" s="16">
        <v>186</v>
      </c>
      <c r="BB8" s="16">
        <v>117</v>
      </c>
      <c r="BD8" s="16">
        <v>140</v>
      </c>
      <c r="BF8" s="16">
        <v>142</v>
      </c>
      <c r="BH8" s="16">
        <v>69</v>
      </c>
      <c r="BI8" s="16">
        <v>53</v>
      </c>
    </row>
    <row r="9" spans="2:63" ht="19" customHeight="1" x14ac:dyDescent="0.35">
      <c r="B9" s="22" t="s">
        <v>74</v>
      </c>
      <c r="C9" s="20">
        <v>3.8956349111742519E-2</v>
      </c>
      <c r="D9" s="20">
        <v>3.7768548944569297E-2</v>
      </c>
      <c r="E9" s="20">
        <v>3.9966155165120733E-2</v>
      </c>
      <c r="G9" s="20">
        <v>4.4467478663011047E-2</v>
      </c>
      <c r="H9" s="20">
        <v>4.9114263672343977E-2</v>
      </c>
      <c r="I9" s="20">
        <v>4.3523256424344202E-2</v>
      </c>
      <c r="J9" s="20">
        <v>2.1805213849763128E-2</v>
      </c>
      <c r="K9" s="20">
        <v>3.5915003915765492E-2</v>
      </c>
      <c r="L9" s="20">
        <v>4.3479375426342587E-2</v>
      </c>
      <c r="N9" s="20">
        <v>4.0161988131662781E-2</v>
      </c>
      <c r="O9" s="20">
        <v>2.444322200632092E-2</v>
      </c>
      <c r="P9" s="20">
        <v>4.9630287392577008E-2</v>
      </c>
      <c r="Q9" s="20">
        <v>4.6998835963827097E-2</v>
      </c>
      <c r="R9" s="20">
        <v>4.2177912136511918E-2</v>
      </c>
      <c r="S9" s="20">
        <v>3.5586759205121068E-2</v>
      </c>
      <c r="T9" s="20">
        <v>3.1973171021766028E-2</v>
      </c>
      <c r="U9" s="20">
        <v>4.9382580774545007E-2</v>
      </c>
      <c r="V9" s="20">
        <v>2.709621923816994E-2</v>
      </c>
      <c r="W9" s="20">
        <v>3.288583618850055E-2</v>
      </c>
      <c r="X9" s="20">
        <v>4.0894941086629992E-2</v>
      </c>
      <c r="Z9" s="20">
        <v>3.4785742813204033E-2</v>
      </c>
      <c r="AB9" s="20">
        <v>2.133123598258517E-2</v>
      </c>
      <c r="AD9" s="20">
        <v>2.0718659329065959E-2</v>
      </c>
      <c r="AF9" s="20">
        <v>3.1653122381521383E-2</v>
      </c>
      <c r="AH9" s="20">
        <v>7.505714202339718E-2</v>
      </c>
      <c r="AJ9" s="20">
        <v>5.1814153536064458E-2</v>
      </c>
      <c r="AL9" s="20">
        <v>3.7132999476334673E-2</v>
      </c>
      <c r="AN9" s="20">
        <v>7.9543511729625649E-2</v>
      </c>
      <c r="AP9" s="20">
        <v>4.3667880027553771E-2</v>
      </c>
      <c r="AR9" s="20">
        <v>2.3732753819024149E-2</v>
      </c>
      <c r="AT9" s="20">
        <v>3.5304281021772549E-2</v>
      </c>
      <c r="AV9" s="20">
        <v>3.6428667675237239E-2</v>
      </c>
      <c r="AX9" s="20">
        <v>0</v>
      </c>
      <c r="AZ9" s="20">
        <v>3.0023187924621469E-2</v>
      </c>
      <c r="BB9" s="20">
        <v>3.0544813253468289E-2</v>
      </c>
      <c r="BD9" s="20">
        <v>3.5288117641101527E-2</v>
      </c>
      <c r="BF9" s="20">
        <v>2.116069813617448E-2</v>
      </c>
      <c r="BH9" s="20">
        <v>2.7923400001452159E-2</v>
      </c>
      <c r="BI9" s="20">
        <v>1.4104846204867251E-2</v>
      </c>
    </row>
    <row r="10" spans="2:63" ht="19" customHeight="1" x14ac:dyDescent="0.35">
      <c r="B10" s="22" t="s">
        <v>75</v>
      </c>
      <c r="C10" s="20">
        <v>0.1205220547778873</v>
      </c>
      <c r="D10" s="20">
        <v>0.12506069004022441</v>
      </c>
      <c r="E10" s="20">
        <v>0.1159310516378689</v>
      </c>
      <c r="G10" s="20">
        <v>0.17543013520830381</v>
      </c>
      <c r="H10" s="20">
        <v>0.15677432385479331</v>
      </c>
      <c r="I10" s="20">
        <v>0.1230526723919196</v>
      </c>
      <c r="J10" s="20">
        <v>8.9265770887481805E-2</v>
      </c>
      <c r="K10" s="20">
        <v>9.1625834013621746E-2</v>
      </c>
      <c r="L10" s="20">
        <v>6.9778977119693081E-2</v>
      </c>
      <c r="N10" s="20">
        <v>7.9031332537898902E-2</v>
      </c>
      <c r="O10" s="20">
        <v>9.6269045282488738E-2</v>
      </c>
      <c r="P10" s="20">
        <v>0.11334057261807259</v>
      </c>
      <c r="Q10" s="20">
        <v>0.1206099916349482</v>
      </c>
      <c r="R10" s="20">
        <v>0.1055874391761458</v>
      </c>
      <c r="S10" s="20">
        <v>0.107801771527913</v>
      </c>
      <c r="T10" s="20">
        <v>0.13796737605063331</v>
      </c>
      <c r="U10" s="20">
        <v>0.13978739446533481</v>
      </c>
      <c r="V10" s="20">
        <v>0.1088234609353524</v>
      </c>
      <c r="W10" s="20">
        <v>0.12396595371052049</v>
      </c>
      <c r="X10" s="20">
        <v>0.1548346066503872</v>
      </c>
      <c r="Z10" s="20">
        <v>5.7198883312677307E-2</v>
      </c>
      <c r="AB10" s="20">
        <v>7.5998283053824847E-2</v>
      </c>
      <c r="AD10" s="20">
        <v>0.1051303954793026</v>
      </c>
      <c r="AF10" s="20">
        <v>0.12933335842528601</v>
      </c>
      <c r="AH10" s="20">
        <v>0.1419147697960482</v>
      </c>
      <c r="AJ10" s="20">
        <v>0.15690903877453161</v>
      </c>
      <c r="AL10" s="20">
        <v>0.1166275482635257</v>
      </c>
      <c r="AN10" s="20">
        <v>0.217740166942642</v>
      </c>
      <c r="AP10" s="20">
        <v>0.16254706437100341</v>
      </c>
      <c r="AR10" s="20">
        <v>0.12738094509755729</v>
      </c>
      <c r="AT10" s="20">
        <v>0.1520223294828654</v>
      </c>
      <c r="AV10" s="20">
        <v>0.11478917552800499</v>
      </c>
      <c r="AX10" s="20">
        <v>7.8268112835134851E-2</v>
      </c>
      <c r="AZ10" s="20">
        <v>4.5113918416598078E-2</v>
      </c>
      <c r="BB10" s="20">
        <v>5.7850966326833862E-2</v>
      </c>
      <c r="BD10" s="20">
        <v>5.1924972184276427E-2</v>
      </c>
      <c r="BF10" s="20">
        <v>3.7112238605306942E-2</v>
      </c>
      <c r="BH10" s="20">
        <v>2.5263615415567191E-2</v>
      </c>
      <c r="BI10" s="20">
        <v>7.1537190781329904E-2</v>
      </c>
    </row>
    <row r="11" spans="2:63" ht="19" customHeight="1" x14ac:dyDescent="0.35">
      <c r="B11" s="22" t="s">
        <v>70</v>
      </c>
      <c r="C11" s="20">
        <v>0.1102046639399676</v>
      </c>
      <c r="D11" s="20">
        <v>0.11189393930234059</v>
      </c>
      <c r="E11" s="20">
        <v>0.10837941284554289</v>
      </c>
      <c r="G11" s="20">
        <v>0.12263875158326749</v>
      </c>
      <c r="H11" s="20">
        <v>9.5807985859363287E-2</v>
      </c>
      <c r="I11" s="20">
        <v>0.1242873789341352</v>
      </c>
      <c r="J11" s="20">
        <v>0.1029115526535045</v>
      </c>
      <c r="K11" s="20">
        <v>9.7732509504348239E-2</v>
      </c>
      <c r="L11" s="20">
        <v>0.16228903683996329</v>
      </c>
      <c r="N11" s="20">
        <v>0.1104573148653661</v>
      </c>
      <c r="O11" s="20">
        <v>0.1244744037309584</v>
      </c>
      <c r="P11" s="20">
        <v>0.10596605561785311</v>
      </c>
      <c r="Q11" s="20">
        <v>0.1064797275648003</v>
      </c>
      <c r="R11" s="20">
        <v>8.2606178279592088E-2</v>
      </c>
      <c r="S11" s="20">
        <v>0.1205576045579974</v>
      </c>
      <c r="T11" s="20">
        <v>0.13449829520215931</v>
      </c>
      <c r="U11" s="20">
        <v>8.4743559929474424E-2</v>
      </c>
      <c r="V11" s="20">
        <v>0.1229612656730581</v>
      </c>
      <c r="W11" s="20">
        <v>0.11724587037826591</v>
      </c>
      <c r="X11" s="20">
        <v>0.1275121810148129</v>
      </c>
      <c r="Z11" s="20">
        <v>9.0488264714301395E-2</v>
      </c>
      <c r="AB11" s="20">
        <v>7.9731390422549148E-2</v>
      </c>
      <c r="AD11" s="20">
        <v>8.9270430998542746E-2</v>
      </c>
      <c r="AF11" s="20">
        <v>0.1329833574892289</v>
      </c>
      <c r="AH11" s="20">
        <v>8.0372589828347191E-2</v>
      </c>
      <c r="AJ11" s="20">
        <v>0.10817759389493679</v>
      </c>
      <c r="AL11" s="20">
        <v>9.7140589890905377E-2</v>
      </c>
      <c r="AN11" s="20">
        <v>0.1359299958077938</v>
      </c>
      <c r="AP11" s="20">
        <v>0.18726714609337219</v>
      </c>
      <c r="AR11" s="20">
        <v>9.8527706146552055E-2</v>
      </c>
      <c r="AT11" s="20">
        <v>0.1169104303977323</v>
      </c>
      <c r="AV11" s="20">
        <v>0.14399132575458429</v>
      </c>
      <c r="AX11" s="20">
        <v>0.1155130835872922</v>
      </c>
      <c r="AZ11" s="20">
        <v>8.3952572254293589E-2</v>
      </c>
      <c r="BB11" s="20">
        <v>8.8815998863399789E-2</v>
      </c>
      <c r="BD11" s="20">
        <v>7.9938955523971914E-2</v>
      </c>
      <c r="BF11" s="20">
        <v>8.1173728578545587E-2</v>
      </c>
      <c r="BH11" s="20">
        <v>7.2459477311237155E-2</v>
      </c>
      <c r="BI11" s="20">
        <v>9.1970364724253434E-2</v>
      </c>
    </row>
    <row r="12" spans="2:63" ht="19" customHeight="1" x14ac:dyDescent="0.35">
      <c r="B12" s="22" t="s">
        <v>71</v>
      </c>
      <c r="C12" s="20">
        <v>0.37855590111701859</v>
      </c>
      <c r="D12" s="20">
        <v>0.38367187950956411</v>
      </c>
      <c r="E12" s="20">
        <v>0.37382198411853618</v>
      </c>
      <c r="G12" s="20">
        <v>0.43282824806487902</v>
      </c>
      <c r="H12" s="20">
        <v>0.35598310510731462</v>
      </c>
      <c r="I12" s="20">
        <v>0.37655339011924133</v>
      </c>
      <c r="J12" s="20">
        <v>0.41051241507915709</v>
      </c>
      <c r="K12" s="20">
        <v>0.35877554012749818</v>
      </c>
      <c r="L12" s="20">
        <v>0.31966116880320489</v>
      </c>
      <c r="N12" s="20">
        <v>0.41118886283165662</v>
      </c>
      <c r="O12" s="20">
        <v>0.37337588193180171</v>
      </c>
      <c r="P12" s="20">
        <v>0.39517638849397668</v>
      </c>
      <c r="Q12" s="20">
        <v>0.34754850221032141</v>
      </c>
      <c r="R12" s="20">
        <v>0.42141327872795242</v>
      </c>
      <c r="S12" s="20">
        <v>0.37969864785915292</v>
      </c>
      <c r="T12" s="20">
        <v>0.37134022634516028</v>
      </c>
      <c r="U12" s="20">
        <v>0.36672907547037198</v>
      </c>
      <c r="V12" s="20">
        <v>0.37014125521640262</v>
      </c>
      <c r="W12" s="20">
        <v>0.39728034223132508</v>
      </c>
      <c r="X12" s="20">
        <v>0.37011413412607391</v>
      </c>
      <c r="Z12" s="20">
        <v>0.37558642685981453</v>
      </c>
      <c r="AB12" s="20">
        <v>0.35310664441386252</v>
      </c>
      <c r="AD12" s="20">
        <v>0.39432487906611058</v>
      </c>
      <c r="AF12" s="20">
        <v>0.44565383182719248</v>
      </c>
      <c r="AH12" s="20">
        <v>0.33702264537097643</v>
      </c>
      <c r="AJ12" s="20">
        <v>0.36161325657048321</v>
      </c>
      <c r="AL12" s="20">
        <v>0.4417098130523221</v>
      </c>
      <c r="AN12" s="20">
        <v>0.37500040618463082</v>
      </c>
      <c r="AP12" s="20">
        <v>0.34762044825325861</v>
      </c>
      <c r="AR12" s="20">
        <v>0.42272556790608601</v>
      </c>
      <c r="AT12" s="20">
        <v>0.34960136264604641</v>
      </c>
      <c r="AV12" s="20">
        <v>0.40652133377228278</v>
      </c>
      <c r="AX12" s="20">
        <v>0.36721210485445133</v>
      </c>
      <c r="AZ12" s="20">
        <v>0.35195946488295948</v>
      </c>
      <c r="BB12" s="20">
        <v>0.33694429838076922</v>
      </c>
      <c r="BD12" s="20">
        <v>0.35681328588416938</v>
      </c>
      <c r="BF12" s="20">
        <v>0.37812628546126081</v>
      </c>
      <c r="BH12" s="20">
        <v>0.36446482423051652</v>
      </c>
      <c r="BI12" s="20">
        <v>0.31692012355865751</v>
      </c>
    </row>
    <row r="13" spans="2:63" ht="19" customHeight="1" x14ac:dyDescent="0.35">
      <c r="B13" s="22" t="s">
        <v>72</v>
      </c>
      <c r="C13" s="20">
        <v>0.35176103105338391</v>
      </c>
      <c r="D13" s="20">
        <v>0.34160494220330168</v>
      </c>
      <c r="E13" s="20">
        <v>0.36190139623293111</v>
      </c>
      <c r="G13" s="20">
        <v>0.2246353864805386</v>
      </c>
      <c r="H13" s="20">
        <v>0.34232032150618491</v>
      </c>
      <c r="I13" s="20">
        <v>0.33258330213035958</v>
      </c>
      <c r="J13" s="20">
        <v>0.37550504753009339</v>
      </c>
      <c r="K13" s="20">
        <v>0.41595111243876631</v>
      </c>
      <c r="L13" s="20">
        <v>0.4047914418107959</v>
      </c>
      <c r="N13" s="20">
        <v>0.35916050163341562</v>
      </c>
      <c r="O13" s="20">
        <v>0.38143744704843019</v>
      </c>
      <c r="P13" s="20">
        <v>0.33588669587752068</v>
      </c>
      <c r="Q13" s="20">
        <v>0.37836294262610298</v>
      </c>
      <c r="R13" s="20">
        <v>0.34821519167979792</v>
      </c>
      <c r="S13" s="20">
        <v>0.35635521684981541</v>
      </c>
      <c r="T13" s="20">
        <v>0.32422093138028107</v>
      </c>
      <c r="U13" s="20">
        <v>0.35935738936027362</v>
      </c>
      <c r="V13" s="20">
        <v>0.37097779893701682</v>
      </c>
      <c r="W13" s="20">
        <v>0.32862199749138787</v>
      </c>
      <c r="X13" s="20">
        <v>0.30664413712209598</v>
      </c>
      <c r="Z13" s="20">
        <v>0.44194068230000277</v>
      </c>
      <c r="AB13" s="20">
        <v>0.46983244612717839</v>
      </c>
      <c r="AD13" s="20">
        <v>0.39055563512697811</v>
      </c>
      <c r="AF13" s="20">
        <v>0.26037632987677117</v>
      </c>
      <c r="AH13" s="20">
        <v>0.36563285298123099</v>
      </c>
      <c r="AJ13" s="20">
        <v>0.32148595722398388</v>
      </c>
      <c r="AL13" s="20">
        <v>0.30738904931691219</v>
      </c>
      <c r="AN13" s="20">
        <v>0.19178591933530781</v>
      </c>
      <c r="AP13" s="20">
        <v>0.25889746125481222</v>
      </c>
      <c r="AR13" s="20">
        <v>0.32763302703078051</v>
      </c>
      <c r="AT13" s="20">
        <v>0.3461615964515834</v>
      </c>
      <c r="AV13" s="20">
        <v>0.2982694972698906</v>
      </c>
      <c r="AX13" s="20">
        <v>0.43900669872312159</v>
      </c>
      <c r="AZ13" s="20">
        <v>0.48895085652152742</v>
      </c>
      <c r="BB13" s="20">
        <v>0.48584392317552882</v>
      </c>
      <c r="BD13" s="20">
        <v>0.47603466876648071</v>
      </c>
      <c r="BF13" s="20">
        <v>0.4824270492187121</v>
      </c>
      <c r="BH13" s="20">
        <v>0.50988868304122692</v>
      </c>
      <c r="BI13" s="20">
        <v>0.50546747473089182</v>
      </c>
    </row>
    <row r="15" spans="2:63" x14ac:dyDescent="0.35">
      <c r="B15" t="s">
        <v>115</v>
      </c>
    </row>
    <row r="16" spans="2:63" x14ac:dyDescent="0.35">
      <c r="B16" t="s">
        <v>8</v>
      </c>
    </row>
    <row r="18" spans="2:2" x14ac:dyDescent="0.35">
      <c r="B18" s="5" t="str">
        <f>HYPERLINK("#Contents!A1", "Return to Contents")</f>
        <v>Return to Contents</v>
      </c>
    </row>
  </sheetData>
  <mergeCells count="5">
    <mergeCell ref="G5:L5"/>
    <mergeCell ref="D2:BK2"/>
    <mergeCell ref="D5:E5"/>
    <mergeCell ref="BH5:BI5"/>
    <mergeCell ref="N5:X5"/>
  </mergeCells>
  <pageMargins left="0.75" right="0.75" top="1" bottom="1" header="0.5" footer="0.5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B2:BK18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5" width="10" customWidth="1"/>
    <col min="6" max="6" width="1.453125" customWidth="1"/>
    <col min="7" max="12" width="10" customWidth="1"/>
    <col min="13" max="13" width="1.453125" customWidth="1"/>
    <col min="14" max="24" width="10" customWidth="1"/>
    <col min="25" max="25" width="1.453125" customWidth="1"/>
    <col min="26" max="26" width="10" customWidth="1"/>
    <col min="27" max="27" width="1.453125" customWidth="1"/>
    <col min="28" max="28" width="10" customWidth="1"/>
    <col min="29" max="29" width="1.453125" customWidth="1"/>
    <col min="30" max="30" width="10" customWidth="1"/>
    <col min="31" max="31" width="1.453125" customWidth="1"/>
    <col min="32" max="32" width="10" customWidth="1"/>
    <col min="33" max="33" width="1.453125" customWidth="1"/>
    <col min="34" max="34" width="10" customWidth="1"/>
    <col min="35" max="35" width="1.453125" customWidth="1"/>
    <col min="36" max="36" width="10" customWidth="1"/>
    <col min="37" max="37" width="1.453125" customWidth="1"/>
    <col min="38" max="38" width="10" customWidth="1"/>
    <col min="39" max="39" width="1.453125" customWidth="1"/>
    <col min="40" max="40" width="10" customWidth="1"/>
    <col min="41" max="41" width="1.453125" customWidth="1"/>
    <col min="42" max="42" width="10" customWidth="1"/>
    <col min="43" max="43" width="1.453125" customWidth="1"/>
    <col min="44" max="44" width="10" customWidth="1"/>
    <col min="45" max="45" width="1.453125" customWidth="1"/>
    <col min="46" max="46" width="10" customWidth="1"/>
    <col min="47" max="47" width="1.453125" customWidth="1"/>
    <col min="48" max="48" width="10" customWidth="1"/>
    <col min="49" max="49" width="1.453125" customWidth="1"/>
    <col min="50" max="50" width="10" customWidth="1"/>
    <col min="51" max="51" width="1.453125" customWidth="1"/>
    <col min="52" max="52" width="10" customWidth="1"/>
    <col min="53" max="53" width="1.453125" customWidth="1"/>
    <col min="54" max="54" width="10" customWidth="1"/>
    <col min="55" max="55" width="1.453125" customWidth="1"/>
    <col min="56" max="56" width="10" customWidth="1"/>
    <col min="57" max="57" width="1.453125" customWidth="1"/>
    <col min="58" max="58" width="10" customWidth="1"/>
    <col min="59" max="59" width="1.453125" customWidth="1"/>
    <col min="60" max="61" width="10" customWidth="1"/>
  </cols>
  <sheetData>
    <row r="2" spans="2:63" ht="40" customHeight="1" x14ac:dyDescent="0.35">
      <c r="D2" s="29" t="s">
        <v>84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</row>
    <row r="5" spans="2:63" x14ac:dyDescent="0.35">
      <c r="D5" s="24" t="s">
        <v>18</v>
      </c>
      <c r="E5" s="25"/>
      <c r="G5" s="24" t="s">
        <v>19</v>
      </c>
      <c r="H5" s="25"/>
      <c r="I5" s="25"/>
      <c r="J5" s="25"/>
      <c r="K5" s="25"/>
      <c r="L5" s="25"/>
      <c r="N5" s="24" t="s">
        <v>20</v>
      </c>
      <c r="O5" s="25"/>
      <c r="P5" s="25"/>
      <c r="Q5" s="25"/>
      <c r="R5" s="25"/>
      <c r="S5" s="25"/>
      <c r="T5" s="25"/>
      <c r="U5" s="25"/>
      <c r="V5" s="25"/>
      <c r="W5" s="25"/>
      <c r="X5" s="25"/>
      <c r="Z5" s="11" t="s">
        <v>21</v>
      </c>
      <c r="AB5" s="11" t="s">
        <v>22</v>
      </c>
      <c r="AD5" s="11" t="s">
        <v>23</v>
      </c>
      <c r="AF5" s="11" t="s">
        <v>24</v>
      </c>
      <c r="AH5" s="11" t="s">
        <v>25</v>
      </c>
      <c r="AJ5" s="11" t="s">
        <v>26</v>
      </c>
      <c r="AL5" s="11" t="s">
        <v>27</v>
      </c>
      <c r="AN5" s="11" t="s">
        <v>28</v>
      </c>
      <c r="AP5" s="11" t="s">
        <v>29</v>
      </c>
      <c r="AR5" s="11" t="s">
        <v>30</v>
      </c>
      <c r="AT5" s="11" t="s">
        <v>31</v>
      </c>
      <c r="AV5" s="11" t="s">
        <v>32</v>
      </c>
      <c r="AX5" s="11" t="s">
        <v>33</v>
      </c>
      <c r="AZ5" s="11" t="s">
        <v>34</v>
      </c>
      <c r="BB5" s="11" t="s">
        <v>35</v>
      </c>
      <c r="BD5" s="11" t="s">
        <v>36</v>
      </c>
      <c r="BF5" s="11" t="s">
        <v>37</v>
      </c>
      <c r="BH5" s="24" t="s">
        <v>38</v>
      </c>
      <c r="BI5" s="25"/>
    </row>
    <row r="6" spans="2:63" ht="72.5" x14ac:dyDescent="0.35">
      <c r="C6" s="11" t="s">
        <v>39</v>
      </c>
      <c r="D6" s="12" t="s">
        <v>40</v>
      </c>
      <c r="E6" s="12" t="s">
        <v>41</v>
      </c>
      <c r="G6" s="12" t="s">
        <v>42</v>
      </c>
      <c r="H6" s="12" t="s">
        <v>43</v>
      </c>
      <c r="I6" s="12" t="s">
        <v>44</v>
      </c>
      <c r="J6" s="12" t="s">
        <v>45</v>
      </c>
      <c r="K6" s="12" t="s">
        <v>46</v>
      </c>
      <c r="L6" s="12" t="s">
        <v>47</v>
      </c>
      <c r="N6" s="12" t="s">
        <v>48</v>
      </c>
      <c r="O6" s="12" t="s">
        <v>49</v>
      </c>
      <c r="P6" s="12" t="s">
        <v>50</v>
      </c>
      <c r="Q6" s="12" t="s">
        <v>51</v>
      </c>
      <c r="R6" s="12" t="s">
        <v>52</v>
      </c>
      <c r="S6" s="12" t="s">
        <v>53</v>
      </c>
      <c r="T6" s="12" t="s">
        <v>54</v>
      </c>
      <c r="U6" s="12" t="s">
        <v>55</v>
      </c>
      <c r="V6" s="12" t="s">
        <v>56</v>
      </c>
      <c r="W6" s="12" t="s">
        <v>57</v>
      </c>
      <c r="X6" s="12" t="s">
        <v>58</v>
      </c>
      <c r="Z6" s="12" t="s">
        <v>21</v>
      </c>
      <c r="AB6" s="12" t="s">
        <v>59</v>
      </c>
      <c r="AD6" s="12" t="s">
        <v>23</v>
      </c>
      <c r="AF6" s="12" t="s">
        <v>24</v>
      </c>
      <c r="AH6" s="12" t="s">
        <v>25</v>
      </c>
      <c r="AJ6" s="12" t="s">
        <v>26</v>
      </c>
      <c r="AL6" s="12" t="s">
        <v>27</v>
      </c>
      <c r="AN6" s="12" t="s">
        <v>28</v>
      </c>
      <c r="AP6" s="12" t="s">
        <v>29</v>
      </c>
      <c r="AR6" s="12" t="s">
        <v>60</v>
      </c>
      <c r="AT6" s="12" t="s">
        <v>31</v>
      </c>
      <c r="AV6" s="12" t="s">
        <v>32</v>
      </c>
      <c r="AX6" s="12" t="s">
        <v>61</v>
      </c>
      <c r="AZ6" s="12" t="s">
        <v>34</v>
      </c>
      <c r="BB6" s="12" t="s">
        <v>35</v>
      </c>
      <c r="BD6" s="12" t="s">
        <v>36</v>
      </c>
      <c r="BF6" s="12" t="s">
        <v>37</v>
      </c>
      <c r="BH6" s="12" t="s">
        <v>62</v>
      </c>
      <c r="BI6" s="12" t="s">
        <v>63</v>
      </c>
    </row>
    <row r="7" spans="2:63" x14ac:dyDescent="0.35">
      <c r="B7" s="10" t="s">
        <v>64</v>
      </c>
      <c r="C7" s="14">
        <v>4099</v>
      </c>
      <c r="D7" s="14">
        <v>2021</v>
      </c>
      <c r="E7" s="14">
        <v>2073</v>
      </c>
      <c r="G7" s="14">
        <v>326</v>
      </c>
      <c r="H7" s="14">
        <v>990</v>
      </c>
      <c r="I7" s="14">
        <v>995</v>
      </c>
      <c r="J7" s="14">
        <v>876</v>
      </c>
      <c r="K7" s="14">
        <v>722</v>
      </c>
      <c r="L7" s="14">
        <v>190</v>
      </c>
      <c r="N7" s="14">
        <v>327</v>
      </c>
      <c r="O7" s="14">
        <v>197</v>
      </c>
      <c r="P7" s="14">
        <v>211</v>
      </c>
      <c r="Q7" s="14">
        <v>403</v>
      </c>
      <c r="R7" s="14">
        <v>343</v>
      </c>
      <c r="S7" s="14">
        <v>351</v>
      </c>
      <c r="T7" s="14">
        <v>309</v>
      </c>
      <c r="U7" s="14">
        <v>748</v>
      </c>
      <c r="V7" s="14">
        <v>526</v>
      </c>
      <c r="W7" s="14">
        <v>343</v>
      </c>
      <c r="X7" s="14">
        <v>341</v>
      </c>
      <c r="Z7" s="14">
        <v>577</v>
      </c>
      <c r="AB7" s="14">
        <v>377</v>
      </c>
      <c r="AD7" s="14">
        <v>416</v>
      </c>
      <c r="AF7" s="14">
        <v>234</v>
      </c>
      <c r="AH7" s="14">
        <v>354</v>
      </c>
      <c r="AJ7" s="14">
        <v>361</v>
      </c>
      <c r="AL7" s="14">
        <v>260</v>
      </c>
      <c r="AN7" s="14">
        <v>99</v>
      </c>
      <c r="AP7" s="14">
        <v>430</v>
      </c>
      <c r="AR7" s="14">
        <v>155</v>
      </c>
      <c r="AT7" s="14">
        <v>275</v>
      </c>
      <c r="AV7" s="14">
        <v>137</v>
      </c>
      <c r="AX7" s="14">
        <v>88</v>
      </c>
      <c r="AZ7" s="14">
        <v>194</v>
      </c>
      <c r="BB7" s="14">
        <v>120</v>
      </c>
      <c r="BD7" s="14">
        <v>146</v>
      </c>
      <c r="BF7" s="14">
        <v>145</v>
      </c>
      <c r="BH7" s="14">
        <v>77</v>
      </c>
      <c r="BI7" s="14">
        <v>51</v>
      </c>
    </row>
    <row r="8" spans="2:63" x14ac:dyDescent="0.35">
      <c r="B8" s="7" t="s">
        <v>65</v>
      </c>
      <c r="C8" s="16">
        <v>4099</v>
      </c>
      <c r="D8" s="16">
        <v>2107</v>
      </c>
      <c r="E8" s="16">
        <v>1988</v>
      </c>
      <c r="G8" s="16">
        <v>402</v>
      </c>
      <c r="H8" s="16">
        <v>932</v>
      </c>
      <c r="I8" s="16">
        <v>967</v>
      </c>
      <c r="J8" s="16">
        <v>860</v>
      </c>
      <c r="K8" s="16">
        <v>740</v>
      </c>
      <c r="L8" s="16">
        <v>198</v>
      </c>
      <c r="N8" s="16">
        <v>332</v>
      </c>
      <c r="O8" s="16">
        <v>172</v>
      </c>
      <c r="P8" s="16">
        <v>139</v>
      </c>
      <c r="Q8" s="16">
        <v>442</v>
      </c>
      <c r="R8" s="16">
        <v>323</v>
      </c>
      <c r="S8" s="16">
        <v>287</v>
      </c>
      <c r="T8" s="16">
        <v>348</v>
      </c>
      <c r="U8" s="16">
        <v>750</v>
      </c>
      <c r="V8" s="16">
        <v>586</v>
      </c>
      <c r="W8" s="16">
        <v>356</v>
      </c>
      <c r="X8" s="16">
        <v>364</v>
      </c>
      <c r="Z8" s="16">
        <v>552</v>
      </c>
      <c r="AB8" s="16">
        <v>395</v>
      </c>
      <c r="AD8" s="16">
        <v>397</v>
      </c>
      <c r="AF8" s="16">
        <v>231</v>
      </c>
      <c r="AH8" s="16">
        <v>342</v>
      </c>
      <c r="AJ8" s="16">
        <v>346</v>
      </c>
      <c r="AL8" s="16">
        <v>269</v>
      </c>
      <c r="AN8" s="16">
        <v>101</v>
      </c>
      <c r="AP8" s="16">
        <v>434</v>
      </c>
      <c r="AR8" s="16">
        <v>157</v>
      </c>
      <c r="AT8" s="16">
        <v>264</v>
      </c>
      <c r="AV8" s="16">
        <v>135</v>
      </c>
      <c r="AX8" s="16">
        <v>118</v>
      </c>
      <c r="AZ8" s="16">
        <v>186</v>
      </c>
      <c r="BB8" s="16">
        <v>117</v>
      </c>
      <c r="BD8" s="16">
        <v>140</v>
      </c>
      <c r="BF8" s="16">
        <v>142</v>
      </c>
      <c r="BH8" s="16">
        <v>69</v>
      </c>
      <c r="BI8" s="16">
        <v>53</v>
      </c>
    </row>
    <row r="9" spans="2:63" ht="19" customHeight="1" x14ac:dyDescent="0.35">
      <c r="B9" s="22" t="s">
        <v>74</v>
      </c>
      <c r="C9" s="20">
        <v>0.26395167704311151</v>
      </c>
      <c r="D9" s="20">
        <v>0.27422627486460438</v>
      </c>
      <c r="E9" s="20">
        <v>0.2529873077719606</v>
      </c>
      <c r="G9" s="20">
        <v>0.18648130850845801</v>
      </c>
      <c r="H9" s="20">
        <v>0.27922280906933838</v>
      </c>
      <c r="I9" s="20">
        <v>0.26192705966441232</v>
      </c>
      <c r="J9" s="20">
        <v>0.28238474123037011</v>
      </c>
      <c r="K9" s="20">
        <v>0.2616852515088598</v>
      </c>
      <c r="L9" s="20">
        <v>0.2875520085759819</v>
      </c>
      <c r="N9" s="20">
        <v>0.27123917275582671</v>
      </c>
      <c r="O9" s="20">
        <v>0.22925675353208241</v>
      </c>
      <c r="P9" s="20">
        <v>0.22358981325706559</v>
      </c>
      <c r="Q9" s="20">
        <v>0.2434748472241679</v>
      </c>
      <c r="R9" s="20">
        <v>0.22730082327546949</v>
      </c>
      <c r="S9" s="20">
        <v>0.26730388710928271</v>
      </c>
      <c r="T9" s="20">
        <v>0.25438919638696178</v>
      </c>
      <c r="U9" s="20">
        <v>0.30085720604828181</v>
      </c>
      <c r="V9" s="20">
        <v>0.29750013942614961</v>
      </c>
      <c r="W9" s="20">
        <v>0.23715273050782049</v>
      </c>
      <c r="X9" s="20">
        <v>0.24915744659264949</v>
      </c>
      <c r="Z9" s="20">
        <v>0.30928387430965643</v>
      </c>
      <c r="AB9" s="20">
        <v>0.41681845713888988</v>
      </c>
      <c r="AD9" s="20">
        <v>0.2452785678662795</v>
      </c>
      <c r="AF9" s="20">
        <v>0.21718718368719411</v>
      </c>
      <c r="AH9" s="20">
        <v>0.37281117956434012</v>
      </c>
      <c r="AJ9" s="20">
        <v>0.23431120640032371</v>
      </c>
      <c r="AL9" s="20">
        <v>0.25029739727414563</v>
      </c>
      <c r="AN9" s="20">
        <v>0.17562328253036039</v>
      </c>
      <c r="AP9" s="20">
        <v>0.12840002504173359</v>
      </c>
      <c r="AR9" s="20">
        <v>0.162698258280536</v>
      </c>
      <c r="AT9" s="20">
        <v>0.28983316062804471</v>
      </c>
      <c r="AV9" s="20">
        <v>0.18211413067441579</v>
      </c>
      <c r="AX9" s="20">
        <v>0.24878073600820411</v>
      </c>
      <c r="AZ9" s="20">
        <v>0.24883602648969699</v>
      </c>
      <c r="BB9" s="20">
        <v>0.22786092005362979</v>
      </c>
      <c r="BD9" s="20">
        <v>0.2679355260448833</v>
      </c>
      <c r="BF9" s="20">
        <v>0.2484617013989712</v>
      </c>
      <c r="BH9" s="20">
        <v>0.2095008956251122</v>
      </c>
      <c r="BI9" s="20">
        <v>0.22034297623405211</v>
      </c>
    </row>
    <row r="10" spans="2:63" ht="19" customHeight="1" x14ac:dyDescent="0.35">
      <c r="B10" s="22" t="s">
        <v>75</v>
      </c>
      <c r="C10" s="20">
        <v>0.34524629599944429</v>
      </c>
      <c r="D10" s="20">
        <v>0.33647699521392138</v>
      </c>
      <c r="E10" s="20">
        <v>0.35516744754823432</v>
      </c>
      <c r="G10" s="20">
        <v>0.31715113626891478</v>
      </c>
      <c r="H10" s="20">
        <v>0.32257113355596961</v>
      </c>
      <c r="I10" s="20">
        <v>0.34170905802498702</v>
      </c>
      <c r="J10" s="20">
        <v>0.36722569596719939</v>
      </c>
      <c r="K10" s="20">
        <v>0.37920097123512858</v>
      </c>
      <c r="L10" s="20">
        <v>0.30388333605813772</v>
      </c>
      <c r="N10" s="20">
        <v>0.3645601973823942</v>
      </c>
      <c r="O10" s="20">
        <v>0.35533580471669157</v>
      </c>
      <c r="P10" s="20">
        <v>0.33669878198080633</v>
      </c>
      <c r="Q10" s="20">
        <v>0.35558350018547302</v>
      </c>
      <c r="R10" s="20">
        <v>0.33835927192691601</v>
      </c>
      <c r="S10" s="20">
        <v>0.33337710290515532</v>
      </c>
      <c r="T10" s="20">
        <v>0.3323357398595177</v>
      </c>
      <c r="U10" s="20">
        <v>0.32562736148709609</v>
      </c>
      <c r="V10" s="20">
        <v>0.34116432520795509</v>
      </c>
      <c r="W10" s="20">
        <v>0.36595368397833561</v>
      </c>
      <c r="X10" s="20">
        <v>0.36813007571820949</v>
      </c>
      <c r="Z10" s="20">
        <v>0.34785784061332892</v>
      </c>
      <c r="AB10" s="20">
        <v>0.35089984277253522</v>
      </c>
      <c r="AD10" s="20">
        <v>0.39617652080826721</v>
      </c>
      <c r="AF10" s="20">
        <v>0.43695136101413629</v>
      </c>
      <c r="AH10" s="20">
        <v>0.32448041712602588</v>
      </c>
      <c r="AJ10" s="20">
        <v>0.34270693606931318</v>
      </c>
      <c r="AL10" s="20">
        <v>0.33967036158182162</v>
      </c>
      <c r="AN10" s="20">
        <v>0.26745022432615972</v>
      </c>
      <c r="AP10" s="20">
        <v>0.29802267502554719</v>
      </c>
      <c r="AR10" s="20">
        <v>0.37493901176128619</v>
      </c>
      <c r="AT10" s="20">
        <v>0.36520078855848792</v>
      </c>
      <c r="AV10" s="20">
        <v>0.28708405238810147</v>
      </c>
      <c r="AX10" s="20">
        <v>0.37595963044060421</v>
      </c>
      <c r="AZ10" s="20">
        <v>0.35127508821710329</v>
      </c>
      <c r="BB10" s="20">
        <v>0.35379040279981711</v>
      </c>
      <c r="BD10" s="20">
        <v>0.33280303564723429</v>
      </c>
      <c r="BF10" s="20">
        <v>0.31984423358939751</v>
      </c>
      <c r="BH10" s="20">
        <v>0.31040904867844082</v>
      </c>
      <c r="BI10" s="20">
        <v>0.41464805908719649</v>
      </c>
    </row>
    <row r="11" spans="2:63" ht="19" customHeight="1" x14ac:dyDescent="0.35">
      <c r="B11" s="22" t="s">
        <v>70</v>
      </c>
      <c r="C11" s="20">
        <v>0.13406111449564001</v>
      </c>
      <c r="D11" s="20">
        <v>0.1269668844006131</v>
      </c>
      <c r="E11" s="20">
        <v>0.14158797123654909</v>
      </c>
      <c r="G11" s="20">
        <v>0.15028439861674639</v>
      </c>
      <c r="H11" s="20">
        <v>0.1164580988364535</v>
      </c>
      <c r="I11" s="20">
        <v>0.14899873014613771</v>
      </c>
      <c r="J11" s="20">
        <v>0.13800720866345709</v>
      </c>
      <c r="K11" s="20">
        <v>0.11633571327421249</v>
      </c>
      <c r="L11" s="20">
        <v>0.1601922762881817</v>
      </c>
      <c r="N11" s="20">
        <v>0.13307371602347459</v>
      </c>
      <c r="O11" s="20">
        <v>0.11291572939091329</v>
      </c>
      <c r="P11" s="20">
        <v>0.14591130474321701</v>
      </c>
      <c r="Q11" s="20">
        <v>0.11348208540377989</v>
      </c>
      <c r="R11" s="20">
        <v>0.1577492633893238</v>
      </c>
      <c r="S11" s="20">
        <v>0.124278962935013</v>
      </c>
      <c r="T11" s="20">
        <v>0.16206368001602259</v>
      </c>
      <c r="U11" s="20">
        <v>0.13084289617745301</v>
      </c>
      <c r="V11" s="20">
        <v>0.1290799938997354</v>
      </c>
      <c r="W11" s="20">
        <v>0.15622386294704091</v>
      </c>
      <c r="X11" s="20">
        <v>0.1183126296281939</v>
      </c>
      <c r="Z11" s="20">
        <v>0.1223194786387316</v>
      </c>
      <c r="AB11" s="20">
        <v>9.4776650325588713E-2</v>
      </c>
      <c r="AD11" s="20">
        <v>0.14471022520525681</v>
      </c>
      <c r="AF11" s="20">
        <v>0.1485514158802056</v>
      </c>
      <c r="AH11" s="20">
        <v>6.3399546131209586E-2</v>
      </c>
      <c r="AJ11" s="20">
        <v>0.11347359508433</v>
      </c>
      <c r="AL11" s="20">
        <v>0.1281374231783467</v>
      </c>
      <c r="AN11" s="20">
        <v>0.1095539679807947</v>
      </c>
      <c r="AP11" s="20">
        <v>0.18854197258092009</v>
      </c>
      <c r="AR11" s="20">
        <v>0.1052031389349059</v>
      </c>
      <c r="AT11" s="20">
        <v>0.11804007255988801</v>
      </c>
      <c r="AV11" s="20">
        <v>0.12715409613406239</v>
      </c>
      <c r="AX11" s="20">
        <v>0.22520980484253</v>
      </c>
      <c r="AZ11" s="20">
        <v>0.13172537240173729</v>
      </c>
      <c r="BB11" s="20">
        <v>0.1606316316565323</v>
      </c>
      <c r="BD11" s="20">
        <v>0.13287550526669259</v>
      </c>
      <c r="BF11" s="20">
        <v>0.12870419864824009</v>
      </c>
      <c r="BH11" s="20">
        <v>0.1029441817210837</v>
      </c>
      <c r="BI11" s="20">
        <v>0.1411594183599226</v>
      </c>
    </row>
    <row r="12" spans="2:63" ht="19" customHeight="1" x14ac:dyDescent="0.35">
      <c r="B12" s="22" t="s">
        <v>71</v>
      </c>
      <c r="C12" s="20">
        <v>0.1770884538034711</v>
      </c>
      <c r="D12" s="20">
        <v>0.17999887965213721</v>
      </c>
      <c r="E12" s="20">
        <v>0.1732987328637034</v>
      </c>
      <c r="G12" s="20">
        <v>0.2536972594619431</v>
      </c>
      <c r="H12" s="20">
        <v>0.18313497464595391</v>
      </c>
      <c r="I12" s="20">
        <v>0.18242235825232681</v>
      </c>
      <c r="J12" s="20">
        <v>0.14703030443381479</v>
      </c>
      <c r="K12" s="20">
        <v>0.1656290314034195</v>
      </c>
      <c r="L12" s="20">
        <v>0.14047165672645689</v>
      </c>
      <c r="N12" s="20">
        <v>0.16770301073334579</v>
      </c>
      <c r="O12" s="20">
        <v>0.24307563561222109</v>
      </c>
      <c r="P12" s="20">
        <v>0.19371157554755281</v>
      </c>
      <c r="Q12" s="20">
        <v>0.18542060129722621</v>
      </c>
      <c r="R12" s="20">
        <v>0.21698328743824641</v>
      </c>
      <c r="S12" s="20">
        <v>0.19286739361008071</v>
      </c>
      <c r="T12" s="20">
        <v>0.14862563125402101</v>
      </c>
      <c r="U12" s="20">
        <v>0.16005759721790791</v>
      </c>
      <c r="V12" s="20">
        <v>0.16671788284012309</v>
      </c>
      <c r="W12" s="20">
        <v>0.1690824900399942</v>
      </c>
      <c r="X12" s="20">
        <v>0.17698857494545181</v>
      </c>
      <c r="Z12" s="20">
        <v>0.15161323493532269</v>
      </c>
      <c r="AB12" s="20">
        <v>9.9164225428267569E-2</v>
      </c>
      <c r="AD12" s="20">
        <v>0.15766301629164839</v>
      </c>
      <c r="AF12" s="20">
        <v>0.14155521445520619</v>
      </c>
      <c r="AH12" s="20">
        <v>0.1257529811344103</v>
      </c>
      <c r="AJ12" s="20">
        <v>0.22151076928742741</v>
      </c>
      <c r="AL12" s="20">
        <v>0.19228877565662811</v>
      </c>
      <c r="AN12" s="20">
        <v>0.31723529857720278</v>
      </c>
      <c r="AP12" s="20">
        <v>0.27051396361565511</v>
      </c>
      <c r="AR12" s="20">
        <v>0.24997464707842451</v>
      </c>
      <c r="AT12" s="20">
        <v>0.13961723097099751</v>
      </c>
      <c r="AV12" s="20">
        <v>0.30086182992166699</v>
      </c>
      <c r="AX12" s="20">
        <v>0.13602726182390751</v>
      </c>
      <c r="AZ12" s="20">
        <v>0.22344376016709699</v>
      </c>
      <c r="BB12" s="20">
        <v>0.20280162244689509</v>
      </c>
      <c r="BD12" s="20">
        <v>0.21993758138285399</v>
      </c>
      <c r="BF12" s="20">
        <v>0.2376554051862422</v>
      </c>
      <c r="BH12" s="20">
        <v>0.27034243021223159</v>
      </c>
      <c r="BI12" s="20">
        <v>0.2238495463188287</v>
      </c>
    </row>
    <row r="13" spans="2:63" ht="19" customHeight="1" x14ac:dyDescent="0.35">
      <c r="B13" s="22" t="s">
        <v>72</v>
      </c>
      <c r="C13" s="20">
        <v>7.9652458658333009E-2</v>
      </c>
      <c r="D13" s="20">
        <v>8.2330965868723904E-2</v>
      </c>
      <c r="E13" s="20">
        <v>7.6958540579552523E-2</v>
      </c>
      <c r="G13" s="20">
        <v>9.2385897143937704E-2</v>
      </c>
      <c r="H13" s="20">
        <v>9.8612983892284609E-2</v>
      </c>
      <c r="I13" s="20">
        <v>6.4942793912136157E-2</v>
      </c>
      <c r="J13" s="20">
        <v>6.5352049705158677E-2</v>
      </c>
      <c r="K13" s="20">
        <v>7.7149032578379503E-2</v>
      </c>
      <c r="L13" s="20">
        <v>0.1079007223512415</v>
      </c>
      <c r="N13" s="20">
        <v>6.3423903104958657E-2</v>
      </c>
      <c r="O13" s="20">
        <v>5.9416076748091663E-2</v>
      </c>
      <c r="P13" s="20">
        <v>0.1000885244713586</v>
      </c>
      <c r="Q13" s="20">
        <v>0.1020389658893532</v>
      </c>
      <c r="R13" s="20">
        <v>5.9607353970044429E-2</v>
      </c>
      <c r="S13" s="20">
        <v>8.2172653440468341E-2</v>
      </c>
      <c r="T13" s="20">
        <v>0.1025857524834768</v>
      </c>
      <c r="U13" s="20">
        <v>8.2614939069260956E-2</v>
      </c>
      <c r="V13" s="20">
        <v>6.5537658626036666E-2</v>
      </c>
      <c r="W13" s="20">
        <v>7.1587232526808806E-2</v>
      </c>
      <c r="X13" s="20">
        <v>8.7411273115495139E-2</v>
      </c>
      <c r="Z13" s="20">
        <v>6.8925571502960456E-2</v>
      </c>
      <c r="AB13" s="20">
        <v>3.8340824334718651E-2</v>
      </c>
      <c r="AD13" s="20">
        <v>5.6171669828548168E-2</v>
      </c>
      <c r="AF13" s="20">
        <v>5.5754824963257787E-2</v>
      </c>
      <c r="AH13" s="20">
        <v>0.1135558760440142</v>
      </c>
      <c r="AJ13" s="20">
        <v>8.7997493158605472E-2</v>
      </c>
      <c r="AL13" s="20">
        <v>8.9606042309057998E-2</v>
      </c>
      <c r="AN13" s="20">
        <v>0.1301372265854823</v>
      </c>
      <c r="AP13" s="20">
        <v>0.11452136373614399</v>
      </c>
      <c r="AR13" s="20">
        <v>0.10718494394484721</v>
      </c>
      <c r="AT13" s="20">
        <v>8.7308747282581894E-2</v>
      </c>
      <c r="AV13" s="20">
        <v>0.1027858908817533</v>
      </c>
      <c r="AX13" s="20">
        <v>1.402256688475427E-2</v>
      </c>
      <c r="AZ13" s="20">
        <v>4.4719752724365437E-2</v>
      </c>
      <c r="BB13" s="20">
        <v>5.4915423043125827E-2</v>
      </c>
      <c r="BD13" s="20">
        <v>4.6448351658335878E-2</v>
      </c>
      <c r="BF13" s="20">
        <v>6.5334461177148889E-2</v>
      </c>
      <c r="BH13" s="20">
        <v>0.1068034437631315</v>
      </c>
      <c r="BI13" s="20">
        <v>0</v>
      </c>
    </row>
    <row r="15" spans="2:63" x14ac:dyDescent="0.35">
      <c r="B15" t="s">
        <v>115</v>
      </c>
    </row>
    <row r="16" spans="2:63" x14ac:dyDescent="0.35">
      <c r="B16" t="s">
        <v>8</v>
      </c>
    </row>
    <row r="18" spans="2:2" x14ac:dyDescent="0.35">
      <c r="B18" s="5" t="str">
        <f>HYPERLINK("#Contents!A1", "Return to Contents")</f>
        <v>Return to Contents</v>
      </c>
    </row>
  </sheetData>
  <mergeCells count="5">
    <mergeCell ref="G5:L5"/>
    <mergeCell ref="D2:BK2"/>
    <mergeCell ref="D5:E5"/>
    <mergeCell ref="BH5:BI5"/>
    <mergeCell ref="N5:X5"/>
  </mergeCells>
  <pageMargins left="0.75" right="0.75" top="1" bottom="1" header="0.5" footer="0.5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B2:BK18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5" width="10" customWidth="1"/>
    <col min="6" max="6" width="1.453125" customWidth="1"/>
    <col min="7" max="12" width="10" customWidth="1"/>
    <col min="13" max="13" width="1.453125" customWidth="1"/>
    <col min="14" max="24" width="10" customWidth="1"/>
    <col min="25" max="25" width="1.453125" customWidth="1"/>
    <col min="26" max="26" width="10" customWidth="1"/>
    <col min="27" max="27" width="1.453125" customWidth="1"/>
    <col min="28" max="28" width="10" customWidth="1"/>
    <col min="29" max="29" width="1.453125" customWidth="1"/>
    <col min="30" max="30" width="10" customWidth="1"/>
    <col min="31" max="31" width="1.453125" customWidth="1"/>
    <col min="32" max="32" width="10" customWidth="1"/>
    <col min="33" max="33" width="1.453125" customWidth="1"/>
    <col min="34" max="34" width="10" customWidth="1"/>
    <col min="35" max="35" width="1.453125" customWidth="1"/>
    <col min="36" max="36" width="10" customWidth="1"/>
    <col min="37" max="37" width="1.453125" customWidth="1"/>
    <col min="38" max="38" width="10" customWidth="1"/>
    <col min="39" max="39" width="1.453125" customWidth="1"/>
    <col min="40" max="40" width="10" customWidth="1"/>
    <col min="41" max="41" width="1.453125" customWidth="1"/>
    <col min="42" max="42" width="10" customWidth="1"/>
    <col min="43" max="43" width="1.453125" customWidth="1"/>
    <col min="44" max="44" width="10" customWidth="1"/>
    <col min="45" max="45" width="1.453125" customWidth="1"/>
    <col min="46" max="46" width="10" customWidth="1"/>
    <col min="47" max="47" width="1.453125" customWidth="1"/>
    <col min="48" max="48" width="10" customWidth="1"/>
    <col min="49" max="49" width="1.453125" customWidth="1"/>
    <col min="50" max="50" width="10" customWidth="1"/>
    <col min="51" max="51" width="1.453125" customWidth="1"/>
    <col min="52" max="52" width="10" customWidth="1"/>
    <col min="53" max="53" width="1.453125" customWidth="1"/>
    <col min="54" max="54" width="10" customWidth="1"/>
    <col min="55" max="55" width="1.453125" customWidth="1"/>
    <col min="56" max="56" width="10" customWidth="1"/>
    <col min="57" max="57" width="1.453125" customWidth="1"/>
    <col min="58" max="58" width="10" customWidth="1"/>
    <col min="59" max="59" width="1.453125" customWidth="1"/>
    <col min="60" max="61" width="10" customWidth="1"/>
  </cols>
  <sheetData>
    <row r="2" spans="2:63" ht="40" customHeight="1" x14ac:dyDescent="0.35">
      <c r="D2" s="29" t="s">
        <v>85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</row>
    <row r="5" spans="2:63" x14ac:dyDescent="0.35">
      <c r="D5" s="24" t="s">
        <v>18</v>
      </c>
      <c r="E5" s="25"/>
      <c r="G5" s="24" t="s">
        <v>19</v>
      </c>
      <c r="H5" s="25"/>
      <c r="I5" s="25"/>
      <c r="J5" s="25"/>
      <c r="K5" s="25"/>
      <c r="L5" s="25"/>
      <c r="N5" s="24" t="s">
        <v>20</v>
      </c>
      <c r="O5" s="25"/>
      <c r="P5" s="25"/>
      <c r="Q5" s="25"/>
      <c r="R5" s="25"/>
      <c r="S5" s="25"/>
      <c r="T5" s="25"/>
      <c r="U5" s="25"/>
      <c r="V5" s="25"/>
      <c r="W5" s="25"/>
      <c r="X5" s="25"/>
      <c r="Z5" s="11" t="s">
        <v>21</v>
      </c>
      <c r="AB5" s="11" t="s">
        <v>22</v>
      </c>
      <c r="AD5" s="11" t="s">
        <v>23</v>
      </c>
      <c r="AF5" s="11" t="s">
        <v>24</v>
      </c>
      <c r="AH5" s="11" t="s">
        <v>25</v>
      </c>
      <c r="AJ5" s="11" t="s">
        <v>26</v>
      </c>
      <c r="AL5" s="11" t="s">
        <v>27</v>
      </c>
      <c r="AN5" s="11" t="s">
        <v>28</v>
      </c>
      <c r="AP5" s="11" t="s">
        <v>29</v>
      </c>
      <c r="AR5" s="11" t="s">
        <v>30</v>
      </c>
      <c r="AT5" s="11" t="s">
        <v>31</v>
      </c>
      <c r="AV5" s="11" t="s">
        <v>32</v>
      </c>
      <c r="AX5" s="11" t="s">
        <v>33</v>
      </c>
      <c r="AZ5" s="11" t="s">
        <v>34</v>
      </c>
      <c r="BB5" s="11" t="s">
        <v>35</v>
      </c>
      <c r="BD5" s="11" t="s">
        <v>36</v>
      </c>
      <c r="BF5" s="11" t="s">
        <v>37</v>
      </c>
      <c r="BH5" s="24" t="s">
        <v>38</v>
      </c>
      <c r="BI5" s="25"/>
    </row>
    <row r="6" spans="2:63" ht="72.5" x14ac:dyDescent="0.35">
      <c r="C6" s="11" t="s">
        <v>39</v>
      </c>
      <c r="D6" s="12" t="s">
        <v>40</v>
      </c>
      <c r="E6" s="12" t="s">
        <v>41</v>
      </c>
      <c r="G6" s="12" t="s">
        <v>42</v>
      </c>
      <c r="H6" s="12" t="s">
        <v>43</v>
      </c>
      <c r="I6" s="12" t="s">
        <v>44</v>
      </c>
      <c r="J6" s="12" t="s">
        <v>45</v>
      </c>
      <c r="K6" s="12" t="s">
        <v>46</v>
      </c>
      <c r="L6" s="12" t="s">
        <v>47</v>
      </c>
      <c r="N6" s="12" t="s">
        <v>48</v>
      </c>
      <c r="O6" s="12" t="s">
        <v>49</v>
      </c>
      <c r="P6" s="12" t="s">
        <v>50</v>
      </c>
      <c r="Q6" s="12" t="s">
        <v>51</v>
      </c>
      <c r="R6" s="12" t="s">
        <v>52</v>
      </c>
      <c r="S6" s="12" t="s">
        <v>53</v>
      </c>
      <c r="T6" s="12" t="s">
        <v>54</v>
      </c>
      <c r="U6" s="12" t="s">
        <v>55</v>
      </c>
      <c r="V6" s="12" t="s">
        <v>56</v>
      </c>
      <c r="W6" s="12" t="s">
        <v>57</v>
      </c>
      <c r="X6" s="12" t="s">
        <v>58</v>
      </c>
      <c r="Z6" s="12" t="s">
        <v>21</v>
      </c>
      <c r="AB6" s="12" t="s">
        <v>59</v>
      </c>
      <c r="AD6" s="12" t="s">
        <v>23</v>
      </c>
      <c r="AF6" s="12" t="s">
        <v>24</v>
      </c>
      <c r="AH6" s="12" t="s">
        <v>25</v>
      </c>
      <c r="AJ6" s="12" t="s">
        <v>26</v>
      </c>
      <c r="AL6" s="12" t="s">
        <v>27</v>
      </c>
      <c r="AN6" s="12" t="s">
        <v>28</v>
      </c>
      <c r="AP6" s="12" t="s">
        <v>29</v>
      </c>
      <c r="AR6" s="12" t="s">
        <v>60</v>
      </c>
      <c r="AT6" s="12" t="s">
        <v>31</v>
      </c>
      <c r="AV6" s="12" t="s">
        <v>32</v>
      </c>
      <c r="AX6" s="12" t="s">
        <v>61</v>
      </c>
      <c r="AZ6" s="12" t="s">
        <v>34</v>
      </c>
      <c r="BB6" s="12" t="s">
        <v>35</v>
      </c>
      <c r="BD6" s="12" t="s">
        <v>36</v>
      </c>
      <c r="BF6" s="12" t="s">
        <v>37</v>
      </c>
      <c r="BH6" s="12" t="s">
        <v>62</v>
      </c>
      <c r="BI6" s="12" t="s">
        <v>63</v>
      </c>
    </row>
    <row r="7" spans="2:63" x14ac:dyDescent="0.35">
      <c r="B7" s="10" t="s">
        <v>64</v>
      </c>
      <c r="C7" s="14">
        <v>4099</v>
      </c>
      <c r="D7" s="14">
        <v>2021</v>
      </c>
      <c r="E7" s="14">
        <v>2073</v>
      </c>
      <c r="G7" s="14">
        <v>326</v>
      </c>
      <c r="H7" s="14">
        <v>990</v>
      </c>
      <c r="I7" s="14">
        <v>995</v>
      </c>
      <c r="J7" s="14">
        <v>876</v>
      </c>
      <c r="K7" s="14">
        <v>722</v>
      </c>
      <c r="L7" s="14">
        <v>190</v>
      </c>
      <c r="N7" s="14">
        <v>327</v>
      </c>
      <c r="O7" s="14">
        <v>197</v>
      </c>
      <c r="P7" s="14">
        <v>211</v>
      </c>
      <c r="Q7" s="14">
        <v>403</v>
      </c>
      <c r="R7" s="14">
        <v>343</v>
      </c>
      <c r="S7" s="14">
        <v>351</v>
      </c>
      <c r="T7" s="14">
        <v>309</v>
      </c>
      <c r="U7" s="14">
        <v>748</v>
      </c>
      <c r="V7" s="14">
        <v>526</v>
      </c>
      <c r="W7" s="14">
        <v>343</v>
      </c>
      <c r="X7" s="14">
        <v>341</v>
      </c>
      <c r="Z7" s="14">
        <v>577</v>
      </c>
      <c r="AB7" s="14">
        <v>377</v>
      </c>
      <c r="AD7" s="14">
        <v>416</v>
      </c>
      <c r="AF7" s="14">
        <v>234</v>
      </c>
      <c r="AH7" s="14">
        <v>354</v>
      </c>
      <c r="AJ7" s="14">
        <v>361</v>
      </c>
      <c r="AL7" s="14">
        <v>260</v>
      </c>
      <c r="AN7" s="14">
        <v>99</v>
      </c>
      <c r="AP7" s="14">
        <v>430</v>
      </c>
      <c r="AR7" s="14">
        <v>155</v>
      </c>
      <c r="AT7" s="14">
        <v>275</v>
      </c>
      <c r="AV7" s="14">
        <v>137</v>
      </c>
      <c r="AX7" s="14">
        <v>88</v>
      </c>
      <c r="AZ7" s="14">
        <v>194</v>
      </c>
      <c r="BB7" s="14">
        <v>120</v>
      </c>
      <c r="BD7" s="14">
        <v>146</v>
      </c>
      <c r="BF7" s="14">
        <v>145</v>
      </c>
      <c r="BH7" s="14">
        <v>77</v>
      </c>
      <c r="BI7" s="14">
        <v>51</v>
      </c>
    </row>
    <row r="8" spans="2:63" x14ac:dyDescent="0.35">
      <c r="B8" s="7" t="s">
        <v>65</v>
      </c>
      <c r="C8" s="16">
        <v>4099</v>
      </c>
      <c r="D8" s="16">
        <v>2107</v>
      </c>
      <c r="E8" s="16">
        <v>1988</v>
      </c>
      <c r="G8" s="16">
        <v>402</v>
      </c>
      <c r="H8" s="16">
        <v>932</v>
      </c>
      <c r="I8" s="16">
        <v>967</v>
      </c>
      <c r="J8" s="16">
        <v>860</v>
      </c>
      <c r="K8" s="16">
        <v>740</v>
      </c>
      <c r="L8" s="16">
        <v>198</v>
      </c>
      <c r="N8" s="16">
        <v>332</v>
      </c>
      <c r="O8" s="16">
        <v>172</v>
      </c>
      <c r="P8" s="16">
        <v>139</v>
      </c>
      <c r="Q8" s="16">
        <v>442</v>
      </c>
      <c r="R8" s="16">
        <v>323</v>
      </c>
      <c r="S8" s="16">
        <v>287</v>
      </c>
      <c r="T8" s="16">
        <v>348</v>
      </c>
      <c r="U8" s="16">
        <v>750</v>
      </c>
      <c r="V8" s="16">
        <v>586</v>
      </c>
      <c r="W8" s="16">
        <v>356</v>
      </c>
      <c r="X8" s="16">
        <v>364</v>
      </c>
      <c r="Z8" s="16">
        <v>552</v>
      </c>
      <c r="AB8" s="16">
        <v>395</v>
      </c>
      <c r="AD8" s="16">
        <v>397</v>
      </c>
      <c r="AF8" s="16">
        <v>231</v>
      </c>
      <c r="AH8" s="16">
        <v>342</v>
      </c>
      <c r="AJ8" s="16">
        <v>346</v>
      </c>
      <c r="AL8" s="16">
        <v>269</v>
      </c>
      <c r="AN8" s="16">
        <v>101</v>
      </c>
      <c r="AP8" s="16">
        <v>434</v>
      </c>
      <c r="AR8" s="16">
        <v>157</v>
      </c>
      <c r="AT8" s="16">
        <v>264</v>
      </c>
      <c r="AV8" s="16">
        <v>135</v>
      </c>
      <c r="AX8" s="16">
        <v>118</v>
      </c>
      <c r="AZ8" s="16">
        <v>186</v>
      </c>
      <c r="BB8" s="16">
        <v>117</v>
      </c>
      <c r="BD8" s="16">
        <v>140</v>
      </c>
      <c r="BF8" s="16">
        <v>142</v>
      </c>
      <c r="BH8" s="16">
        <v>69</v>
      </c>
      <c r="BI8" s="16">
        <v>53</v>
      </c>
    </row>
    <row r="9" spans="2:63" ht="19" customHeight="1" x14ac:dyDescent="0.35">
      <c r="B9" s="22" t="s">
        <v>74</v>
      </c>
      <c r="C9" s="20">
        <v>0.37596809216436788</v>
      </c>
      <c r="D9" s="20">
        <v>0.34387335248226791</v>
      </c>
      <c r="E9" s="20">
        <v>0.41011028697020058</v>
      </c>
      <c r="G9" s="20">
        <v>0.23855580692228831</v>
      </c>
      <c r="H9" s="20">
        <v>0.36991529447761662</v>
      </c>
      <c r="I9" s="20">
        <v>0.38200643833993958</v>
      </c>
      <c r="J9" s="20">
        <v>0.38852066605479613</v>
      </c>
      <c r="K9" s="20">
        <v>0.42197164099751178</v>
      </c>
      <c r="L9" s="20">
        <v>0.42727993268414799</v>
      </c>
      <c r="N9" s="20">
        <v>0.4042323153700661</v>
      </c>
      <c r="O9" s="20">
        <v>0.39153713830554521</v>
      </c>
      <c r="P9" s="20">
        <v>0.37146563539915473</v>
      </c>
      <c r="Q9" s="20">
        <v>0.35105989229408691</v>
      </c>
      <c r="R9" s="20">
        <v>0.38412138462404138</v>
      </c>
      <c r="S9" s="20">
        <v>0.32711253005356677</v>
      </c>
      <c r="T9" s="20">
        <v>0.29393020704432488</v>
      </c>
      <c r="U9" s="20">
        <v>0.38996109872749019</v>
      </c>
      <c r="V9" s="20">
        <v>0.39793250887650428</v>
      </c>
      <c r="W9" s="20">
        <v>0.38248768814937489</v>
      </c>
      <c r="X9" s="20">
        <v>0.41394612894799171</v>
      </c>
      <c r="Z9" s="20">
        <v>0.50461094866682277</v>
      </c>
      <c r="AB9" s="20">
        <v>0.44818687586192879</v>
      </c>
      <c r="AD9" s="20">
        <v>0.44012898408990081</v>
      </c>
      <c r="AF9" s="20">
        <v>0.30232003093758669</v>
      </c>
      <c r="AH9" s="20">
        <v>0.44857066542171398</v>
      </c>
      <c r="AJ9" s="20">
        <v>0.2566131210171001</v>
      </c>
      <c r="AL9" s="20">
        <v>0.2761581212660647</v>
      </c>
      <c r="AN9" s="20">
        <v>0.17200757118673099</v>
      </c>
      <c r="AP9" s="20">
        <v>0.32458057174609972</v>
      </c>
      <c r="AR9" s="20">
        <v>0.33340118994030221</v>
      </c>
      <c r="AT9" s="20">
        <v>0.37577188694838398</v>
      </c>
      <c r="AV9" s="20">
        <v>0.32228957145462322</v>
      </c>
      <c r="AX9" s="20">
        <v>0.32786617753431879</v>
      </c>
      <c r="AZ9" s="20">
        <v>0.51602769738854348</v>
      </c>
      <c r="BB9" s="20">
        <v>0.49069533531792542</v>
      </c>
      <c r="BD9" s="20">
        <v>0.53876124878964504</v>
      </c>
      <c r="BF9" s="20">
        <v>0.53298448289746592</v>
      </c>
      <c r="BH9" s="20">
        <v>0.46109352877387649</v>
      </c>
      <c r="BI9" s="20">
        <v>0.60523128601529386</v>
      </c>
    </row>
    <row r="10" spans="2:63" ht="19" customHeight="1" x14ac:dyDescent="0.35">
      <c r="B10" s="22" t="s">
        <v>75</v>
      </c>
      <c r="C10" s="20">
        <v>0.33933031126584101</v>
      </c>
      <c r="D10" s="20">
        <v>0.33270230596178341</v>
      </c>
      <c r="E10" s="20">
        <v>0.34626409421486681</v>
      </c>
      <c r="G10" s="20">
        <v>0.36715724246528031</v>
      </c>
      <c r="H10" s="20">
        <v>0.36604421667523462</v>
      </c>
      <c r="I10" s="20">
        <v>0.3287809975606551</v>
      </c>
      <c r="J10" s="20">
        <v>0.36445619336011481</v>
      </c>
      <c r="K10" s="20">
        <v>0.2888641252439027</v>
      </c>
      <c r="L10" s="20">
        <v>0.2881625498129633</v>
      </c>
      <c r="N10" s="20">
        <v>0.3596213833190699</v>
      </c>
      <c r="O10" s="20">
        <v>0.31559812823916122</v>
      </c>
      <c r="P10" s="20">
        <v>0.3206947367082843</v>
      </c>
      <c r="Q10" s="20">
        <v>0.34532483273238052</v>
      </c>
      <c r="R10" s="20">
        <v>0.33442319738087839</v>
      </c>
      <c r="S10" s="20">
        <v>0.36112650542275371</v>
      </c>
      <c r="T10" s="20">
        <v>0.39052200503428602</v>
      </c>
      <c r="U10" s="20">
        <v>0.34494809708980678</v>
      </c>
      <c r="V10" s="20">
        <v>0.31360523531144319</v>
      </c>
      <c r="W10" s="20">
        <v>0.32747436875004382</v>
      </c>
      <c r="X10" s="20">
        <v>0.3115366773139831</v>
      </c>
      <c r="Z10" s="20">
        <v>0.31074285345186498</v>
      </c>
      <c r="AB10" s="20">
        <v>0.34393020821530812</v>
      </c>
      <c r="AD10" s="20">
        <v>0.36101963686292909</v>
      </c>
      <c r="AF10" s="20">
        <v>0.4155077808882866</v>
      </c>
      <c r="AH10" s="20">
        <v>0.30929043584072019</v>
      </c>
      <c r="AJ10" s="20">
        <v>0.31278003314954711</v>
      </c>
      <c r="AL10" s="20">
        <v>0.36981456169532262</v>
      </c>
      <c r="AN10" s="20">
        <v>0.31756602068762901</v>
      </c>
      <c r="AP10" s="20">
        <v>0.33027243985531818</v>
      </c>
      <c r="AR10" s="20">
        <v>0.3772225288030287</v>
      </c>
      <c r="AT10" s="20">
        <v>0.36236866294608061</v>
      </c>
      <c r="AV10" s="20">
        <v>0.30683722410592162</v>
      </c>
      <c r="AX10" s="20">
        <v>0.34859891180315189</v>
      </c>
      <c r="AZ10" s="20">
        <v>0.28576127399930851</v>
      </c>
      <c r="BB10" s="20">
        <v>0.27945264892914728</v>
      </c>
      <c r="BD10" s="20">
        <v>0.24341492173763721</v>
      </c>
      <c r="BF10" s="20">
        <v>0.24989237267850731</v>
      </c>
      <c r="BH10" s="20">
        <v>0.31651976237739299</v>
      </c>
      <c r="BI10" s="20">
        <v>0.24244893772058301</v>
      </c>
    </row>
    <row r="11" spans="2:63" ht="19" customHeight="1" x14ac:dyDescent="0.35">
      <c r="B11" s="22" t="s">
        <v>70</v>
      </c>
      <c r="C11" s="20">
        <v>0.10934302520436399</v>
      </c>
      <c r="D11" s="20">
        <v>0.1145526341928228</v>
      </c>
      <c r="E11" s="20">
        <v>0.1040206078355245</v>
      </c>
      <c r="G11" s="20">
        <v>0.13202384149543839</v>
      </c>
      <c r="H11" s="20">
        <v>7.9062721535022445E-2</v>
      </c>
      <c r="I11" s="20">
        <v>0.1202197088514413</v>
      </c>
      <c r="J11" s="20">
        <v>9.9596570258744188E-2</v>
      </c>
      <c r="K11" s="20">
        <v>0.11790629840962299</v>
      </c>
      <c r="L11" s="20">
        <v>0.1631107199154142</v>
      </c>
      <c r="N11" s="20">
        <v>0.1242266386637238</v>
      </c>
      <c r="O11" s="20">
        <v>0.13162010763236959</v>
      </c>
      <c r="P11" s="20">
        <v>9.7144309282441957E-2</v>
      </c>
      <c r="Q11" s="20">
        <v>9.4899960507156406E-2</v>
      </c>
      <c r="R11" s="20">
        <v>0.1036267059549993</v>
      </c>
      <c r="S11" s="20">
        <v>0.1115543352616062</v>
      </c>
      <c r="T11" s="20">
        <v>0.1016808070846766</v>
      </c>
      <c r="U11" s="20">
        <v>9.6542644636636282E-2</v>
      </c>
      <c r="V11" s="20">
        <v>0.11305743955845809</v>
      </c>
      <c r="W11" s="20">
        <v>0.14603932276950951</v>
      </c>
      <c r="X11" s="20">
        <v>0.1025967943831021</v>
      </c>
      <c r="Z11" s="20">
        <v>7.9267730316681773E-2</v>
      </c>
      <c r="AB11" s="20">
        <v>0.102079715785453</v>
      </c>
      <c r="AD11" s="20">
        <v>7.5446123271502338E-2</v>
      </c>
      <c r="AF11" s="20">
        <v>0.12808777761518911</v>
      </c>
      <c r="AH11" s="20">
        <v>8.0650140319312946E-2</v>
      </c>
      <c r="AJ11" s="20">
        <v>0.1237336667716698</v>
      </c>
      <c r="AL11" s="20">
        <v>0.11553367658548409</v>
      </c>
      <c r="AN11" s="20">
        <v>0.1063668973152955</v>
      </c>
      <c r="AP11" s="20">
        <v>0.1594915757134166</v>
      </c>
      <c r="AR11" s="20">
        <v>9.8435679469793522E-2</v>
      </c>
      <c r="AT11" s="20">
        <v>9.2370953385920662E-2</v>
      </c>
      <c r="AV11" s="20">
        <v>0.1111361141197411</v>
      </c>
      <c r="AX11" s="20">
        <v>9.0728916279719213E-2</v>
      </c>
      <c r="AZ11" s="20">
        <v>8.9840021429591632E-2</v>
      </c>
      <c r="BB11" s="20">
        <v>0.12731714620595039</v>
      </c>
      <c r="BD11" s="20">
        <v>0.11190170274276499</v>
      </c>
      <c r="BF11" s="20">
        <v>0.1037735340376838</v>
      </c>
      <c r="BH11" s="20">
        <v>0.1081633668900763</v>
      </c>
      <c r="BI11" s="20">
        <v>6.0787989288640411E-2</v>
      </c>
    </row>
    <row r="12" spans="2:63" ht="19" customHeight="1" x14ac:dyDescent="0.35">
      <c r="B12" s="22" t="s">
        <v>71</v>
      </c>
      <c r="C12" s="20">
        <v>0.12995214713155251</v>
      </c>
      <c r="D12" s="20">
        <v>0.15326590500867041</v>
      </c>
      <c r="E12" s="20">
        <v>0.1049253559086908</v>
      </c>
      <c r="G12" s="20">
        <v>0.1968490109809149</v>
      </c>
      <c r="H12" s="20">
        <v>0.13821667873347659</v>
      </c>
      <c r="I12" s="20">
        <v>0.1331715481158329</v>
      </c>
      <c r="J12" s="20">
        <v>0.1072004398466974</v>
      </c>
      <c r="K12" s="20">
        <v>0.1194366952479502</v>
      </c>
      <c r="L12" s="20">
        <v>7.7658353904864405E-2</v>
      </c>
      <c r="N12" s="20">
        <v>7.8828622156428954E-2</v>
      </c>
      <c r="O12" s="20">
        <v>0.12782623340488089</v>
      </c>
      <c r="P12" s="20">
        <v>0.1088797777117788</v>
      </c>
      <c r="Q12" s="20">
        <v>0.13615908619967931</v>
      </c>
      <c r="R12" s="20">
        <v>0.115143447141867</v>
      </c>
      <c r="S12" s="20">
        <v>0.1624792376808982</v>
      </c>
      <c r="T12" s="20">
        <v>0.15524593029732989</v>
      </c>
      <c r="U12" s="20">
        <v>0.13123482930644911</v>
      </c>
      <c r="V12" s="20">
        <v>0.141656674161248</v>
      </c>
      <c r="W12" s="20">
        <v>0.1130288524905933</v>
      </c>
      <c r="X12" s="20">
        <v>0.13647353922739919</v>
      </c>
      <c r="Z12" s="20">
        <v>7.3522291423017083E-2</v>
      </c>
      <c r="AB12" s="20">
        <v>8.875851671109615E-2</v>
      </c>
      <c r="AD12" s="20">
        <v>0.1061019959173701</v>
      </c>
      <c r="AF12" s="20">
        <v>0.1076295069643381</v>
      </c>
      <c r="AH12" s="20">
        <v>0.10601224300442</v>
      </c>
      <c r="AJ12" s="20">
        <v>0.2132645195518707</v>
      </c>
      <c r="AL12" s="20">
        <v>0.1866386367450453</v>
      </c>
      <c r="AN12" s="20">
        <v>0.3597551879742954</v>
      </c>
      <c r="AP12" s="20">
        <v>0.15042283940304521</v>
      </c>
      <c r="AR12" s="20">
        <v>0.15062553819377231</v>
      </c>
      <c r="AT12" s="20">
        <v>0.1183545978129085</v>
      </c>
      <c r="AV12" s="20">
        <v>0.18344966607073521</v>
      </c>
      <c r="AX12" s="20">
        <v>0.16639720128305011</v>
      </c>
      <c r="AZ12" s="20">
        <v>8.7004962052290857E-2</v>
      </c>
      <c r="BB12" s="20">
        <v>7.6508615387937254E-2</v>
      </c>
      <c r="BD12" s="20">
        <v>7.0555453092654569E-2</v>
      </c>
      <c r="BF12" s="20">
        <v>0.1067311610055639</v>
      </c>
      <c r="BH12" s="20">
        <v>7.0288949217839139E-2</v>
      </c>
      <c r="BI12" s="20">
        <v>7.4082928213703547E-2</v>
      </c>
    </row>
    <row r="13" spans="2:63" ht="19" customHeight="1" x14ac:dyDescent="0.35">
      <c r="B13" s="22" t="s">
        <v>72</v>
      </c>
      <c r="C13" s="20">
        <v>4.540642423387449E-2</v>
      </c>
      <c r="D13" s="20">
        <v>5.5605802354455593E-2</v>
      </c>
      <c r="E13" s="20">
        <v>3.4679655070717158E-2</v>
      </c>
      <c r="G13" s="20">
        <v>6.5414098136078194E-2</v>
      </c>
      <c r="H13" s="20">
        <v>4.676108857864985E-2</v>
      </c>
      <c r="I13" s="20">
        <v>3.5821307132131143E-2</v>
      </c>
      <c r="J13" s="20">
        <v>4.0226130479647522E-2</v>
      </c>
      <c r="K13" s="20">
        <v>5.1821240101012307E-2</v>
      </c>
      <c r="L13" s="20">
        <v>4.3788443682609937E-2</v>
      </c>
      <c r="N13" s="20">
        <v>3.3091040490711328E-2</v>
      </c>
      <c r="O13" s="20">
        <v>3.3418392418043022E-2</v>
      </c>
      <c r="P13" s="20">
        <v>0.1018155408983404</v>
      </c>
      <c r="Q13" s="20">
        <v>7.2556228266696984E-2</v>
      </c>
      <c r="R13" s="20">
        <v>6.2685264898213799E-2</v>
      </c>
      <c r="S13" s="20">
        <v>3.7727391581175003E-2</v>
      </c>
      <c r="T13" s="20">
        <v>5.8621050539382581E-2</v>
      </c>
      <c r="U13" s="20">
        <v>3.7313330239617533E-2</v>
      </c>
      <c r="V13" s="20">
        <v>3.3748142092346479E-2</v>
      </c>
      <c r="W13" s="20">
        <v>3.0969767840478449E-2</v>
      </c>
      <c r="X13" s="20">
        <v>3.544686012752387E-2</v>
      </c>
      <c r="Z13" s="20">
        <v>3.1856176141613388E-2</v>
      </c>
      <c r="AB13" s="20">
        <v>1.7044683426214079E-2</v>
      </c>
      <c r="AD13" s="20">
        <v>1.7303259858297611E-2</v>
      </c>
      <c r="AF13" s="20">
        <v>4.6454903594599417E-2</v>
      </c>
      <c r="AH13" s="20">
        <v>5.5476515413832979E-2</v>
      </c>
      <c r="AJ13" s="20">
        <v>9.3608659509812134E-2</v>
      </c>
      <c r="AL13" s="20">
        <v>5.1855003708083262E-2</v>
      </c>
      <c r="AN13" s="20">
        <v>4.4304322836049029E-2</v>
      </c>
      <c r="AP13" s="20">
        <v>3.5232573282120427E-2</v>
      </c>
      <c r="AR13" s="20">
        <v>4.0315063593103162E-2</v>
      </c>
      <c r="AT13" s="20">
        <v>5.113389890670629E-2</v>
      </c>
      <c r="AV13" s="20">
        <v>7.6287424248978858E-2</v>
      </c>
      <c r="AX13" s="20">
        <v>6.640879309976E-2</v>
      </c>
      <c r="AZ13" s="20">
        <v>2.1366045130265739E-2</v>
      </c>
      <c r="BB13" s="20">
        <v>2.6026254159039631E-2</v>
      </c>
      <c r="BD13" s="20">
        <v>3.5366673637298139E-2</v>
      </c>
      <c r="BF13" s="20">
        <v>6.6184493807790023E-3</v>
      </c>
      <c r="BH13" s="20">
        <v>4.393439274081485E-2</v>
      </c>
      <c r="BI13" s="20">
        <v>1.744885876177911E-2</v>
      </c>
    </row>
    <row r="15" spans="2:63" x14ac:dyDescent="0.35">
      <c r="B15" t="s">
        <v>115</v>
      </c>
    </row>
    <row r="16" spans="2:63" x14ac:dyDescent="0.35">
      <c r="B16" t="s">
        <v>8</v>
      </c>
    </row>
    <row r="18" spans="2:2" x14ac:dyDescent="0.35">
      <c r="B18" s="5" t="str">
        <f>HYPERLINK("#Contents!A1", "Return to Contents")</f>
        <v>Return to Contents</v>
      </c>
    </row>
  </sheetData>
  <mergeCells count="5">
    <mergeCell ref="G5:L5"/>
    <mergeCell ref="D2:BK2"/>
    <mergeCell ref="D5:E5"/>
    <mergeCell ref="BH5:BI5"/>
    <mergeCell ref="N5:X5"/>
  </mergeCells>
  <pageMargins left="0.75" right="0.75" top="1" bottom="1" header="0.5" footer="0.5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B2:BK18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5" width="10" customWidth="1"/>
    <col min="6" max="6" width="1.453125" customWidth="1"/>
    <col min="7" max="12" width="10" customWidth="1"/>
    <col min="13" max="13" width="1.453125" customWidth="1"/>
    <col min="14" max="24" width="10" customWidth="1"/>
    <col min="25" max="25" width="1.453125" customWidth="1"/>
    <col min="26" max="26" width="10" customWidth="1"/>
    <col min="27" max="27" width="1.453125" customWidth="1"/>
    <col min="28" max="28" width="10" customWidth="1"/>
    <col min="29" max="29" width="1.453125" customWidth="1"/>
    <col min="30" max="30" width="10" customWidth="1"/>
    <col min="31" max="31" width="1.453125" customWidth="1"/>
    <col min="32" max="32" width="10" customWidth="1"/>
    <col min="33" max="33" width="1.453125" customWidth="1"/>
    <col min="34" max="34" width="10" customWidth="1"/>
    <col min="35" max="35" width="1.453125" customWidth="1"/>
    <col min="36" max="36" width="10" customWidth="1"/>
    <col min="37" max="37" width="1.453125" customWidth="1"/>
    <col min="38" max="38" width="10" customWidth="1"/>
    <col min="39" max="39" width="1.453125" customWidth="1"/>
    <col min="40" max="40" width="10" customWidth="1"/>
    <col min="41" max="41" width="1.453125" customWidth="1"/>
    <col min="42" max="42" width="10" customWidth="1"/>
    <col min="43" max="43" width="1.453125" customWidth="1"/>
    <col min="44" max="44" width="10" customWidth="1"/>
    <col min="45" max="45" width="1.453125" customWidth="1"/>
    <col min="46" max="46" width="10" customWidth="1"/>
    <col min="47" max="47" width="1.453125" customWidth="1"/>
    <col min="48" max="48" width="10" customWidth="1"/>
    <col min="49" max="49" width="1.453125" customWidth="1"/>
    <col min="50" max="50" width="10" customWidth="1"/>
    <col min="51" max="51" width="1.453125" customWidth="1"/>
    <col min="52" max="52" width="10" customWidth="1"/>
    <col min="53" max="53" width="1.453125" customWidth="1"/>
    <col min="54" max="54" width="10" customWidth="1"/>
    <col min="55" max="55" width="1.453125" customWidth="1"/>
    <col min="56" max="56" width="10" customWidth="1"/>
    <col min="57" max="57" width="1.453125" customWidth="1"/>
    <col min="58" max="58" width="10" customWidth="1"/>
    <col min="59" max="59" width="1.453125" customWidth="1"/>
    <col min="60" max="61" width="10" customWidth="1"/>
  </cols>
  <sheetData>
    <row r="2" spans="2:63" ht="40" customHeight="1" x14ac:dyDescent="0.35">
      <c r="D2" s="29" t="s">
        <v>86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</row>
    <row r="5" spans="2:63" x14ac:dyDescent="0.35">
      <c r="D5" s="24" t="s">
        <v>18</v>
      </c>
      <c r="E5" s="25"/>
      <c r="G5" s="24" t="s">
        <v>19</v>
      </c>
      <c r="H5" s="25"/>
      <c r="I5" s="25"/>
      <c r="J5" s="25"/>
      <c r="K5" s="25"/>
      <c r="L5" s="25"/>
      <c r="N5" s="24" t="s">
        <v>20</v>
      </c>
      <c r="O5" s="25"/>
      <c r="P5" s="25"/>
      <c r="Q5" s="25"/>
      <c r="R5" s="25"/>
      <c r="S5" s="25"/>
      <c r="T5" s="25"/>
      <c r="U5" s="25"/>
      <c r="V5" s="25"/>
      <c r="W5" s="25"/>
      <c r="X5" s="25"/>
      <c r="Z5" s="11" t="s">
        <v>21</v>
      </c>
      <c r="AB5" s="11" t="s">
        <v>22</v>
      </c>
      <c r="AD5" s="11" t="s">
        <v>23</v>
      </c>
      <c r="AF5" s="11" t="s">
        <v>24</v>
      </c>
      <c r="AH5" s="11" t="s">
        <v>25</v>
      </c>
      <c r="AJ5" s="11" t="s">
        <v>26</v>
      </c>
      <c r="AL5" s="11" t="s">
        <v>27</v>
      </c>
      <c r="AN5" s="11" t="s">
        <v>28</v>
      </c>
      <c r="AP5" s="11" t="s">
        <v>29</v>
      </c>
      <c r="AR5" s="11" t="s">
        <v>30</v>
      </c>
      <c r="AT5" s="11" t="s">
        <v>31</v>
      </c>
      <c r="AV5" s="11" t="s">
        <v>32</v>
      </c>
      <c r="AX5" s="11" t="s">
        <v>33</v>
      </c>
      <c r="AZ5" s="11" t="s">
        <v>34</v>
      </c>
      <c r="BB5" s="11" t="s">
        <v>35</v>
      </c>
      <c r="BD5" s="11" t="s">
        <v>36</v>
      </c>
      <c r="BF5" s="11" t="s">
        <v>37</v>
      </c>
      <c r="BH5" s="24" t="s">
        <v>38</v>
      </c>
      <c r="BI5" s="25"/>
    </row>
    <row r="6" spans="2:63" ht="72.5" x14ac:dyDescent="0.35">
      <c r="C6" s="11" t="s">
        <v>39</v>
      </c>
      <c r="D6" s="12" t="s">
        <v>40</v>
      </c>
      <c r="E6" s="12" t="s">
        <v>41</v>
      </c>
      <c r="G6" s="12" t="s">
        <v>42</v>
      </c>
      <c r="H6" s="12" t="s">
        <v>43</v>
      </c>
      <c r="I6" s="12" t="s">
        <v>44</v>
      </c>
      <c r="J6" s="12" t="s">
        <v>45</v>
      </c>
      <c r="K6" s="12" t="s">
        <v>46</v>
      </c>
      <c r="L6" s="12" t="s">
        <v>47</v>
      </c>
      <c r="N6" s="12" t="s">
        <v>48</v>
      </c>
      <c r="O6" s="12" t="s">
        <v>49</v>
      </c>
      <c r="P6" s="12" t="s">
        <v>50</v>
      </c>
      <c r="Q6" s="12" t="s">
        <v>51</v>
      </c>
      <c r="R6" s="12" t="s">
        <v>52</v>
      </c>
      <c r="S6" s="12" t="s">
        <v>53</v>
      </c>
      <c r="T6" s="12" t="s">
        <v>54</v>
      </c>
      <c r="U6" s="12" t="s">
        <v>55</v>
      </c>
      <c r="V6" s="12" t="s">
        <v>56</v>
      </c>
      <c r="W6" s="12" t="s">
        <v>57</v>
      </c>
      <c r="X6" s="12" t="s">
        <v>58</v>
      </c>
      <c r="Z6" s="12" t="s">
        <v>21</v>
      </c>
      <c r="AB6" s="12" t="s">
        <v>59</v>
      </c>
      <c r="AD6" s="12" t="s">
        <v>23</v>
      </c>
      <c r="AF6" s="12" t="s">
        <v>24</v>
      </c>
      <c r="AH6" s="12" t="s">
        <v>25</v>
      </c>
      <c r="AJ6" s="12" t="s">
        <v>26</v>
      </c>
      <c r="AL6" s="12" t="s">
        <v>27</v>
      </c>
      <c r="AN6" s="12" t="s">
        <v>28</v>
      </c>
      <c r="AP6" s="12" t="s">
        <v>29</v>
      </c>
      <c r="AR6" s="12" t="s">
        <v>60</v>
      </c>
      <c r="AT6" s="12" t="s">
        <v>31</v>
      </c>
      <c r="AV6" s="12" t="s">
        <v>32</v>
      </c>
      <c r="AX6" s="12" t="s">
        <v>61</v>
      </c>
      <c r="AZ6" s="12" t="s">
        <v>34</v>
      </c>
      <c r="BB6" s="12" t="s">
        <v>35</v>
      </c>
      <c r="BD6" s="12" t="s">
        <v>36</v>
      </c>
      <c r="BF6" s="12" t="s">
        <v>37</v>
      </c>
      <c r="BH6" s="12" t="s">
        <v>62</v>
      </c>
      <c r="BI6" s="12" t="s">
        <v>63</v>
      </c>
    </row>
    <row r="7" spans="2:63" x14ac:dyDescent="0.35">
      <c r="B7" s="10" t="s">
        <v>64</v>
      </c>
      <c r="C7" s="14">
        <v>4099</v>
      </c>
      <c r="D7" s="14">
        <v>2021</v>
      </c>
      <c r="E7" s="14">
        <v>2073</v>
      </c>
      <c r="G7" s="14">
        <v>326</v>
      </c>
      <c r="H7" s="14">
        <v>990</v>
      </c>
      <c r="I7" s="14">
        <v>995</v>
      </c>
      <c r="J7" s="14">
        <v>876</v>
      </c>
      <c r="K7" s="14">
        <v>722</v>
      </c>
      <c r="L7" s="14">
        <v>190</v>
      </c>
      <c r="N7" s="14">
        <v>327</v>
      </c>
      <c r="O7" s="14">
        <v>197</v>
      </c>
      <c r="P7" s="14">
        <v>211</v>
      </c>
      <c r="Q7" s="14">
        <v>403</v>
      </c>
      <c r="R7" s="14">
        <v>343</v>
      </c>
      <c r="S7" s="14">
        <v>351</v>
      </c>
      <c r="T7" s="14">
        <v>309</v>
      </c>
      <c r="U7" s="14">
        <v>748</v>
      </c>
      <c r="V7" s="14">
        <v>526</v>
      </c>
      <c r="W7" s="14">
        <v>343</v>
      </c>
      <c r="X7" s="14">
        <v>341</v>
      </c>
      <c r="Z7" s="14">
        <v>577</v>
      </c>
      <c r="AB7" s="14">
        <v>377</v>
      </c>
      <c r="AD7" s="14">
        <v>416</v>
      </c>
      <c r="AF7" s="14">
        <v>234</v>
      </c>
      <c r="AH7" s="14">
        <v>354</v>
      </c>
      <c r="AJ7" s="14">
        <v>361</v>
      </c>
      <c r="AL7" s="14">
        <v>260</v>
      </c>
      <c r="AN7" s="14">
        <v>99</v>
      </c>
      <c r="AP7" s="14">
        <v>430</v>
      </c>
      <c r="AR7" s="14">
        <v>155</v>
      </c>
      <c r="AT7" s="14">
        <v>275</v>
      </c>
      <c r="AV7" s="14">
        <v>137</v>
      </c>
      <c r="AX7" s="14">
        <v>88</v>
      </c>
      <c r="AZ7" s="14">
        <v>194</v>
      </c>
      <c r="BB7" s="14">
        <v>120</v>
      </c>
      <c r="BD7" s="14">
        <v>146</v>
      </c>
      <c r="BF7" s="14">
        <v>145</v>
      </c>
      <c r="BH7" s="14">
        <v>77</v>
      </c>
      <c r="BI7" s="14">
        <v>51</v>
      </c>
    </row>
    <row r="8" spans="2:63" x14ac:dyDescent="0.35">
      <c r="B8" s="7" t="s">
        <v>65</v>
      </c>
      <c r="C8" s="16">
        <v>4099</v>
      </c>
      <c r="D8" s="16">
        <v>2107</v>
      </c>
      <c r="E8" s="16">
        <v>1988</v>
      </c>
      <c r="G8" s="16">
        <v>402</v>
      </c>
      <c r="H8" s="16">
        <v>932</v>
      </c>
      <c r="I8" s="16">
        <v>967</v>
      </c>
      <c r="J8" s="16">
        <v>860</v>
      </c>
      <c r="K8" s="16">
        <v>740</v>
      </c>
      <c r="L8" s="16">
        <v>198</v>
      </c>
      <c r="N8" s="16">
        <v>332</v>
      </c>
      <c r="O8" s="16">
        <v>172</v>
      </c>
      <c r="P8" s="16">
        <v>139</v>
      </c>
      <c r="Q8" s="16">
        <v>442</v>
      </c>
      <c r="R8" s="16">
        <v>323</v>
      </c>
      <c r="S8" s="16">
        <v>287</v>
      </c>
      <c r="T8" s="16">
        <v>348</v>
      </c>
      <c r="U8" s="16">
        <v>750</v>
      </c>
      <c r="V8" s="16">
        <v>586</v>
      </c>
      <c r="W8" s="16">
        <v>356</v>
      </c>
      <c r="X8" s="16">
        <v>364</v>
      </c>
      <c r="Z8" s="16">
        <v>552</v>
      </c>
      <c r="AB8" s="16">
        <v>395</v>
      </c>
      <c r="AD8" s="16">
        <v>397</v>
      </c>
      <c r="AF8" s="16">
        <v>231</v>
      </c>
      <c r="AH8" s="16">
        <v>342</v>
      </c>
      <c r="AJ8" s="16">
        <v>346</v>
      </c>
      <c r="AL8" s="16">
        <v>269</v>
      </c>
      <c r="AN8" s="16">
        <v>101</v>
      </c>
      <c r="AP8" s="16">
        <v>434</v>
      </c>
      <c r="AR8" s="16">
        <v>157</v>
      </c>
      <c r="AT8" s="16">
        <v>264</v>
      </c>
      <c r="AV8" s="16">
        <v>135</v>
      </c>
      <c r="AX8" s="16">
        <v>118</v>
      </c>
      <c r="AZ8" s="16">
        <v>186</v>
      </c>
      <c r="BB8" s="16">
        <v>117</v>
      </c>
      <c r="BD8" s="16">
        <v>140</v>
      </c>
      <c r="BF8" s="16">
        <v>142</v>
      </c>
      <c r="BH8" s="16">
        <v>69</v>
      </c>
      <c r="BI8" s="16">
        <v>53</v>
      </c>
    </row>
    <row r="9" spans="2:63" ht="19" customHeight="1" x14ac:dyDescent="0.35">
      <c r="B9" s="22" t="s">
        <v>74</v>
      </c>
      <c r="C9" s="20">
        <v>0.26514187804641881</v>
      </c>
      <c r="D9" s="20">
        <v>0.25220927695090911</v>
      </c>
      <c r="E9" s="20">
        <v>0.27900988541946381</v>
      </c>
      <c r="G9" s="20">
        <v>0.1909700972118179</v>
      </c>
      <c r="H9" s="20">
        <v>0.29612330426279693</v>
      </c>
      <c r="I9" s="20">
        <v>0.26826692189585671</v>
      </c>
      <c r="J9" s="20">
        <v>0.2359786037409623</v>
      </c>
      <c r="K9" s="20">
        <v>0.28582598000277581</v>
      </c>
      <c r="L9" s="20">
        <v>0.30380436780369757</v>
      </c>
      <c r="N9" s="20">
        <v>0.24188208102802269</v>
      </c>
      <c r="O9" s="20">
        <v>0.27983929041666988</v>
      </c>
      <c r="P9" s="20">
        <v>0.25665368366794988</v>
      </c>
      <c r="Q9" s="20">
        <v>0.31746146782970769</v>
      </c>
      <c r="R9" s="20">
        <v>0.24369072430788771</v>
      </c>
      <c r="S9" s="20">
        <v>0.27655591019035269</v>
      </c>
      <c r="T9" s="20">
        <v>0.20412102601880039</v>
      </c>
      <c r="U9" s="20">
        <v>0.27927164304284502</v>
      </c>
      <c r="V9" s="20">
        <v>0.25830416877274431</v>
      </c>
      <c r="W9" s="20">
        <v>0.27384151205552387</v>
      </c>
      <c r="X9" s="20">
        <v>0.26088241138289592</v>
      </c>
      <c r="Z9" s="20">
        <v>0.27127025028592688</v>
      </c>
      <c r="AB9" s="20">
        <v>0.35892488777208831</v>
      </c>
      <c r="AD9" s="20">
        <v>0.2501823909354654</v>
      </c>
      <c r="AF9" s="20">
        <v>0.1793726497560485</v>
      </c>
      <c r="AH9" s="20">
        <v>0.39878005550782558</v>
      </c>
      <c r="AJ9" s="20">
        <v>0.2495259902456024</v>
      </c>
      <c r="AL9" s="20">
        <v>0.24721082478080561</v>
      </c>
      <c r="AN9" s="20">
        <v>0.24979810850913009</v>
      </c>
      <c r="AP9" s="20">
        <v>0.19032173807385791</v>
      </c>
      <c r="AR9" s="20">
        <v>0.1868636510313321</v>
      </c>
      <c r="AT9" s="20">
        <v>0.2395418601591788</v>
      </c>
      <c r="AV9" s="20">
        <v>0.1925013076640244</v>
      </c>
      <c r="AX9" s="20">
        <v>0.31347607476664507</v>
      </c>
      <c r="AZ9" s="20">
        <v>0.29176289298507679</v>
      </c>
      <c r="BB9" s="20">
        <v>0.25364184788446431</v>
      </c>
      <c r="BD9" s="20">
        <v>0.33238686569825188</v>
      </c>
      <c r="BF9" s="20">
        <v>0.32331468841094241</v>
      </c>
      <c r="BH9" s="20">
        <v>0.28172011776508332</v>
      </c>
      <c r="BI9" s="20">
        <v>0.27309461087258269</v>
      </c>
    </row>
    <row r="10" spans="2:63" ht="19" customHeight="1" x14ac:dyDescent="0.35">
      <c r="B10" s="22" t="s">
        <v>75</v>
      </c>
      <c r="C10" s="20">
        <v>0.3639348510177553</v>
      </c>
      <c r="D10" s="20">
        <v>0.35985389315141042</v>
      </c>
      <c r="E10" s="20">
        <v>0.36892126595227448</v>
      </c>
      <c r="G10" s="20">
        <v>0.35603069835930762</v>
      </c>
      <c r="H10" s="20">
        <v>0.34690231041519992</v>
      </c>
      <c r="I10" s="20">
        <v>0.34897008934327373</v>
      </c>
      <c r="J10" s="20">
        <v>0.39614898188899361</v>
      </c>
      <c r="K10" s="20">
        <v>0.36705475596142068</v>
      </c>
      <c r="L10" s="20">
        <v>0.38176162219671472</v>
      </c>
      <c r="N10" s="20">
        <v>0.39730803321585439</v>
      </c>
      <c r="O10" s="20">
        <v>0.31284056945297639</v>
      </c>
      <c r="P10" s="20">
        <v>0.31762308960314051</v>
      </c>
      <c r="Q10" s="20">
        <v>0.32967994127560463</v>
      </c>
      <c r="R10" s="20">
        <v>0.38701869670136718</v>
      </c>
      <c r="S10" s="20">
        <v>0.34375240003282309</v>
      </c>
      <c r="T10" s="20">
        <v>0.38138394680802917</v>
      </c>
      <c r="U10" s="20">
        <v>0.37573354543389442</v>
      </c>
      <c r="V10" s="20">
        <v>0.35700465274076082</v>
      </c>
      <c r="W10" s="20">
        <v>0.40409868623153461</v>
      </c>
      <c r="X10" s="20">
        <v>0.34323174900126502</v>
      </c>
      <c r="Z10" s="20">
        <v>0.38210908156419687</v>
      </c>
      <c r="AB10" s="20">
        <v>0.40104561984306453</v>
      </c>
      <c r="AD10" s="20">
        <v>0.43013501328815862</v>
      </c>
      <c r="AF10" s="20">
        <v>0.37806028823821147</v>
      </c>
      <c r="AH10" s="20">
        <v>0.38114811094499362</v>
      </c>
      <c r="AJ10" s="20">
        <v>0.32203482229789743</v>
      </c>
      <c r="AL10" s="20">
        <v>0.36562634004897132</v>
      </c>
      <c r="AN10" s="20">
        <v>0.23114024747316669</v>
      </c>
      <c r="AP10" s="20">
        <v>0.32518624423325299</v>
      </c>
      <c r="AR10" s="20">
        <v>0.31172534338249402</v>
      </c>
      <c r="AT10" s="20">
        <v>0.36359257922340232</v>
      </c>
      <c r="AV10" s="20">
        <v>0.32362269058208448</v>
      </c>
      <c r="AX10" s="20">
        <v>0.39606930489382292</v>
      </c>
      <c r="AZ10" s="20">
        <v>0.35897553682337291</v>
      </c>
      <c r="BB10" s="20">
        <v>0.34276760369488529</v>
      </c>
      <c r="BD10" s="20">
        <v>0.34051087416939418</v>
      </c>
      <c r="BF10" s="20">
        <v>0.31378303738260122</v>
      </c>
      <c r="BH10" s="20">
        <v>0.30002878845789582</v>
      </c>
      <c r="BI10" s="20">
        <v>0.4598215786224269</v>
      </c>
    </row>
    <row r="11" spans="2:63" ht="19" customHeight="1" x14ac:dyDescent="0.35">
      <c r="B11" s="22" t="s">
        <v>70</v>
      </c>
      <c r="C11" s="20">
        <v>0.13748199098737551</v>
      </c>
      <c r="D11" s="20">
        <v>0.13408343839122761</v>
      </c>
      <c r="E11" s="20">
        <v>0.14039111545179439</v>
      </c>
      <c r="G11" s="20">
        <v>0.13204276752587729</v>
      </c>
      <c r="H11" s="20">
        <v>0.13011581036125569</v>
      </c>
      <c r="I11" s="20">
        <v>0.15225664252416921</v>
      </c>
      <c r="J11" s="20">
        <v>0.1286488283198971</v>
      </c>
      <c r="K11" s="20">
        <v>0.1326969934216217</v>
      </c>
      <c r="L11" s="20">
        <v>0.16727243350689139</v>
      </c>
      <c r="N11" s="20">
        <v>0.18308524980872309</v>
      </c>
      <c r="O11" s="20">
        <v>0.169669927172969</v>
      </c>
      <c r="P11" s="20">
        <v>0.1251082030150108</v>
      </c>
      <c r="Q11" s="20">
        <v>0.112720973150525</v>
      </c>
      <c r="R11" s="20">
        <v>0.1132731066407083</v>
      </c>
      <c r="S11" s="20">
        <v>0.12684834085634339</v>
      </c>
      <c r="T11" s="20">
        <v>0.15883103851515629</v>
      </c>
      <c r="U11" s="20">
        <v>0.12770295844095639</v>
      </c>
      <c r="V11" s="20">
        <v>0.1465713672286518</v>
      </c>
      <c r="W11" s="20">
        <v>0.13261507812223131</v>
      </c>
      <c r="X11" s="20">
        <v>0.1352020433603611</v>
      </c>
      <c r="Z11" s="20">
        <v>0.138379317439837</v>
      </c>
      <c r="AB11" s="20">
        <v>0.1247146562595343</v>
      </c>
      <c r="AD11" s="20">
        <v>0.1241312154797279</v>
      </c>
      <c r="AF11" s="20">
        <v>0.1584347736103196</v>
      </c>
      <c r="AH11" s="20">
        <v>8.9505701344315375E-2</v>
      </c>
      <c r="AJ11" s="20">
        <v>0.1216576772557724</v>
      </c>
      <c r="AL11" s="20">
        <v>0.1425242039571897</v>
      </c>
      <c r="AN11" s="20">
        <v>8.5052553505557835E-2</v>
      </c>
      <c r="AP11" s="20">
        <v>0.19018625178151949</v>
      </c>
      <c r="AR11" s="20">
        <v>0.17142646315766841</v>
      </c>
      <c r="AT11" s="20">
        <v>0.14620304769937881</v>
      </c>
      <c r="AV11" s="20">
        <v>0.12703148433549699</v>
      </c>
      <c r="AX11" s="20">
        <v>0.14585541913441619</v>
      </c>
      <c r="AZ11" s="20">
        <v>0.1317449850580342</v>
      </c>
      <c r="BB11" s="20">
        <v>0.14716804278071219</v>
      </c>
      <c r="BD11" s="20">
        <v>0.1350072754665069</v>
      </c>
      <c r="BF11" s="20">
        <v>0.17025587025132419</v>
      </c>
      <c r="BH11" s="20">
        <v>0.1466728368897266</v>
      </c>
      <c r="BI11" s="20">
        <v>0.14352646380837941</v>
      </c>
    </row>
    <row r="12" spans="2:63" ht="19" customHeight="1" x14ac:dyDescent="0.35">
      <c r="B12" s="22" t="s">
        <v>71</v>
      </c>
      <c r="C12" s="20">
        <v>0.17597439186523919</v>
      </c>
      <c r="D12" s="20">
        <v>0.19361941604145921</v>
      </c>
      <c r="E12" s="20">
        <v>0.1572742066281371</v>
      </c>
      <c r="G12" s="20">
        <v>0.25678240576132272</v>
      </c>
      <c r="H12" s="20">
        <v>0.17179629246587941</v>
      </c>
      <c r="I12" s="20">
        <v>0.16760069803365871</v>
      </c>
      <c r="J12" s="20">
        <v>0.19142525494027751</v>
      </c>
      <c r="K12" s="20">
        <v>0.15282490622102601</v>
      </c>
      <c r="L12" s="20">
        <v>9.2015220688455482E-2</v>
      </c>
      <c r="N12" s="20">
        <v>0.1411647646703367</v>
      </c>
      <c r="O12" s="20">
        <v>0.18124136589054141</v>
      </c>
      <c r="P12" s="20">
        <v>0.21086774652138321</v>
      </c>
      <c r="Q12" s="20">
        <v>0.17751604127313811</v>
      </c>
      <c r="R12" s="20">
        <v>0.201376192459814</v>
      </c>
      <c r="S12" s="20">
        <v>0.19319049671246569</v>
      </c>
      <c r="T12" s="20">
        <v>0.18075658479212611</v>
      </c>
      <c r="U12" s="20">
        <v>0.16674430197332421</v>
      </c>
      <c r="V12" s="20">
        <v>0.18286515099146511</v>
      </c>
      <c r="W12" s="20">
        <v>0.13258677890600451</v>
      </c>
      <c r="X12" s="20">
        <v>0.19971026363325359</v>
      </c>
      <c r="Z12" s="20">
        <v>0.14458605985126469</v>
      </c>
      <c r="AB12" s="20">
        <v>9.0163831409646233E-2</v>
      </c>
      <c r="AD12" s="20">
        <v>0.15090375919140669</v>
      </c>
      <c r="AF12" s="20">
        <v>0.21429209367584939</v>
      </c>
      <c r="AH12" s="20">
        <v>8.7325227767770908E-2</v>
      </c>
      <c r="AJ12" s="20">
        <v>0.21856416912933391</v>
      </c>
      <c r="AL12" s="20">
        <v>0.16720925776500001</v>
      </c>
      <c r="AN12" s="20">
        <v>0.33869453712639053</v>
      </c>
      <c r="AP12" s="20">
        <v>0.23084335012857571</v>
      </c>
      <c r="AR12" s="20">
        <v>0.29456169374826952</v>
      </c>
      <c r="AT12" s="20">
        <v>0.19748191244260649</v>
      </c>
      <c r="AV12" s="20">
        <v>0.26456407171638968</v>
      </c>
      <c r="AX12" s="20">
        <v>0.10072053757853409</v>
      </c>
      <c r="AZ12" s="20">
        <v>0.13416516140030321</v>
      </c>
      <c r="BB12" s="20">
        <v>0.14610019843235439</v>
      </c>
      <c r="BD12" s="20">
        <v>0.11992722818922109</v>
      </c>
      <c r="BF12" s="20">
        <v>0.1141859158436492</v>
      </c>
      <c r="BH12" s="20">
        <v>0.15408896052058921</v>
      </c>
      <c r="BI12" s="20">
        <v>5.5478881949325903E-2</v>
      </c>
    </row>
    <row r="13" spans="2:63" ht="19" customHeight="1" x14ac:dyDescent="0.35">
      <c r="B13" s="22" t="s">
        <v>72</v>
      </c>
      <c r="C13" s="20">
        <v>5.746688808321132E-2</v>
      </c>
      <c r="D13" s="20">
        <v>6.0233975464993712E-2</v>
      </c>
      <c r="E13" s="20">
        <v>5.4403526548330278E-2</v>
      </c>
      <c r="G13" s="20">
        <v>6.4174031141674664E-2</v>
      </c>
      <c r="H13" s="20">
        <v>5.506228249486813E-2</v>
      </c>
      <c r="I13" s="20">
        <v>6.2905648203041703E-2</v>
      </c>
      <c r="J13" s="20">
        <v>4.7798331109869613E-2</v>
      </c>
      <c r="K13" s="20">
        <v>6.1597364393155732E-2</v>
      </c>
      <c r="L13" s="20">
        <v>5.5146355804240717E-2</v>
      </c>
      <c r="N13" s="20">
        <v>3.6559871277063227E-2</v>
      </c>
      <c r="O13" s="20">
        <v>5.6408847066843112E-2</v>
      </c>
      <c r="P13" s="20">
        <v>8.9747277192515768E-2</v>
      </c>
      <c r="Q13" s="20">
        <v>6.2621576471024648E-2</v>
      </c>
      <c r="R13" s="20">
        <v>5.4641279890222758E-2</v>
      </c>
      <c r="S13" s="20">
        <v>5.9652852208014792E-2</v>
      </c>
      <c r="T13" s="20">
        <v>7.4907403865887776E-2</v>
      </c>
      <c r="U13" s="20">
        <v>5.0547551108979891E-2</v>
      </c>
      <c r="V13" s="20">
        <v>5.5254660266378042E-2</v>
      </c>
      <c r="W13" s="20">
        <v>5.6857944684705827E-2</v>
      </c>
      <c r="X13" s="20">
        <v>6.0973532622224567E-2</v>
      </c>
      <c r="Z13" s="20">
        <v>6.3655290858774499E-2</v>
      </c>
      <c r="AB13" s="20">
        <v>2.515100471566661E-2</v>
      </c>
      <c r="AD13" s="20">
        <v>4.4647621105241411E-2</v>
      </c>
      <c r="AF13" s="20">
        <v>6.9840194719570939E-2</v>
      </c>
      <c r="AH13" s="20">
        <v>4.3240904435094547E-2</v>
      </c>
      <c r="AJ13" s="20">
        <v>8.8217341071393771E-2</v>
      </c>
      <c r="AL13" s="20">
        <v>7.7429373448033398E-2</v>
      </c>
      <c r="AN13" s="20">
        <v>9.5314553385754758E-2</v>
      </c>
      <c r="AP13" s="20">
        <v>6.3462415782793963E-2</v>
      </c>
      <c r="AR13" s="20">
        <v>3.5422848680235867E-2</v>
      </c>
      <c r="AT13" s="20">
        <v>5.3180600475433562E-2</v>
      </c>
      <c r="AV13" s="20">
        <v>9.228044570200436E-2</v>
      </c>
      <c r="AX13" s="20">
        <v>4.3878663626581778E-2</v>
      </c>
      <c r="AZ13" s="20">
        <v>8.3351423733213151E-2</v>
      </c>
      <c r="BB13" s="20">
        <v>0.1103223072075839</v>
      </c>
      <c r="BD13" s="20">
        <v>7.2167756476625905E-2</v>
      </c>
      <c r="BF13" s="20">
        <v>7.8460488111482984E-2</v>
      </c>
      <c r="BH13" s="20">
        <v>0.11748929636670501</v>
      </c>
      <c r="BI13" s="20">
        <v>6.80784647472851E-2</v>
      </c>
    </row>
    <row r="15" spans="2:63" x14ac:dyDescent="0.35">
      <c r="B15" t="s">
        <v>115</v>
      </c>
    </row>
    <row r="16" spans="2:63" x14ac:dyDescent="0.35">
      <c r="B16" t="s">
        <v>8</v>
      </c>
    </row>
    <row r="18" spans="2:2" x14ac:dyDescent="0.35">
      <c r="B18" s="5" t="str">
        <f>HYPERLINK("#Contents!A1", "Return to Contents")</f>
        <v>Return to Contents</v>
      </c>
    </row>
  </sheetData>
  <mergeCells count="5">
    <mergeCell ref="G5:L5"/>
    <mergeCell ref="D2:BK2"/>
    <mergeCell ref="D5:E5"/>
    <mergeCell ref="BH5:BI5"/>
    <mergeCell ref="N5:X5"/>
  </mergeCells>
  <pageMargins left="0.75" right="0.75" top="1" bottom="1" header="0.5" footer="0.5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B2:BK18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5" width="10" customWidth="1"/>
    <col min="6" max="6" width="1.453125" customWidth="1"/>
    <col min="7" max="12" width="10" customWidth="1"/>
    <col min="13" max="13" width="1.453125" customWidth="1"/>
    <col min="14" max="24" width="10" customWidth="1"/>
    <col min="25" max="25" width="1.453125" customWidth="1"/>
    <col min="26" max="26" width="10" customWidth="1"/>
    <col min="27" max="27" width="1.453125" customWidth="1"/>
    <col min="28" max="28" width="10" customWidth="1"/>
    <col min="29" max="29" width="1.453125" customWidth="1"/>
    <col min="30" max="30" width="10" customWidth="1"/>
    <col min="31" max="31" width="1.453125" customWidth="1"/>
    <col min="32" max="32" width="10" customWidth="1"/>
    <col min="33" max="33" width="1.453125" customWidth="1"/>
    <col min="34" max="34" width="10" customWidth="1"/>
    <col min="35" max="35" width="1.453125" customWidth="1"/>
    <col min="36" max="36" width="10" customWidth="1"/>
    <col min="37" max="37" width="1.453125" customWidth="1"/>
    <col min="38" max="38" width="10" customWidth="1"/>
    <col min="39" max="39" width="1.453125" customWidth="1"/>
    <col min="40" max="40" width="10" customWidth="1"/>
    <col min="41" max="41" width="1.453125" customWidth="1"/>
    <col min="42" max="42" width="10" customWidth="1"/>
    <col min="43" max="43" width="1.453125" customWidth="1"/>
    <col min="44" max="44" width="10" customWidth="1"/>
    <col min="45" max="45" width="1.453125" customWidth="1"/>
    <col min="46" max="46" width="10" customWidth="1"/>
    <col min="47" max="47" width="1.453125" customWidth="1"/>
    <col min="48" max="48" width="10" customWidth="1"/>
    <col min="49" max="49" width="1.453125" customWidth="1"/>
    <col min="50" max="50" width="10" customWidth="1"/>
    <col min="51" max="51" width="1.453125" customWidth="1"/>
    <col min="52" max="52" width="10" customWidth="1"/>
    <col min="53" max="53" width="1.453125" customWidth="1"/>
    <col min="54" max="54" width="10" customWidth="1"/>
    <col min="55" max="55" width="1.453125" customWidth="1"/>
    <col min="56" max="56" width="10" customWidth="1"/>
    <col min="57" max="57" width="1.453125" customWidth="1"/>
    <col min="58" max="58" width="10" customWidth="1"/>
    <col min="59" max="59" width="1.453125" customWidth="1"/>
    <col min="60" max="61" width="10" customWidth="1"/>
  </cols>
  <sheetData>
    <row r="2" spans="2:63" ht="40" customHeight="1" x14ac:dyDescent="0.35">
      <c r="D2" s="29" t="s">
        <v>87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</row>
    <row r="5" spans="2:63" x14ac:dyDescent="0.35">
      <c r="D5" s="24" t="s">
        <v>18</v>
      </c>
      <c r="E5" s="25"/>
      <c r="G5" s="24" t="s">
        <v>19</v>
      </c>
      <c r="H5" s="25"/>
      <c r="I5" s="25"/>
      <c r="J5" s="25"/>
      <c r="K5" s="25"/>
      <c r="L5" s="25"/>
      <c r="N5" s="24" t="s">
        <v>20</v>
      </c>
      <c r="O5" s="25"/>
      <c r="P5" s="25"/>
      <c r="Q5" s="25"/>
      <c r="R5" s="25"/>
      <c r="S5" s="25"/>
      <c r="T5" s="25"/>
      <c r="U5" s="25"/>
      <c r="V5" s="25"/>
      <c r="W5" s="25"/>
      <c r="X5" s="25"/>
      <c r="Z5" s="11" t="s">
        <v>21</v>
      </c>
      <c r="AB5" s="11" t="s">
        <v>22</v>
      </c>
      <c r="AD5" s="11" t="s">
        <v>23</v>
      </c>
      <c r="AF5" s="11" t="s">
        <v>24</v>
      </c>
      <c r="AH5" s="11" t="s">
        <v>25</v>
      </c>
      <c r="AJ5" s="11" t="s">
        <v>26</v>
      </c>
      <c r="AL5" s="11" t="s">
        <v>27</v>
      </c>
      <c r="AN5" s="11" t="s">
        <v>28</v>
      </c>
      <c r="AP5" s="11" t="s">
        <v>29</v>
      </c>
      <c r="AR5" s="11" t="s">
        <v>30</v>
      </c>
      <c r="AT5" s="11" t="s">
        <v>31</v>
      </c>
      <c r="AV5" s="11" t="s">
        <v>32</v>
      </c>
      <c r="AX5" s="11" t="s">
        <v>33</v>
      </c>
      <c r="AZ5" s="11" t="s">
        <v>34</v>
      </c>
      <c r="BB5" s="11" t="s">
        <v>35</v>
      </c>
      <c r="BD5" s="11" t="s">
        <v>36</v>
      </c>
      <c r="BF5" s="11" t="s">
        <v>37</v>
      </c>
      <c r="BH5" s="24" t="s">
        <v>38</v>
      </c>
      <c r="BI5" s="25"/>
    </row>
    <row r="6" spans="2:63" ht="72.5" x14ac:dyDescent="0.35">
      <c r="C6" s="11" t="s">
        <v>39</v>
      </c>
      <c r="D6" s="12" t="s">
        <v>40</v>
      </c>
      <c r="E6" s="12" t="s">
        <v>41</v>
      </c>
      <c r="G6" s="12" t="s">
        <v>42</v>
      </c>
      <c r="H6" s="12" t="s">
        <v>43</v>
      </c>
      <c r="I6" s="12" t="s">
        <v>44</v>
      </c>
      <c r="J6" s="12" t="s">
        <v>45</v>
      </c>
      <c r="K6" s="12" t="s">
        <v>46</v>
      </c>
      <c r="L6" s="12" t="s">
        <v>47</v>
      </c>
      <c r="N6" s="12" t="s">
        <v>48</v>
      </c>
      <c r="O6" s="12" t="s">
        <v>49</v>
      </c>
      <c r="P6" s="12" t="s">
        <v>50</v>
      </c>
      <c r="Q6" s="12" t="s">
        <v>51</v>
      </c>
      <c r="R6" s="12" t="s">
        <v>52</v>
      </c>
      <c r="S6" s="12" t="s">
        <v>53</v>
      </c>
      <c r="T6" s="12" t="s">
        <v>54</v>
      </c>
      <c r="U6" s="12" t="s">
        <v>55</v>
      </c>
      <c r="V6" s="12" t="s">
        <v>56</v>
      </c>
      <c r="W6" s="12" t="s">
        <v>57</v>
      </c>
      <c r="X6" s="12" t="s">
        <v>58</v>
      </c>
      <c r="Z6" s="12" t="s">
        <v>21</v>
      </c>
      <c r="AB6" s="12" t="s">
        <v>59</v>
      </c>
      <c r="AD6" s="12" t="s">
        <v>23</v>
      </c>
      <c r="AF6" s="12" t="s">
        <v>24</v>
      </c>
      <c r="AH6" s="12" t="s">
        <v>25</v>
      </c>
      <c r="AJ6" s="12" t="s">
        <v>26</v>
      </c>
      <c r="AL6" s="12" t="s">
        <v>27</v>
      </c>
      <c r="AN6" s="12" t="s">
        <v>28</v>
      </c>
      <c r="AP6" s="12" t="s">
        <v>29</v>
      </c>
      <c r="AR6" s="12" t="s">
        <v>60</v>
      </c>
      <c r="AT6" s="12" t="s">
        <v>31</v>
      </c>
      <c r="AV6" s="12" t="s">
        <v>32</v>
      </c>
      <c r="AX6" s="12" t="s">
        <v>61</v>
      </c>
      <c r="AZ6" s="12" t="s">
        <v>34</v>
      </c>
      <c r="BB6" s="12" t="s">
        <v>35</v>
      </c>
      <c r="BD6" s="12" t="s">
        <v>36</v>
      </c>
      <c r="BF6" s="12" t="s">
        <v>37</v>
      </c>
      <c r="BH6" s="12" t="s">
        <v>62</v>
      </c>
      <c r="BI6" s="12" t="s">
        <v>63</v>
      </c>
    </row>
    <row r="7" spans="2:63" x14ac:dyDescent="0.35">
      <c r="B7" s="10" t="s">
        <v>64</v>
      </c>
      <c r="C7" s="14">
        <v>4099</v>
      </c>
      <c r="D7" s="14">
        <v>2021</v>
      </c>
      <c r="E7" s="14">
        <v>2073</v>
      </c>
      <c r="G7" s="14">
        <v>326</v>
      </c>
      <c r="H7" s="14">
        <v>990</v>
      </c>
      <c r="I7" s="14">
        <v>995</v>
      </c>
      <c r="J7" s="14">
        <v>876</v>
      </c>
      <c r="K7" s="14">
        <v>722</v>
      </c>
      <c r="L7" s="14">
        <v>190</v>
      </c>
      <c r="N7" s="14">
        <v>327</v>
      </c>
      <c r="O7" s="14">
        <v>197</v>
      </c>
      <c r="P7" s="14">
        <v>211</v>
      </c>
      <c r="Q7" s="14">
        <v>403</v>
      </c>
      <c r="R7" s="14">
        <v>343</v>
      </c>
      <c r="S7" s="14">
        <v>351</v>
      </c>
      <c r="T7" s="14">
        <v>309</v>
      </c>
      <c r="U7" s="14">
        <v>748</v>
      </c>
      <c r="V7" s="14">
        <v>526</v>
      </c>
      <c r="W7" s="14">
        <v>343</v>
      </c>
      <c r="X7" s="14">
        <v>341</v>
      </c>
      <c r="Z7" s="14">
        <v>577</v>
      </c>
      <c r="AB7" s="14">
        <v>377</v>
      </c>
      <c r="AD7" s="14">
        <v>416</v>
      </c>
      <c r="AF7" s="14">
        <v>234</v>
      </c>
      <c r="AH7" s="14">
        <v>354</v>
      </c>
      <c r="AJ7" s="14">
        <v>361</v>
      </c>
      <c r="AL7" s="14">
        <v>260</v>
      </c>
      <c r="AN7" s="14">
        <v>99</v>
      </c>
      <c r="AP7" s="14">
        <v>430</v>
      </c>
      <c r="AR7" s="14">
        <v>155</v>
      </c>
      <c r="AT7" s="14">
        <v>275</v>
      </c>
      <c r="AV7" s="14">
        <v>137</v>
      </c>
      <c r="AX7" s="14">
        <v>88</v>
      </c>
      <c r="AZ7" s="14">
        <v>194</v>
      </c>
      <c r="BB7" s="14">
        <v>120</v>
      </c>
      <c r="BD7" s="14">
        <v>146</v>
      </c>
      <c r="BF7" s="14">
        <v>145</v>
      </c>
      <c r="BH7" s="14">
        <v>77</v>
      </c>
      <c r="BI7" s="14">
        <v>51</v>
      </c>
    </row>
    <row r="8" spans="2:63" x14ac:dyDescent="0.35">
      <c r="B8" s="7" t="s">
        <v>65</v>
      </c>
      <c r="C8" s="16">
        <v>4099</v>
      </c>
      <c r="D8" s="16">
        <v>2107</v>
      </c>
      <c r="E8" s="16">
        <v>1988</v>
      </c>
      <c r="G8" s="16">
        <v>402</v>
      </c>
      <c r="H8" s="16">
        <v>932</v>
      </c>
      <c r="I8" s="16">
        <v>967</v>
      </c>
      <c r="J8" s="16">
        <v>860</v>
      </c>
      <c r="K8" s="16">
        <v>740</v>
      </c>
      <c r="L8" s="16">
        <v>198</v>
      </c>
      <c r="N8" s="16">
        <v>332</v>
      </c>
      <c r="O8" s="16">
        <v>172</v>
      </c>
      <c r="P8" s="16">
        <v>139</v>
      </c>
      <c r="Q8" s="16">
        <v>442</v>
      </c>
      <c r="R8" s="16">
        <v>323</v>
      </c>
      <c r="S8" s="16">
        <v>287</v>
      </c>
      <c r="T8" s="16">
        <v>348</v>
      </c>
      <c r="U8" s="16">
        <v>750</v>
      </c>
      <c r="V8" s="16">
        <v>586</v>
      </c>
      <c r="W8" s="16">
        <v>356</v>
      </c>
      <c r="X8" s="16">
        <v>364</v>
      </c>
      <c r="Z8" s="16">
        <v>552</v>
      </c>
      <c r="AB8" s="16">
        <v>395</v>
      </c>
      <c r="AD8" s="16">
        <v>397</v>
      </c>
      <c r="AF8" s="16">
        <v>231</v>
      </c>
      <c r="AH8" s="16">
        <v>342</v>
      </c>
      <c r="AJ8" s="16">
        <v>346</v>
      </c>
      <c r="AL8" s="16">
        <v>269</v>
      </c>
      <c r="AN8" s="16">
        <v>101</v>
      </c>
      <c r="AP8" s="16">
        <v>434</v>
      </c>
      <c r="AR8" s="16">
        <v>157</v>
      </c>
      <c r="AT8" s="16">
        <v>264</v>
      </c>
      <c r="AV8" s="16">
        <v>135</v>
      </c>
      <c r="AX8" s="16">
        <v>118</v>
      </c>
      <c r="AZ8" s="16">
        <v>186</v>
      </c>
      <c r="BB8" s="16">
        <v>117</v>
      </c>
      <c r="BD8" s="16">
        <v>140</v>
      </c>
      <c r="BF8" s="16">
        <v>142</v>
      </c>
      <c r="BH8" s="16">
        <v>69</v>
      </c>
      <c r="BI8" s="16">
        <v>53</v>
      </c>
    </row>
    <row r="9" spans="2:63" ht="19" customHeight="1" x14ac:dyDescent="0.35">
      <c r="B9" s="22" t="s">
        <v>74</v>
      </c>
      <c r="C9" s="20">
        <v>0.24961499741853249</v>
      </c>
      <c r="D9" s="20">
        <v>0.25270632880135468</v>
      </c>
      <c r="E9" s="20">
        <v>0.2455301176374263</v>
      </c>
      <c r="G9" s="20">
        <v>0.19816294117021219</v>
      </c>
      <c r="H9" s="20">
        <v>0.24412540716716299</v>
      </c>
      <c r="I9" s="20">
        <v>0.2334483025394713</v>
      </c>
      <c r="J9" s="20">
        <v>0.2312404326052605</v>
      </c>
      <c r="K9" s="20">
        <v>0.29307707478895528</v>
      </c>
      <c r="L9" s="20">
        <v>0.37625117493630772</v>
      </c>
      <c r="N9" s="20">
        <v>0.2321849488535731</v>
      </c>
      <c r="O9" s="20">
        <v>0.19367054813914661</v>
      </c>
      <c r="P9" s="20">
        <v>0.2043528400377978</v>
      </c>
      <c r="Q9" s="20">
        <v>0.25817681326132053</v>
      </c>
      <c r="R9" s="20">
        <v>0.25879509972089543</v>
      </c>
      <c r="S9" s="20">
        <v>0.25506184179214142</v>
      </c>
      <c r="T9" s="20">
        <v>0.23988421546791619</v>
      </c>
      <c r="U9" s="20">
        <v>0.27133008122760238</v>
      </c>
      <c r="V9" s="20">
        <v>0.24385207492718949</v>
      </c>
      <c r="W9" s="20">
        <v>0.27685482973202791</v>
      </c>
      <c r="X9" s="20">
        <v>0.23359195574951211</v>
      </c>
      <c r="Z9" s="20">
        <v>0.21540758722905759</v>
      </c>
      <c r="AB9" s="20">
        <v>0.35260317183329037</v>
      </c>
      <c r="AD9" s="20">
        <v>0.21859900161154339</v>
      </c>
      <c r="AF9" s="20">
        <v>0.21411875369185249</v>
      </c>
      <c r="AH9" s="20">
        <v>0.3717180877125959</v>
      </c>
      <c r="AJ9" s="20">
        <v>0.25065464086632538</v>
      </c>
      <c r="AL9" s="20">
        <v>0.2188268982458702</v>
      </c>
      <c r="AN9" s="20">
        <v>0.1994149280395045</v>
      </c>
      <c r="AP9" s="20">
        <v>0.22183768062027051</v>
      </c>
      <c r="AR9" s="20">
        <v>0.1641072834040998</v>
      </c>
      <c r="AT9" s="20">
        <v>0.2337203908030355</v>
      </c>
      <c r="AV9" s="20">
        <v>0.13886633899498629</v>
      </c>
      <c r="AX9" s="20">
        <v>0.36577150459046798</v>
      </c>
      <c r="AZ9" s="20">
        <v>0.23192224488354779</v>
      </c>
      <c r="BB9" s="20">
        <v>0.25153580776741069</v>
      </c>
      <c r="BD9" s="20">
        <v>0.24549138957211439</v>
      </c>
      <c r="BF9" s="20">
        <v>0.26136299339697772</v>
      </c>
      <c r="BH9" s="20">
        <v>0.27175934907043442</v>
      </c>
      <c r="BI9" s="20">
        <v>9.9737161592111809E-2</v>
      </c>
    </row>
    <row r="10" spans="2:63" ht="19" customHeight="1" x14ac:dyDescent="0.35">
      <c r="B10" s="22" t="s">
        <v>75</v>
      </c>
      <c r="C10" s="20">
        <v>0.34353741219089651</v>
      </c>
      <c r="D10" s="20">
        <v>0.34649354476162009</v>
      </c>
      <c r="E10" s="20">
        <v>0.34102885473792688</v>
      </c>
      <c r="G10" s="20">
        <v>0.31446191533810891</v>
      </c>
      <c r="H10" s="20">
        <v>0.37543036093322452</v>
      </c>
      <c r="I10" s="20">
        <v>0.33366211320374811</v>
      </c>
      <c r="J10" s="20">
        <v>0.34706585811215418</v>
      </c>
      <c r="K10" s="20">
        <v>0.34980953086103828</v>
      </c>
      <c r="L10" s="20">
        <v>0.26177295667416889</v>
      </c>
      <c r="N10" s="20">
        <v>0.3108727999999375</v>
      </c>
      <c r="O10" s="20">
        <v>0.35232322003824063</v>
      </c>
      <c r="P10" s="20">
        <v>0.32723562018019781</v>
      </c>
      <c r="Q10" s="20">
        <v>0.36295522623578969</v>
      </c>
      <c r="R10" s="20">
        <v>0.33187522598259761</v>
      </c>
      <c r="S10" s="20">
        <v>0.32895188195226238</v>
      </c>
      <c r="T10" s="20">
        <v>0.32472574149785782</v>
      </c>
      <c r="U10" s="20">
        <v>0.36463789426155557</v>
      </c>
      <c r="V10" s="20">
        <v>0.34251654617558719</v>
      </c>
      <c r="W10" s="20">
        <v>0.33382404568487822</v>
      </c>
      <c r="X10" s="20">
        <v>0.35932583722486622</v>
      </c>
      <c r="Z10" s="20">
        <v>0.33233889330297722</v>
      </c>
      <c r="AB10" s="20">
        <v>0.37008003780297938</v>
      </c>
      <c r="AD10" s="20">
        <v>0.36284378001185652</v>
      </c>
      <c r="AF10" s="20">
        <v>0.40618372755445631</v>
      </c>
      <c r="AH10" s="20">
        <v>0.38715637519831658</v>
      </c>
      <c r="AJ10" s="20">
        <v>0.33343872450053669</v>
      </c>
      <c r="AL10" s="20">
        <v>0.3341760510222278</v>
      </c>
      <c r="AN10" s="20">
        <v>0.25544914326620399</v>
      </c>
      <c r="AP10" s="20">
        <v>0.2839135037606661</v>
      </c>
      <c r="AR10" s="20">
        <v>0.34961589651722819</v>
      </c>
      <c r="AT10" s="20">
        <v>0.38534163664521731</v>
      </c>
      <c r="AV10" s="20">
        <v>0.37550395602555742</v>
      </c>
      <c r="AX10" s="20">
        <v>0.36827704094584113</v>
      </c>
      <c r="AZ10" s="20">
        <v>0.32777149201271372</v>
      </c>
      <c r="BB10" s="20">
        <v>0.31344770495530683</v>
      </c>
      <c r="BD10" s="20">
        <v>0.31485138868663892</v>
      </c>
      <c r="BF10" s="20">
        <v>0.28669079685521792</v>
      </c>
      <c r="BH10" s="20">
        <v>0.24902584403660549</v>
      </c>
      <c r="BI10" s="20">
        <v>0.47971779304957157</v>
      </c>
    </row>
    <row r="11" spans="2:63" ht="19" customHeight="1" x14ac:dyDescent="0.35">
      <c r="B11" s="22" t="s">
        <v>70</v>
      </c>
      <c r="C11" s="20">
        <v>0.14544865475131369</v>
      </c>
      <c r="D11" s="20">
        <v>0.13899075638910749</v>
      </c>
      <c r="E11" s="20">
        <v>0.15255706952170911</v>
      </c>
      <c r="G11" s="20">
        <v>0.16801006855345221</v>
      </c>
      <c r="H11" s="20">
        <v>0.11900626963398279</v>
      </c>
      <c r="I11" s="20">
        <v>0.1855733306784908</v>
      </c>
      <c r="J11" s="20">
        <v>0.14108460857492261</v>
      </c>
      <c r="K11" s="20">
        <v>0.1202079293426804</v>
      </c>
      <c r="L11" s="20">
        <v>0.1414219710846947</v>
      </c>
      <c r="N11" s="20">
        <v>0.19135989510712911</v>
      </c>
      <c r="O11" s="20">
        <v>0.15957003225863001</v>
      </c>
      <c r="P11" s="20">
        <v>0.1237678577008148</v>
      </c>
      <c r="Q11" s="20">
        <v>0.1223416914520578</v>
      </c>
      <c r="R11" s="20">
        <v>0.14371658288040001</v>
      </c>
      <c r="S11" s="20">
        <v>0.1236820521493564</v>
      </c>
      <c r="T11" s="20">
        <v>0.14362087259108741</v>
      </c>
      <c r="U11" s="20">
        <v>0.1291884488647716</v>
      </c>
      <c r="V11" s="20">
        <v>0.15984586419179159</v>
      </c>
      <c r="W11" s="20">
        <v>0.1559845903004872</v>
      </c>
      <c r="X11" s="20">
        <v>0.1537059042540819</v>
      </c>
      <c r="Z11" s="20">
        <v>0.15316446557548971</v>
      </c>
      <c r="AB11" s="20">
        <v>0.1102820582680292</v>
      </c>
      <c r="AD11" s="20">
        <v>0.13892829291618189</v>
      </c>
      <c r="AF11" s="20">
        <v>0.13373142606946489</v>
      </c>
      <c r="AH11" s="20">
        <v>0.10652812569759749</v>
      </c>
      <c r="AJ11" s="20">
        <v>0.123256870995438</v>
      </c>
      <c r="AL11" s="20">
        <v>0.1386203346688816</v>
      </c>
      <c r="AN11" s="20">
        <v>8.8965239195043552E-2</v>
      </c>
      <c r="AP11" s="20">
        <v>0.18652305979016851</v>
      </c>
      <c r="AR11" s="20">
        <v>0.18646139319714361</v>
      </c>
      <c r="AT11" s="20">
        <v>0.15268446527441509</v>
      </c>
      <c r="AV11" s="20">
        <v>0.17395652786339669</v>
      </c>
      <c r="AX11" s="20">
        <v>0.1245128970343224</v>
      </c>
      <c r="AZ11" s="20">
        <v>0.14968783328507701</v>
      </c>
      <c r="BB11" s="20">
        <v>0.15765845548605659</v>
      </c>
      <c r="BD11" s="20">
        <v>0.16209399044636699</v>
      </c>
      <c r="BF11" s="20">
        <v>0.1707902340443968</v>
      </c>
      <c r="BH11" s="20">
        <v>0.1129070906015282</v>
      </c>
      <c r="BI11" s="20">
        <v>0.19628319866288141</v>
      </c>
    </row>
    <row r="12" spans="2:63" ht="19" customHeight="1" x14ac:dyDescent="0.35">
      <c r="B12" s="22" t="s">
        <v>71</v>
      </c>
      <c r="C12" s="20">
        <v>0.19058281462005239</v>
      </c>
      <c r="D12" s="20">
        <v>0.18843390910711391</v>
      </c>
      <c r="E12" s="20">
        <v>0.19297134423950829</v>
      </c>
      <c r="G12" s="20">
        <v>0.25096833736322888</v>
      </c>
      <c r="H12" s="20">
        <v>0.19427733059082311</v>
      </c>
      <c r="I12" s="20">
        <v>0.17870779933314351</v>
      </c>
      <c r="J12" s="20">
        <v>0.2119015901176175</v>
      </c>
      <c r="K12" s="20">
        <v>0.15980494526869041</v>
      </c>
      <c r="L12" s="20">
        <v>0.1311523432566398</v>
      </c>
      <c r="N12" s="20">
        <v>0.21178073907079731</v>
      </c>
      <c r="O12" s="20">
        <v>0.21088339227540509</v>
      </c>
      <c r="P12" s="20">
        <v>0.21916957375230331</v>
      </c>
      <c r="Q12" s="20">
        <v>0.17861856070018911</v>
      </c>
      <c r="R12" s="20">
        <v>0.21130173173500691</v>
      </c>
      <c r="S12" s="20">
        <v>0.2169984434326484</v>
      </c>
      <c r="T12" s="20">
        <v>0.19189551323745799</v>
      </c>
      <c r="U12" s="20">
        <v>0.16631914119479421</v>
      </c>
      <c r="V12" s="20">
        <v>0.1831582413213125</v>
      </c>
      <c r="W12" s="20">
        <v>0.18740808933353451</v>
      </c>
      <c r="X12" s="20">
        <v>0.18985114661629399</v>
      </c>
      <c r="Z12" s="20">
        <v>0.22027356342608001</v>
      </c>
      <c r="AB12" s="20">
        <v>0.13456554341136209</v>
      </c>
      <c r="AD12" s="20">
        <v>0.21068118393536339</v>
      </c>
      <c r="AF12" s="20">
        <v>0.1913638183899864</v>
      </c>
      <c r="AH12" s="20">
        <v>0.1049429331819911</v>
      </c>
      <c r="AJ12" s="20">
        <v>0.2039756580486205</v>
      </c>
      <c r="AL12" s="20">
        <v>0.2219905174010138</v>
      </c>
      <c r="AN12" s="20">
        <v>0.35090712634203292</v>
      </c>
      <c r="AP12" s="20">
        <v>0.22122113292523751</v>
      </c>
      <c r="AR12" s="20">
        <v>0.23691500796912959</v>
      </c>
      <c r="AT12" s="20">
        <v>0.17731639776743791</v>
      </c>
      <c r="AV12" s="20">
        <v>0.20085731944969121</v>
      </c>
      <c r="AX12" s="20">
        <v>0.11108092456663909</v>
      </c>
      <c r="AZ12" s="20">
        <v>0.21877205025137131</v>
      </c>
      <c r="BB12" s="20">
        <v>0.20990327594322419</v>
      </c>
      <c r="BD12" s="20">
        <v>0.22237143215726221</v>
      </c>
      <c r="BF12" s="20">
        <v>0.19544145714258759</v>
      </c>
      <c r="BH12" s="20">
        <v>0.26068494922308588</v>
      </c>
      <c r="BI12" s="20">
        <v>0.18965817836786431</v>
      </c>
    </row>
    <row r="13" spans="2:63" ht="19" customHeight="1" x14ac:dyDescent="0.35">
      <c r="B13" s="22" t="s">
        <v>72</v>
      </c>
      <c r="C13" s="20">
        <v>7.0816121019204856E-2</v>
      </c>
      <c r="D13" s="20">
        <v>7.3375460940803744E-2</v>
      </c>
      <c r="E13" s="20">
        <v>6.7912613863429422E-2</v>
      </c>
      <c r="G13" s="20">
        <v>6.8396737574997826E-2</v>
      </c>
      <c r="H13" s="20">
        <v>6.7160631674806737E-2</v>
      </c>
      <c r="I13" s="20">
        <v>6.8608454245146264E-2</v>
      </c>
      <c r="J13" s="20">
        <v>6.8707510590045193E-2</v>
      </c>
      <c r="K13" s="20">
        <v>7.7100519738635534E-2</v>
      </c>
      <c r="L13" s="20">
        <v>8.9401554048188711E-2</v>
      </c>
      <c r="N13" s="20">
        <v>5.3801616968563143E-2</v>
      </c>
      <c r="O13" s="20">
        <v>8.3552807288577655E-2</v>
      </c>
      <c r="P13" s="20">
        <v>0.12547410832888661</v>
      </c>
      <c r="Q13" s="20">
        <v>7.7907708350642951E-2</v>
      </c>
      <c r="R13" s="20">
        <v>5.4311359681100173E-2</v>
      </c>
      <c r="S13" s="20">
        <v>7.5305780673591116E-2</v>
      </c>
      <c r="T13" s="20">
        <v>9.9873657205680644E-2</v>
      </c>
      <c r="U13" s="20">
        <v>6.8524434451276012E-2</v>
      </c>
      <c r="V13" s="20">
        <v>7.062727338411913E-2</v>
      </c>
      <c r="W13" s="20">
        <v>4.5928444949072222E-2</v>
      </c>
      <c r="X13" s="20">
        <v>6.3525156155245829E-2</v>
      </c>
      <c r="Z13" s="20">
        <v>7.8815490466395341E-2</v>
      </c>
      <c r="AB13" s="20">
        <v>3.2469188684338922E-2</v>
      </c>
      <c r="AD13" s="20">
        <v>6.8947741525054826E-2</v>
      </c>
      <c r="AF13" s="20">
        <v>5.460227429423984E-2</v>
      </c>
      <c r="AH13" s="20">
        <v>2.965447820949893E-2</v>
      </c>
      <c r="AJ13" s="20">
        <v>8.867410558907908E-2</v>
      </c>
      <c r="AL13" s="20">
        <v>8.6386198662006544E-2</v>
      </c>
      <c r="AN13" s="20">
        <v>0.1052635631572149</v>
      </c>
      <c r="AP13" s="20">
        <v>8.6504622903657249E-2</v>
      </c>
      <c r="AR13" s="20">
        <v>6.2900418912398476E-2</v>
      </c>
      <c r="AT13" s="20">
        <v>5.0937109509894177E-2</v>
      </c>
      <c r="AV13" s="20">
        <v>0.11081585766636851</v>
      </c>
      <c r="AX13" s="20">
        <v>3.035763286272946E-2</v>
      </c>
      <c r="AZ13" s="20">
        <v>7.1846379567290425E-2</v>
      </c>
      <c r="BB13" s="20">
        <v>6.7454755848001674E-2</v>
      </c>
      <c r="BD13" s="20">
        <v>5.5191799137617473E-2</v>
      </c>
      <c r="BF13" s="20">
        <v>8.571451856082006E-2</v>
      </c>
      <c r="BH13" s="20">
        <v>0.1056227670683459</v>
      </c>
      <c r="BI13" s="20">
        <v>3.4603668327570801E-2</v>
      </c>
    </row>
    <row r="15" spans="2:63" x14ac:dyDescent="0.35">
      <c r="B15" t="s">
        <v>115</v>
      </c>
    </row>
    <row r="16" spans="2:63" x14ac:dyDescent="0.35">
      <c r="B16" t="s">
        <v>8</v>
      </c>
    </row>
    <row r="18" spans="2:2" x14ac:dyDescent="0.35">
      <c r="B18" s="5" t="str">
        <f>HYPERLINK("#Contents!A1", "Return to Contents")</f>
        <v>Return to Contents</v>
      </c>
    </row>
  </sheetData>
  <mergeCells count="5">
    <mergeCell ref="G5:L5"/>
    <mergeCell ref="D2:BK2"/>
    <mergeCell ref="D5:E5"/>
    <mergeCell ref="BH5:BI5"/>
    <mergeCell ref="N5:X5"/>
  </mergeCells>
  <pageMargins left="0.75" right="0.75" top="1" bottom="1" header="0.5" footer="0.5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B2:BK18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5" width="10" customWidth="1"/>
    <col min="6" max="6" width="1.453125" customWidth="1"/>
    <col min="7" max="12" width="10" customWidth="1"/>
    <col min="13" max="13" width="1.453125" customWidth="1"/>
    <col min="14" max="24" width="10" customWidth="1"/>
    <col min="25" max="25" width="1.453125" customWidth="1"/>
    <col min="26" max="26" width="10" customWidth="1"/>
    <col min="27" max="27" width="1.453125" customWidth="1"/>
    <col min="28" max="28" width="10" customWidth="1"/>
    <col min="29" max="29" width="1.453125" customWidth="1"/>
    <col min="30" max="30" width="10" customWidth="1"/>
    <col min="31" max="31" width="1.453125" customWidth="1"/>
    <col min="32" max="32" width="10" customWidth="1"/>
    <col min="33" max="33" width="1.453125" customWidth="1"/>
    <col min="34" max="34" width="10" customWidth="1"/>
    <col min="35" max="35" width="1.453125" customWidth="1"/>
    <col min="36" max="36" width="10" customWidth="1"/>
    <col min="37" max="37" width="1.453125" customWidth="1"/>
    <col min="38" max="38" width="10" customWidth="1"/>
    <col min="39" max="39" width="1.453125" customWidth="1"/>
    <col min="40" max="40" width="10" customWidth="1"/>
    <col min="41" max="41" width="1.453125" customWidth="1"/>
    <col min="42" max="42" width="10" customWidth="1"/>
    <col min="43" max="43" width="1.453125" customWidth="1"/>
    <col min="44" max="44" width="10" customWidth="1"/>
    <col min="45" max="45" width="1.453125" customWidth="1"/>
    <col min="46" max="46" width="10" customWidth="1"/>
    <col min="47" max="47" width="1.453125" customWidth="1"/>
    <col min="48" max="48" width="10" customWidth="1"/>
    <col min="49" max="49" width="1.453125" customWidth="1"/>
    <col min="50" max="50" width="10" customWidth="1"/>
    <col min="51" max="51" width="1.453125" customWidth="1"/>
    <col min="52" max="52" width="10" customWidth="1"/>
    <col min="53" max="53" width="1.453125" customWidth="1"/>
    <col min="54" max="54" width="10" customWidth="1"/>
    <col min="55" max="55" width="1.453125" customWidth="1"/>
    <col min="56" max="56" width="10" customWidth="1"/>
    <col min="57" max="57" width="1.453125" customWidth="1"/>
    <col min="58" max="58" width="10" customWidth="1"/>
    <col min="59" max="59" width="1.453125" customWidth="1"/>
    <col min="60" max="61" width="10" customWidth="1"/>
  </cols>
  <sheetData>
    <row r="2" spans="2:63" ht="40" customHeight="1" x14ac:dyDescent="0.35">
      <c r="D2" s="29" t="s">
        <v>88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</row>
    <row r="5" spans="2:63" x14ac:dyDescent="0.35">
      <c r="D5" s="24" t="s">
        <v>18</v>
      </c>
      <c r="E5" s="25"/>
      <c r="G5" s="24" t="s">
        <v>19</v>
      </c>
      <c r="H5" s="25"/>
      <c r="I5" s="25"/>
      <c r="J5" s="25"/>
      <c r="K5" s="25"/>
      <c r="L5" s="25"/>
      <c r="N5" s="24" t="s">
        <v>20</v>
      </c>
      <c r="O5" s="25"/>
      <c r="P5" s="25"/>
      <c r="Q5" s="25"/>
      <c r="R5" s="25"/>
      <c r="S5" s="25"/>
      <c r="T5" s="25"/>
      <c r="U5" s="25"/>
      <c r="V5" s="25"/>
      <c r="W5" s="25"/>
      <c r="X5" s="25"/>
      <c r="Z5" s="11" t="s">
        <v>21</v>
      </c>
      <c r="AB5" s="11" t="s">
        <v>22</v>
      </c>
      <c r="AD5" s="11" t="s">
        <v>23</v>
      </c>
      <c r="AF5" s="11" t="s">
        <v>24</v>
      </c>
      <c r="AH5" s="11" t="s">
        <v>25</v>
      </c>
      <c r="AJ5" s="11" t="s">
        <v>26</v>
      </c>
      <c r="AL5" s="11" t="s">
        <v>27</v>
      </c>
      <c r="AN5" s="11" t="s">
        <v>28</v>
      </c>
      <c r="AP5" s="11" t="s">
        <v>29</v>
      </c>
      <c r="AR5" s="11" t="s">
        <v>30</v>
      </c>
      <c r="AT5" s="11" t="s">
        <v>31</v>
      </c>
      <c r="AV5" s="11" t="s">
        <v>32</v>
      </c>
      <c r="AX5" s="11" t="s">
        <v>33</v>
      </c>
      <c r="AZ5" s="11" t="s">
        <v>34</v>
      </c>
      <c r="BB5" s="11" t="s">
        <v>35</v>
      </c>
      <c r="BD5" s="11" t="s">
        <v>36</v>
      </c>
      <c r="BF5" s="11" t="s">
        <v>37</v>
      </c>
      <c r="BH5" s="24" t="s">
        <v>38</v>
      </c>
      <c r="BI5" s="25"/>
    </row>
    <row r="6" spans="2:63" ht="72.5" x14ac:dyDescent="0.35">
      <c r="C6" s="11" t="s">
        <v>39</v>
      </c>
      <c r="D6" s="12" t="s">
        <v>40</v>
      </c>
      <c r="E6" s="12" t="s">
        <v>41</v>
      </c>
      <c r="G6" s="12" t="s">
        <v>42</v>
      </c>
      <c r="H6" s="12" t="s">
        <v>43</v>
      </c>
      <c r="I6" s="12" t="s">
        <v>44</v>
      </c>
      <c r="J6" s="12" t="s">
        <v>45</v>
      </c>
      <c r="K6" s="12" t="s">
        <v>46</v>
      </c>
      <c r="L6" s="12" t="s">
        <v>47</v>
      </c>
      <c r="N6" s="12" t="s">
        <v>48</v>
      </c>
      <c r="O6" s="12" t="s">
        <v>49</v>
      </c>
      <c r="P6" s="12" t="s">
        <v>50</v>
      </c>
      <c r="Q6" s="12" t="s">
        <v>51</v>
      </c>
      <c r="R6" s="12" t="s">
        <v>52</v>
      </c>
      <c r="S6" s="12" t="s">
        <v>53</v>
      </c>
      <c r="T6" s="12" t="s">
        <v>54</v>
      </c>
      <c r="U6" s="12" t="s">
        <v>55</v>
      </c>
      <c r="V6" s="12" t="s">
        <v>56</v>
      </c>
      <c r="W6" s="12" t="s">
        <v>57</v>
      </c>
      <c r="X6" s="12" t="s">
        <v>58</v>
      </c>
      <c r="Z6" s="12" t="s">
        <v>21</v>
      </c>
      <c r="AB6" s="12" t="s">
        <v>59</v>
      </c>
      <c r="AD6" s="12" t="s">
        <v>23</v>
      </c>
      <c r="AF6" s="12" t="s">
        <v>24</v>
      </c>
      <c r="AH6" s="12" t="s">
        <v>25</v>
      </c>
      <c r="AJ6" s="12" t="s">
        <v>26</v>
      </c>
      <c r="AL6" s="12" t="s">
        <v>27</v>
      </c>
      <c r="AN6" s="12" t="s">
        <v>28</v>
      </c>
      <c r="AP6" s="12" t="s">
        <v>29</v>
      </c>
      <c r="AR6" s="12" t="s">
        <v>60</v>
      </c>
      <c r="AT6" s="12" t="s">
        <v>31</v>
      </c>
      <c r="AV6" s="12" t="s">
        <v>32</v>
      </c>
      <c r="AX6" s="12" t="s">
        <v>61</v>
      </c>
      <c r="AZ6" s="12" t="s">
        <v>34</v>
      </c>
      <c r="BB6" s="12" t="s">
        <v>35</v>
      </c>
      <c r="BD6" s="12" t="s">
        <v>36</v>
      </c>
      <c r="BF6" s="12" t="s">
        <v>37</v>
      </c>
      <c r="BH6" s="12" t="s">
        <v>62</v>
      </c>
      <c r="BI6" s="12" t="s">
        <v>63</v>
      </c>
    </row>
    <row r="7" spans="2:63" x14ac:dyDescent="0.35">
      <c r="B7" s="10" t="s">
        <v>64</v>
      </c>
      <c r="C7" s="14">
        <v>4099</v>
      </c>
      <c r="D7" s="14">
        <v>2021</v>
      </c>
      <c r="E7" s="14">
        <v>2073</v>
      </c>
      <c r="G7" s="14">
        <v>326</v>
      </c>
      <c r="H7" s="14">
        <v>990</v>
      </c>
      <c r="I7" s="14">
        <v>995</v>
      </c>
      <c r="J7" s="14">
        <v>876</v>
      </c>
      <c r="K7" s="14">
        <v>722</v>
      </c>
      <c r="L7" s="14">
        <v>190</v>
      </c>
      <c r="N7" s="14">
        <v>327</v>
      </c>
      <c r="O7" s="14">
        <v>197</v>
      </c>
      <c r="P7" s="14">
        <v>211</v>
      </c>
      <c r="Q7" s="14">
        <v>403</v>
      </c>
      <c r="R7" s="14">
        <v>343</v>
      </c>
      <c r="S7" s="14">
        <v>351</v>
      </c>
      <c r="T7" s="14">
        <v>309</v>
      </c>
      <c r="U7" s="14">
        <v>748</v>
      </c>
      <c r="V7" s="14">
        <v>526</v>
      </c>
      <c r="W7" s="14">
        <v>343</v>
      </c>
      <c r="X7" s="14">
        <v>341</v>
      </c>
      <c r="Z7" s="14">
        <v>577</v>
      </c>
      <c r="AB7" s="14">
        <v>377</v>
      </c>
      <c r="AD7" s="14">
        <v>416</v>
      </c>
      <c r="AF7" s="14">
        <v>234</v>
      </c>
      <c r="AH7" s="14">
        <v>354</v>
      </c>
      <c r="AJ7" s="14">
        <v>361</v>
      </c>
      <c r="AL7" s="14">
        <v>260</v>
      </c>
      <c r="AN7" s="14">
        <v>99</v>
      </c>
      <c r="AP7" s="14">
        <v>430</v>
      </c>
      <c r="AR7" s="14">
        <v>155</v>
      </c>
      <c r="AT7" s="14">
        <v>275</v>
      </c>
      <c r="AV7" s="14">
        <v>137</v>
      </c>
      <c r="AX7" s="14">
        <v>88</v>
      </c>
      <c r="AZ7" s="14">
        <v>194</v>
      </c>
      <c r="BB7" s="14">
        <v>120</v>
      </c>
      <c r="BD7" s="14">
        <v>146</v>
      </c>
      <c r="BF7" s="14">
        <v>145</v>
      </c>
      <c r="BH7" s="14">
        <v>77</v>
      </c>
      <c r="BI7" s="14">
        <v>51</v>
      </c>
    </row>
    <row r="8" spans="2:63" x14ac:dyDescent="0.35">
      <c r="B8" s="7" t="s">
        <v>65</v>
      </c>
      <c r="C8" s="16">
        <v>4099</v>
      </c>
      <c r="D8" s="16">
        <v>2107</v>
      </c>
      <c r="E8" s="16">
        <v>1988</v>
      </c>
      <c r="G8" s="16">
        <v>402</v>
      </c>
      <c r="H8" s="16">
        <v>932</v>
      </c>
      <c r="I8" s="16">
        <v>967</v>
      </c>
      <c r="J8" s="16">
        <v>860</v>
      </c>
      <c r="K8" s="16">
        <v>740</v>
      </c>
      <c r="L8" s="16">
        <v>198</v>
      </c>
      <c r="N8" s="16">
        <v>332</v>
      </c>
      <c r="O8" s="16">
        <v>172</v>
      </c>
      <c r="P8" s="16">
        <v>139</v>
      </c>
      <c r="Q8" s="16">
        <v>442</v>
      </c>
      <c r="R8" s="16">
        <v>323</v>
      </c>
      <c r="S8" s="16">
        <v>287</v>
      </c>
      <c r="T8" s="16">
        <v>348</v>
      </c>
      <c r="U8" s="16">
        <v>750</v>
      </c>
      <c r="V8" s="16">
        <v>586</v>
      </c>
      <c r="W8" s="16">
        <v>356</v>
      </c>
      <c r="X8" s="16">
        <v>364</v>
      </c>
      <c r="Z8" s="16">
        <v>552</v>
      </c>
      <c r="AB8" s="16">
        <v>395</v>
      </c>
      <c r="AD8" s="16">
        <v>397</v>
      </c>
      <c r="AF8" s="16">
        <v>231</v>
      </c>
      <c r="AH8" s="16">
        <v>342</v>
      </c>
      <c r="AJ8" s="16">
        <v>346</v>
      </c>
      <c r="AL8" s="16">
        <v>269</v>
      </c>
      <c r="AN8" s="16">
        <v>101</v>
      </c>
      <c r="AP8" s="16">
        <v>434</v>
      </c>
      <c r="AR8" s="16">
        <v>157</v>
      </c>
      <c r="AT8" s="16">
        <v>264</v>
      </c>
      <c r="AV8" s="16">
        <v>135</v>
      </c>
      <c r="AX8" s="16">
        <v>118</v>
      </c>
      <c r="AZ8" s="16">
        <v>186</v>
      </c>
      <c r="BB8" s="16">
        <v>117</v>
      </c>
      <c r="BD8" s="16">
        <v>140</v>
      </c>
      <c r="BF8" s="16">
        <v>142</v>
      </c>
      <c r="BH8" s="16">
        <v>69</v>
      </c>
      <c r="BI8" s="16">
        <v>53</v>
      </c>
    </row>
    <row r="9" spans="2:63" ht="19" customHeight="1" x14ac:dyDescent="0.35">
      <c r="B9" s="22" t="s">
        <v>74</v>
      </c>
      <c r="C9" s="20">
        <v>7.9432923006225675E-2</v>
      </c>
      <c r="D9" s="20">
        <v>7.7922450916445202E-2</v>
      </c>
      <c r="E9" s="20">
        <v>8.0942836319627176E-2</v>
      </c>
      <c r="G9" s="20">
        <v>6.5995145081611098E-2</v>
      </c>
      <c r="H9" s="20">
        <v>8.0472499019942481E-2</v>
      </c>
      <c r="I9" s="20">
        <v>7.3128392924730126E-2</v>
      </c>
      <c r="J9" s="20">
        <v>9.6203914981126001E-2</v>
      </c>
      <c r="K9" s="20">
        <v>8.0923261727013945E-2</v>
      </c>
      <c r="L9" s="20">
        <v>5.4189689868292687E-2</v>
      </c>
      <c r="N9" s="20">
        <v>8.6006924707623819E-2</v>
      </c>
      <c r="O9" s="20">
        <v>7.3648937176873375E-2</v>
      </c>
      <c r="P9" s="20">
        <v>0.11390354460044209</v>
      </c>
      <c r="Q9" s="20">
        <v>6.4232709108617586E-2</v>
      </c>
      <c r="R9" s="20">
        <v>7.5676386559676956E-2</v>
      </c>
      <c r="S9" s="20">
        <v>7.3621680043663956E-2</v>
      </c>
      <c r="T9" s="20">
        <v>6.5450049129083296E-2</v>
      </c>
      <c r="U9" s="20">
        <v>8.0303381462282789E-2</v>
      </c>
      <c r="V9" s="20">
        <v>9.7595305896819681E-2</v>
      </c>
      <c r="W9" s="20">
        <v>7.0992434440221297E-2</v>
      </c>
      <c r="X9" s="20">
        <v>7.9969727853021727E-2</v>
      </c>
      <c r="Z9" s="20">
        <v>9.7713424152621617E-2</v>
      </c>
      <c r="AB9" s="20">
        <v>6.1596973659373749E-2</v>
      </c>
      <c r="AD9" s="20">
        <v>9.5305529854954607E-2</v>
      </c>
      <c r="AF9" s="20">
        <v>4.0575581267713899E-2</v>
      </c>
      <c r="AH9" s="20">
        <v>6.4797582346995716E-2</v>
      </c>
      <c r="AJ9" s="20">
        <v>8.7508538930040361E-2</v>
      </c>
      <c r="AL9" s="20">
        <v>6.8566038190175593E-2</v>
      </c>
      <c r="AN9" s="20">
        <v>5.7804884752442838E-2</v>
      </c>
      <c r="AP9" s="20">
        <v>9.4855555348259971E-2</v>
      </c>
      <c r="AR9" s="20">
        <v>7.4306592871327695E-2</v>
      </c>
      <c r="AT9" s="20">
        <v>8.7181947519935812E-2</v>
      </c>
      <c r="AV9" s="20">
        <v>8.6602844856955033E-2</v>
      </c>
      <c r="AX9" s="20">
        <v>9.3556404741969065E-2</v>
      </c>
      <c r="AZ9" s="20">
        <v>6.4797733223022749E-2</v>
      </c>
      <c r="BB9" s="20">
        <v>7.1624888129464492E-2</v>
      </c>
      <c r="BD9" s="20">
        <v>7.6102002710127514E-2</v>
      </c>
      <c r="BF9" s="20">
        <v>9.1972699562389931E-2</v>
      </c>
      <c r="BH9" s="20">
        <v>9.1220036235855909E-2</v>
      </c>
      <c r="BI9" s="20">
        <v>1.7146877764210349E-2</v>
      </c>
    </row>
    <row r="10" spans="2:63" ht="19" customHeight="1" x14ac:dyDescent="0.35">
      <c r="B10" s="22" t="s">
        <v>75</v>
      </c>
      <c r="C10" s="20">
        <v>0.19727423038639991</v>
      </c>
      <c r="D10" s="20">
        <v>0.18536389211277249</v>
      </c>
      <c r="E10" s="20">
        <v>0.20993550109343451</v>
      </c>
      <c r="G10" s="20">
        <v>0.21610294846299519</v>
      </c>
      <c r="H10" s="20">
        <v>0.20980821724790971</v>
      </c>
      <c r="I10" s="20">
        <v>0.19882271266507029</v>
      </c>
      <c r="J10" s="20">
        <v>0.20599523619935389</v>
      </c>
      <c r="K10" s="20">
        <v>0.17493861371751371</v>
      </c>
      <c r="L10" s="20">
        <v>0.1380763946734157</v>
      </c>
      <c r="N10" s="20">
        <v>0.24481952406021729</v>
      </c>
      <c r="O10" s="20">
        <v>0.20645983953921421</v>
      </c>
      <c r="P10" s="20">
        <v>0.24015504850859401</v>
      </c>
      <c r="Q10" s="20">
        <v>0.16277679882166679</v>
      </c>
      <c r="R10" s="20">
        <v>0.2139780765675042</v>
      </c>
      <c r="S10" s="20">
        <v>0.19758501181061519</v>
      </c>
      <c r="T10" s="20">
        <v>0.1986502607843891</v>
      </c>
      <c r="U10" s="20">
        <v>0.19224768830094849</v>
      </c>
      <c r="V10" s="20">
        <v>0.20732239283699949</v>
      </c>
      <c r="W10" s="20">
        <v>0.1584319264895</v>
      </c>
      <c r="X10" s="20">
        <v>0.19086933244745061</v>
      </c>
      <c r="Z10" s="20">
        <v>0.20698249961631179</v>
      </c>
      <c r="AB10" s="20">
        <v>0.18492361018550821</v>
      </c>
      <c r="AD10" s="20">
        <v>0.25176063493254153</v>
      </c>
      <c r="AF10" s="20">
        <v>0.19268304033582331</v>
      </c>
      <c r="AH10" s="20">
        <v>0.13898951430390111</v>
      </c>
      <c r="AJ10" s="20">
        <v>0.17307172208052471</v>
      </c>
      <c r="AL10" s="20">
        <v>0.1889670584346117</v>
      </c>
      <c r="AN10" s="20">
        <v>0.2097656773695224</v>
      </c>
      <c r="AP10" s="20">
        <v>0.2280775748445516</v>
      </c>
      <c r="AR10" s="20">
        <v>0.2597136134891912</v>
      </c>
      <c r="AT10" s="20">
        <v>0.19902055674309649</v>
      </c>
      <c r="AV10" s="20">
        <v>0.22722700263180631</v>
      </c>
      <c r="AX10" s="20">
        <v>0.20572841614159071</v>
      </c>
      <c r="AZ10" s="20">
        <v>0.17330011007384649</v>
      </c>
      <c r="BB10" s="20">
        <v>0.1521295729870617</v>
      </c>
      <c r="BD10" s="20">
        <v>0.14989655195832319</v>
      </c>
      <c r="BF10" s="20">
        <v>0.12832177861509531</v>
      </c>
      <c r="BH10" s="20">
        <v>0.1725426579773012</v>
      </c>
      <c r="BI10" s="20">
        <v>0.10987759618872429</v>
      </c>
    </row>
    <row r="11" spans="2:63" ht="19" customHeight="1" x14ac:dyDescent="0.35">
      <c r="B11" s="22" t="s">
        <v>70</v>
      </c>
      <c r="C11" s="20">
        <v>0.16029651674133971</v>
      </c>
      <c r="D11" s="20">
        <v>0.1665141455085779</v>
      </c>
      <c r="E11" s="20">
        <v>0.1537631585046868</v>
      </c>
      <c r="G11" s="20">
        <v>0.18577183536248079</v>
      </c>
      <c r="H11" s="20">
        <v>0.1256518664759837</v>
      </c>
      <c r="I11" s="20">
        <v>0.16790678621544119</v>
      </c>
      <c r="J11" s="20">
        <v>0.15903482819901771</v>
      </c>
      <c r="K11" s="20">
        <v>0.17210894281400671</v>
      </c>
      <c r="L11" s="20">
        <v>0.19590162335441541</v>
      </c>
      <c r="N11" s="20">
        <v>0.17958898198428941</v>
      </c>
      <c r="O11" s="20">
        <v>0.17160926218103581</v>
      </c>
      <c r="P11" s="20">
        <v>0.1626784863283319</v>
      </c>
      <c r="Q11" s="20">
        <v>0.16653521979339159</v>
      </c>
      <c r="R11" s="20">
        <v>0.1629857853065084</v>
      </c>
      <c r="S11" s="20">
        <v>0.16382040626691571</v>
      </c>
      <c r="T11" s="20">
        <v>0.17270081266062329</v>
      </c>
      <c r="U11" s="20">
        <v>0.13293400730745011</v>
      </c>
      <c r="V11" s="20">
        <v>0.14774616738983881</v>
      </c>
      <c r="W11" s="20">
        <v>0.20989009861257729</v>
      </c>
      <c r="X11" s="20">
        <v>0.13992535034312489</v>
      </c>
      <c r="Z11" s="20">
        <v>0.16358077340875471</v>
      </c>
      <c r="AB11" s="20">
        <v>0.1468615171010223</v>
      </c>
      <c r="AD11" s="20">
        <v>0.16280319892921891</v>
      </c>
      <c r="AF11" s="20">
        <v>0.14757660536948031</v>
      </c>
      <c r="AH11" s="20">
        <v>0.11252267928067571</v>
      </c>
      <c r="AJ11" s="20">
        <v>0.155526860365302</v>
      </c>
      <c r="AL11" s="20">
        <v>0.162385276988322</v>
      </c>
      <c r="AN11" s="20">
        <v>7.8246858938088498E-2</v>
      </c>
      <c r="AP11" s="20">
        <v>0.16147664171110421</v>
      </c>
      <c r="AR11" s="20">
        <v>0.1327890277012565</v>
      </c>
      <c r="AT11" s="20">
        <v>0.18437593104528691</v>
      </c>
      <c r="AV11" s="20">
        <v>0.14244793695726349</v>
      </c>
      <c r="AX11" s="20">
        <v>0.21174656762726751</v>
      </c>
      <c r="AZ11" s="20">
        <v>0.16835108788681619</v>
      </c>
      <c r="BB11" s="20">
        <v>0.20342812772232921</v>
      </c>
      <c r="BD11" s="20">
        <v>0.17421014789188169</v>
      </c>
      <c r="BF11" s="20">
        <v>0.1653407204561487</v>
      </c>
      <c r="BH11" s="20">
        <v>0.14426339885590839</v>
      </c>
      <c r="BI11" s="20">
        <v>0.19860070966140519</v>
      </c>
    </row>
    <row r="12" spans="2:63" ht="19" customHeight="1" x14ac:dyDescent="0.35">
      <c r="B12" s="22" t="s">
        <v>71</v>
      </c>
      <c r="C12" s="20">
        <v>0.33725051542690521</v>
      </c>
      <c r="D12" s="20">
        <v>0.34974756533489609</v>
      </c>
      <c r="E12" s="20">
        <v>0.32391180298289451</v>
      </c>
      <c r="G12" s="20">
        <v>0.35681588110457962</v>
      </c>
      <c r="H12" s="20">
        <v>0.34116098326336908</v>
      </c>
      <c r="I12" s="20">
        <v>0.34091567133959899</v>
      </c>
      <c r="J12" s="20">
        <v>0.34604336833893912</v>
      </c>
      <c r="K12" s="20">
        <v>0.31141021385719081</v>
      </c>
      <c r="L12" s="20">
        <v>0.31964286634415862</v>
      </c>
      <c r="N12" s="20">
        <v>0.3123118448205065</v>
      </c>
      <c r="O12" s="20">
        <v>0.30811679376434781</v>
      </c>
      <c r="P12" s="20">
        <v>0.26573291783829089</v>
      </c>
      <c r="Q12" s="20">
        <v>0.31216995473881831</v>
      </c>
      <c r="R12" s="20">
        <v>0.33180367133959898</v>
      </c>
      <c r="S12" s="20">
        <v>0.33770501704578682</v>
      </c>
      <c r="T12" s="20">
        <v>0.36861638670269348</v>
      </c>
      <c r="U12" s="20">
        <v>0.3517603389321261</v>
      </c>
      <c r="V12" s="20">
        <v>0.34441242316241277</v>
      </c>
      <c r="W12" s="20">
        <v>0.32932742749823918</v>
      </c>
      <c r="X12" s="20">
        <v>0.37233878979098411</v>
      </c>
      <c r="Z12" s="20">
        <v>0.30696674311024541</v>
      </c>
      <c r="AB12" s="20">
        <v>0.34989110068263779</v>
      </c>
      <c r="AD12" s="20">
        <v>0.32289531550595679</v>
      </c>
      <c r="AF12" s="20">
        <v>0.41754956764235901</v>
      </c>
      <c r="AH12" s="20">
        <v>0.36583993553030508</v>
      </c>
      <c r="AJ12" s="20">
        <v>0.34215480621831917</v>
      </c>
      <c r="AL12" s="20">
        <v>0.38525575616958613</v>
      </c>
      <c r="AN12" s="20">
        <v>0.44772893039558659</v>
      </c>
      <c r="AP12" s="20">
        <v>0.29992712890374579</v>
      </c>
      <c r="AR12" s="20">
        <v>0.37471948376236508</v>
      </c>
      <c r="AT12" s="20">
        <v>0.30147643662065132</v>
      </c>
      <c r="AV12" s="20">
        <v>0.3813530937756931</v>
      </c>
      <c r="AX12" s="20">
        <v>0.38959640023949133</v>
      </c>
      <c r="AZ12" s="20">
        <v>0.35033058657698402</v>
      </c>
      <c r="BB12" s="20">
        <v>0.30222231870495181</v>
      </c>
      <c r="BD12" s="20">
        <v>0.32213538416289988</v>
      </c>
      <c r="BF12" s="20">
        <v>0.31052080319774672</v>
      </c>
      <c r="BH12" s="20">
        <v>0.34149338055260692</v>
      </c>
      <c r="BI12" s="20">
        <v>0.43100725586640259</v>
      </c>
    </row>
    <row r="13" spans="2:63" ht="19" customHeight="1" x14ac:dyDescent="0.35">
      <c r="B13" s="22" t="s">
        <v>72</v>
      </c>
      <c r="C13" s="20">
        <v>0.22574581443912939</v>
      </c>
      <c r="D13" s="20">
        <v>0.22045194612730831</v>
      </c>
      <c r="E13" s="20">
        <v>0.23144670109935711</v>
      </c>
      <c r="G13" s="20">
        <v>0.17531418998833351</v>
      </c>
      <c r="H13" s="20">
        <v>0.24290643399279499</v>
      </c>
      <c r="I13" s="20">
        <v>0.2192264368551593</v>
      </c>
      <c r="J13" s="20">
        <v>0.19272265228156341</v>
      </c>
      <c r="K13" s="20">
        <v>0.26061896788427491</v>
      </c>
      <c r="L13" s="20">
        <v>0.29218942575971729</v>
      </c>
      <c r="N13" s="20">
        <v>0.17727272442736311</v>
      </c>
      <c r="O13" s="20">
        <v>0.2401651673385288</v>
      </c>
      <c r="P13" s="20">
        <v>0.21753000272434131</v>
      </c>
      <c r="Q13" s="20">
        <v>0.29428531753750592</v>
      </c>
      <c r="R13" s="20">
        <v>0.21555608022671149</v>
      </c>
      <c r="S13" s="20">
        <v>0.22726788483301821</v>
      </c>
      <c r="T13" s="20">
        <v>0.19458249072321071</v>
      </c>
      <c r="U13" s="20">
        <v>0.2427545839971923</v>
      </c>
      <c r="V13" s="20">
        <v>0.2029237107139292</v>
      </c>
      <c r="W13" s="20">
        <v>0.23135811295946229</v>
      </c>
      <c r="X13" s="20">
        <v>0.21689679956541871</v>
      </c>
      <c r="Z13" s="20">
        <v>0.22475655971206651</v>
      </c>
      <c r="AB13" s="20">
        <v>0.25672679837145801</v>
      </c>
      <c r="AD13" s="20">
        <v>0.16723532077732831</v>
      </c>
      <c r="AF13" s="20">
        <v>0.2016152053846236</v>
      </c>
      <c r="AH13" s="20">
        <v>0.31785028853812242</v>
      </c>
      <c r="AJ13" s="20">
        <v>0.24173807240581349</v>
      </c>
      <c r="AL13" s="20">
        <v>0.19482587021730441</v>
      </c>
      <c r="AN13" s="20">
        <v>0.20645364854435949</v>
      </c>
      <c r="AP13" s="20">
        <v>0.21566309919233839</v>
      </c>
      <c r="AR13" s="20">
        <v>0.15847128217585929</v>
      </c>
      <c r="AT13" s="20">
        <v>0.2279451280710296</v>
      </c>
      <c r="AV13" s="20">
        <v>0.162369121778282</v>
      </c>
      <c r="AX13" s="20">
        <v>9.9372211249681458E-2</v>
      </c>
      <c r="AZ13" s="20">
        <v>0.24322048223933079</v>
      </c>
      <c r="BB13" s="20">
        <v>0.2705950924561929</v>
      </c>
      <c r="BD13" s="20">
        <v>0.27765591327676781</v>
      </c>
      <c r="BF13" s="20">
        <v>0.30384399816861951</v>
      </c>
      <c r="BH13" s="20">
        <v>0.25048052637832752</v>
      </c>
      <c r="BI13" s="20">
        <v>0.2433675605192574</v>
      </c>
    </row>
    <row r="15" spans="2:63" x14ac:dyDescent="0.35">
      <c r="B15" t="s">
        <v>115</v>
      </c>
    </row>
    <row r="16" spans="2:63" x14ac:dyDescent="0.35">
      <c r="B16" t="s">
        <v>8</v>
      </c>
    </row>
    <row r="18" spans="2:2" x14ac:dyDescent="0.35">
      <c r="B18" s="5" t="str">
        <f>HYPERLINK("#Contents!A1", "Return to Contents")</f>
        <v>Return to Contents</v>
      </c>
    </row>
  </sheetData>
  <mergeCells count="5">
    <mergeCell ref="G5:L5"/>
    <mergeCell ref="D2:BK2"/>
    <mergeCell ref="D5:E5"/>
    <mergeCell ref="BH5:BI5"/>
    <mergeCell ref="N5:X5"/>
  </mergeCells>
  <pageMargins left="0.75" right="0.75" top="1" bottom="1" header="0.5" footer="0.5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B2:F18"/>
  <sheetViews>
    <sheetView showGridLines="0" workbookViewId="0"/>
  </sheetViews>
  <sheetFormatPr defaultRowHeight="14.5" x14ac:dyDescent="0.35"/>
  <cols>
    <col min="1" max="1" width="5" customWidth="1"/>
    <col min="2" max="2" width="25" customWidth="1"/>
    <col min="3" max="6" width="20" customWidth="1"/>
  </cols>
  <sheetData>
    <row r="2" spans="2:6" ht="40" customHeight="1" x14ac:dyDescent="0.35">
      <c r="D2" s="21" t="s">
        <v>116</v>
      </c>
    </row>
    <row r="6" spans="2:6" ht="102" customHeight="1" x14ac:dyDescent="0.35">
      <c r="C6" s="23" t="s">
        <v>131</v>
      </c>
      <c r="D6" s="23" t="s">
        <v>132</v>
      </c>
      <c r="E6" s="23" t="s">
        <v>133</v>
      </c>
      <c r="F6" s="23" t="s">
        <v>134</v>
      </c>
    </row>
    <row r="7" spans="2:6" x14ac:dyDescent="0.35">
      <c r="B7" s="22" t="s">
        <v>74</v>
      </c>
      <c r="C7" s="20">
        <v>6.3265044678287904E-2</v>
      </c>
      <c r="D7" s="20">
        <v>6.5339664523681146E-2</v>
      </c>
      <c r="E7" s="20">
        <v>3.8948193390309173E-2</v>
      </c>
      <c r="F7" s="20">
        <v>7.7786673971526332E-2</v>
      </c>
    </row>
    <row r="8" spans="2:6" x14ac:dyDescent="0.35">
      <c r="B8" s="22" t="s">
        <v>75</v>
      </c>
      <c r="C8" s="20">
        <v>0.1382180546317614</v>
      </c>
      <c r="D8" s="20">
        <v>0.1441879245191339</v>
      </c>
      <c r="E8" s="20">
        <v>0.13004640133313869</v>
      </c>
      <c r="F8" s="20">
        <v>0.19204204205381731</v>
      </c>
    </row>
    <row r="9" spans="2:6" x14ac:dyDescent="0.35">
      <c r="B9" s="22" t="s">
        <v>70</v>
      </c>
      <c r="C9" s="20">
        <v>0.1619152965855174</v>
      </c>
      <c r="D9" s="20">
        <v>0.1844511475677714</v>
      </c>
      <c r="E9" s="20">
        <v>0.14260025075771729</v>
      </c>
      <c r="F9" s="20">
        <v>0.16900561815497481</v>
      </c>
    </row>
    <row r="10" spans="2:6" x14ac:dyDescent="0.35">
      <c r="B10" s="22" t="s">
        <v>71</v>
      </c>
      <c r="C10" s="20">
        <v>0.36401776308767331</v>
      </c>
      <c r="D10" s="20">
        <v>0.35045061931810922</v>
      </c>
      <c r="E10" s="20">
        <v>0.34206414508589961</v>
      </c>
      <c r="F10" s="20">
        <v>0.33103402098055068</v>
      </c>
    </row>
    <row r="11" spans="2:6" x14ac:dyDescent="0.35">
      <c r="B11" s="22" t="s">
        <v>72</v>
      </c>
      <c r="C11" s="20">
        <v>0.27258384101675998</v>
      </c>
      <c r="D11" s="20">
        <v>0.25557064407130448</v>
      </c>
      <c r="E11" s="20">
        <v>0.34634100943293528</v>
      </c>
      <c r="F11" s="20">
        <v>0.23013164483913079</v>
      </c>
    </row>
    <row r="14" spans="2:6" x14ac:dyDescent="0.35">
      <c r="B14" t="s">
        <v>115</v>
      </c>
    </row>
    <row r="15" spans="2:6" x14ac:dyDescent="0.35">
      <c r="B15" t="s">
        <v>8</v>
      </c>
    </row>
    <row r="18" spans="2:2" x14ac:dyDescent="0.35">
      <c r="B18" t="str">
        <f>HYPERLINK("#Contents!A1", "Return to Contents")</f>
        <v>Return to Contents</v>
      </c>
    </row>
  </sheetData>
  <pageMargins left="0.75" right="0.75" top="1" bottom="1" header="0.5" footer="0.5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B2:BK18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5" width="10" customWidth="1"/>
    <col min="6" max="6" width="1.453125" customWidth="1"/>
    <col min="7" max="12" width="10" customWidth="1"/>
    <col min="13" max="13" width="1.453125" customWidth="1"/>
    <col min="14" max="24" width="10" customWidth="1"/>
    <col min="25" max="25" width="1.453125" customWidth="1"/>
    <col min="26" max="26" width="10" customWidth="1"/>
    <col min="27" max="27" width="1.453125" customWidth="1"/>
    <col min="28" max="28" width="10" customWidth="1"/>
    <col min="29" max="29" width="1.453125" customWidth="1"/>
    <col min="30" max="30" width="10" customWidth="1"/>
    <col min="31" max="31" width="1.453125" customWidth="1"/>
    <col min="32" max="32" width="10" customWidth="1"/>
    <col min="33" max="33" width="1.453125" customWidth="1"/>
    <col min="34" max="34" width="10" customWidth="1"/>
    <col min="35" max="35" width="1.453125" customWidth="1"/>
    <col min="36" max="36" width="10" customWidth="1"/>
    <col min="37" max="37" width="1.453125" customWidth="1"/>
    <col min="38" max="38" width="10" customWidth="1"/>
    <col min="39" max="39" width="1.453125" customWidth="1"/>
    <col min="40" max="40" width="10" customWidth="1"/>
    <col min="41" max="41" width="1.453125" customWidth="1"/>
    <col min="42" max="42" width="10" customWidth="1"/>
    <col min="43" max="43" width="1.453125" customWidth="1"/>
    <col min="44" max="44" width="10" customWidth="1"/>
    <col min="45" max="45" width="1.453125" customWidth="1"/>
    <col min="46" max="46" width="10" customWidth="1"/>
    <col min="47" max="47" width="1.453125" customWidth="1"/>
    <col min="48" max="48" width="10" customWidth="1"/>
    <col min="49" max="49" width="1.453125" customWidth="1"/>
    <col min="50" max="50" width="10" customWidth="1"/>
    <col min="51" max="51" width="1.453125" customWidth="1"/>
    <col min="52" max="52" width="10" customWidth="1"/>
    <col min="53" max="53" width="1.453125" customWidth="1"/>
    <col min="54" max="54" width="10" customWidth="1"/>
    <col min="55" max="55" width="1.453125" customWidth="1"/>
    <col min="56" max="56" width="10" customWidth="1"/>
    <col min="57" max="57" width="1.453125" customWidth="1"/>
    <col min="58" max="58" width="10" customWidth="1"/>
    <col min="59" max="59" width="1.453125" customWidth="1"/>
    <col min="60" max="61" width="10" customWidth="1"/>
  </cols>
  <sheetData>
    <row r="2" spans="2:63" ht="40" customHeight="1" x14ac:dyDescent="0.35">
      <c r="D2" s="29" t="s">
        <v>89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</row>
    <row r="5" spans="2:63" x14ac:dyDescent="0.35">
      <c r="D5" s="24" t="s">
        <v>18</v>
      </c>
      <c r="E5" s="25"/>
      <c r="G5" s="24" t="s">
        <v>19</v>
      </c>
      <c r="H5" s="25"/>
      <c r="I5" s="25"/>
      <c r="J5" s="25"/>
      <c r="K5" s="25"/>
      <c r="L5" s="25"/>
      <c r="N5" s="24" t="s">
        <v>20</v>
      </c>
      <c r="O5" s="25"/>
      <c r="P5" s="25"/>
      <c r="Q5" s="25"/>
      <c r="R5" s="25"/>
      <c r="S5" s="25"/>
      <c r="T5" s="25"/>
      <c r="U5" s="25"/>
      <c r="V5" s="25"/>
      <c r="W5" s="25"/>
      <c r="X5" s="25"/>
      <c r="Z5" s="11" t="s">
        <v>21</v>
      </c>
      <c r="AB5" s="11" t="s">
        <v>22</v>
      </c>
      <c r="AD5" s="11" t="s">
        <v>23</v>
      </c>
      <c r="AF5" s="11" t="s">
        <v>24</v>
      </c>
      <c r="AH5" s="11" t="s">
        <v>25</v>
      </c>
      <c r="AJ5" s="11" t="s">
        <v>26</v>
      </c>
      <c r="AL5" s="11" t="s">
        <v>27</v>
      </c>
      <c r="AN5" s="11" t="s">
        <v>28</v>
      </c>
      <c r="AP5" s="11" t="s">
        <v>29</v>
      </c>
      <c r="AR5" s="11" t="s">
        <v>30</v>
      </c>
      <c r="AT5" s="11" t="s">
        <v>31</v>
      </c>
      <c r="AV5" s="11" t="s">
        <v>32</v>
      </c>
      <c r="AX5" s="11" t="s">
        <v>33</v>
      </c>
      <c r="AZ5" s="11" t="s">
        <v>34</v>
      </c>
      <c r="BB5" s="11" t="s">
        <v>35</v>
      </c>
      <c r="BD5" s="11" t="s">
        <v>36</v>
      </c>
      <c r="BF5" s="11" t="s">
        <v>37</v>
      </c>
      <c r="BH5" s="24" t="s">
        <v>38</v>
      </c>
      <c r="BI5" s="25"/>
    </row>
    <row r="6" spans="2:63" ht="72.5" x14ac:dyDescent="0.35">
      <c r="C6" s="11" t="s">
        <v>39</v>
      </c>
      <c r="D6" s="12" t="s">
        <v>40</v>
      </c>
      <c r="E6" s="12" t="s">
        <v>41</v>
      </c>
      <c r="G6" s="12" t="s">
        <v>42</v>
      </c>
      <c r="H6" s="12" t="s">
        <v>43</v>
      </c>
      <c r="I6" s="12" t="s">
        <v>44</v>
      </c>
      <c r="J6" s="12" t="s">
        <v>45</v>
      </c>
      <c r="K6" s="12" t="s">
        <v>46</v>
      </c>
      <c r="L6" s="12" t="s">
        <v>47</v>
      </c>
      <c r="N6" s="12" t="s">
        <v>48</v>
      </c>
      <c r="O6" s="12" t="s">
        <v>49</v>
      </c>
      <c r="P6" s="12" t="s">
        <v>50</v>
      </c>
      <c r="Q6" s="12" t="s">
        <v>51</v>
      </c>
      <c r="R6" s="12" t="s">
        <v>52</v>
      </c>
      <c r="S6" s="12" t="s">
        <v>53</v>
      </c>
      <c r="T6" s="12" t="s">
        <v>54</v>
      </c>
      <c r="U6" s="12" t="s">
        <v>55</v>
      </c>
      <c r="V6" s="12" t="s">
        <v>56</v>
      </c>
      <c r="W6" s="12" t="s">
        <v>57</v>
      </c>
      <c r="X6" s="12" t="s">
        <v>58</v>
      </c>
      <c r="Z6" s="12" t="s">
        <v>21</v>
      </c>
      <c r="AB6" s="12" t="s">
        <v>59</v>
      </c>
      <c r="AD6" s="12" t="s">
        <v>23</v>
      </c>
      <c r="AF6" s="12" t="s">
        <v>24</v>
      </c>
      <c r="AH6" s="12" t="s">
        <v>25</v>
      </c>
      <c r="AJ6" s="12" t="s">
        <v>26</v>
      </c>
      <c r="AL6" s="12" t="s">
        <v>27</v>
      </c>
      <c r="AN6" s="12" t="s">
        <v>28</v>
      </c>
      <c r="AP6" s="12" t="s">
        <v>29</v>
      </c>
      <c r="AR6" s="12" t="s">
        <v>60</v>
      </c>
      <c r="AT6" s="12" t="s">
        <v>31</v>
      </c>
      <c r="AV6" s="12" t="s">
        <v>32</v>
      </c>
      <c r="AX6" s="12" t="s">
        <v>61</v>
      </c>
      <c r="AZ6" s="12" t="s">
        <v>34</v>
      </c>
      <c r="BB6" s="12" t="s">
        <v>35</v>
      </c>
      <c r="BD6" s="12" t="s">
        <v>36</v>
      </c>
      <c r="BF6" s="12" t="s">
        <v>37</v>
      </c>
      <c r="BH6" s="12" t="s">
        <v>62</v>
      </c>
      <c r="BI6" s="12" t="s">
        <v>63</v>
      </c>
    </row>
    <row r="7" spans="2:63" x14ac:dyDescent="0.35">
      <c r="B7" s="10" t="s">
        <v>64</v>
      </c>
      <c r="C7" s="14">
        <v>4099</v>
      </c>
      <c r="D7" s="14">
        <v>2021</v>
      </c>
      <c r="E7" s="14">
        <v>2073</v>
      </c>
      <c r="G7" s="14">
        <v>326</v>
      </c>
      <c r="H7" s="14">
        <v>990</v>
      </c>
      <c r="I7" s="14">
        <v>995</v>
      </c>
      <c r="J7" s="14">
        <v>876</v>
      </c>
      <c r="K7" s="14">
        <v>722</v>
      </c>
      <c r="L7" s="14">
        <v>190</v>
      </c>
      <c r="N7" s="14">
        <v>327</v>
      </c>
      <c r="O7" s="14">
        <v>197</v>
      </c>
      <c r="P7" s="14">
        <v>211</v>
      </c>
      <c r="Q7" s="14">
        <v>403</v>
      </c>
      <c r="R7" s="14">
        <v>343</v>
      </c>
      <c r="S7" s="14">
        <v>351</v>
      </c>
      <c r="T7" s="14">
        <v>309</v>
      </c>
      <c r="U7" s="14">
        <v>748</v>
      </c>
      <c r="V7" s="14">
        <v>526</v>
      </c>
      <c r="W7" s="14">
        <v>343</v>
      </c>
      <c r="X7" s="14">
        <v>341</v>
      </c>
      <c r="Z7" s="14">
        <v>577</v>
      </c>
      <c r="AB7" s="14">
        <v>377</v>
      </c>
      <c r="AD7" s="14">
        <v>416</v>
      </c>
      <c r="AF7" s="14">
        <v>234</v>
      </c>
      <c r="AH7" s="14">
        <v>354</v>
      </c>
      <c r="AJ7" s="14">
        <v>361</v>
      </c>
      <c r="AL7" s="14">
        <v>260</v>
      </c>
      <c r="AN7" s="14">
        <v>99</v>
      </c>
      <c r="AP7" s="14">
        <v>430</v>
      </c>
      <c r="AR7" s="14">
        <v>155</v>
      </c>
      <c r="AT7" s="14">
        <v>275</v>
      </c>
      <c r="AV7" s="14">
        <v>137</v>
      </c>
      <c r="AX7" s="14">
        <v>88</v>
      </c>
      <c r="AZ7" s="14">
        <v>194</v>
      </c>
      <c r="BB7" s="14">
        <v>120</v>
      </c>
      <c r="BD7" s="14">
        <v>146</v>
      </c>
      <c r="BF7" s="14">
        <v>145</v>
      </c>
      <c r="BH7" s="14">
        <v>77</v>
      </c>
      <c r="BI7" s="14">
        <v>51</v>
      </c>
    </row>
    <row r="8" spans="2:63" x14ac:dyDescent="0.35">
      <c r="B8" s="7" t="s">
        <v>65</v>
      </c>
      <c r="C8" s="16">
        <v>4099</v>
      </c>
      <c r="D8" s="16">
        <v>2107</v>
      </c>
      <c r="E8" s="16">
        <v>1988</v>
      </c>
      <c r="G8" s="16">
        <v>402</v>
      </c>
      <c r="H8" s="16">
        <v>932</v>
      </c>
      <c r="I8" s="16">
        <v>967</v>
      </c>
      <c r="J8" s="16">
        <v>860</v>
      </c>
      <c r="K8" s="16">
        <v>740</v>
      </c>
      <c r="L8" s="16">
        <v>198</v>
      </c>
      <c r="N8" s="16">
        <v>332</v>
      </c>
      <c r="O8" s="16">
        <v>172</v>
      </c>
      <c r="P8" s="16">
        <v>139</v>
      </c>
      <c r="Q8" s="16">
        <v>442</v>
      </c>
      <c r="R8" s="16">
        <v>323</v>
      </c>
      <c r="S8" s="16">
        <v>287</v>
      </c>
      <c r="T8" s="16">
        <v>348</v>
      </c>
      <c r="U8" s="16">
        <v>750</v>
      </c>
      <c r="V8" s="16">
        <v>586</v>
      </c>
      <c r="W8" s="16">
        <v>356</v>
      </c>
      <c r="X8" s="16">
        <v>364</v>
      </c>
      <c r="Z8" s="16">
        <v>552</v>
      </c>
      <c r="AB8" s="16">
        <v>395</v>
      </c>
      <c r="AD8" s="16">
        <v>397</v>
      </c>
      <c r="AF8" s="16">
        <v>231</v>
      </c>
      <c r="AH8" s="16">
        <v>342</v>
      </c>
      <c r="AJ8" s="16">
        <v>346</v>
      </c>
      <c r="AL8" s="16">
        <v>269</v>
      </c>
      <c r="AN8" s="16">
        <v>101</v>
      </c>
      <c r="AP8" s="16">
        <v>434</v>
      </c>
      <c r="AR8" s="16">
        <v>157</v>
      </c>
      <c r="AT8" s="16">
        <v>264</v>
      </c>
      <c r="AV8" s="16">
        <v>135</v>
      </c>
      <c r="AX8" s="16">
        <v>118</v>
      </c>
      <c r="AZ8" s="16">
        <v>186</v>
      </c>
      <c r="BB8" s="16">
        <v>117</v>
      </c>
      <c r="BD8" s="16">
        <v>140</v>
      </c>
      <c r="BF8" s="16">
        <v>142</v>
      </c>
      <c r="BH8" s="16">
        <v>69</v>
      </c>
      <c r="BI8" s="16">
        <v>53</v>
      </c>
    </row>
    <row r="9" spans="2:63" ht="19" customHeight="1" x14ac:dyDescent="0.35">
      <c r="B9" s="22" t="s">
        <v>74</v>
      </c>
      <c r="C9" s="20">
        <v>6.3265044678287904E-2</v>
      </c>
      <c r="D9" s="20">
        <v>6.514059363235776E-2</v>
      </c>
      <c r="E9" s="20">
        <v>6.0951106587000543E-2</v>
      </c>
      <c r="G9" s="20">
        <v>4.5807738258807608E-2</v>
      </c>
      <c r="H9" s="20">
        <v>4.2393221545549378E-2</v>
      </c>
      <c r="I9" s="20">
        <v>5.4073902368174498E-2</v>
      </c>
      <c r="J9" s="20">
        <v>6.975959431548269E-2</v>
      </c>
      <c r="K9" s="20">
        <v>9.8027091437740979E-2</v>
      </c>
      <c r="L9" s="20">
        <v>0.1210692559972118</v>
      </c>
      <c r="N9" s="20">
        <v>7.0858587830134406E-2</v>
      </c>
      <c r="O9" s="20">
        <v>5.6594586009182081E-2</v>
      </c>
      <c r="P9" s="20">
        <v>4.7199787716192383E-2</v>
      </c>
      <c r="Q9" s="20">
        <v>5.8412245154145677E-2</v>
      </c>
      <c r="R9" s="20">
        <v>6.1378152009752607E-2</v>
      </c>
      <c r="S9" s="20">
        <v>8.1553311823156741E-2</v>
      </c>
      <c r="T9" s="20">
        <v>6.2977114617930957E-2</v>
      </c>
      <c r="U9" s="20">
        <v>4.9443622172185293E-2</v>
      </c>
      <c r="V9" s="20">
        <v>6.979411630193437E-2</v>
      </c>
      <c r="W9" s="20">
        <v>6.9606353263037712E-2</v>
      </c>
      <c r="X9" s="20">
        <v>7.1466957190665592E-2</v>
      </c>
      <c r="Z9" s="20">
        <v>7.2337687258891128E-2</v>
      </c>
      <c r="AB9" s="20">
        <v>7.3693953073874677E-2</v>
      </c>
      <c r="AD9" s="20">
        <v>4.3204890263631911E-2</v>
      </c>
      <c r="AF9" s="20">
        <v>5.2761887050635732E-2</v>
      </c>
      <c r="AH9" s="20">
        <v>2.562083122003786E-2</v>
      </c>
      <c r="AJ9" s="20">
        <v>9.319405933599785E-2</v>
      </c>
      <c r="AL9" s="20">
        <v>7.0227815397154322E-2</v>
      </c>
      <c r="AN9" s="20">
        <v>7.0805977612165255E-2</v>
      </c>
      <c r="AP9" s="20">
        <v>8.2570991565883683E-2</v>
      </c>
      <c r="AR9" s="20">
        <v>4.127986016017049E-2</v>
      </c>
      <c r="AT9" s="20">
        <v>4.0262894852909792E-2</v>
      </c>
      <c r="AV9" s="20">
        <v>0.12928329492215579</v>
      </c>
      <c r="AX9" s="20">
        <v>6.7840209188896272E-2</v>
      </c>
      <c r="AZ9" s="20">
        <v>7.4479074553288546E-2</v>
      </c>
      <c r="BB9" s="20">
        <v>6.8668765637761198E-2</v>
      </c>
      <c r="BD9" s="20">
        <v>5.6645430663842013E-2</v>
      </c>
      <c r="BF9" s="20">
        <v>0.11288337438770089</v>
      </c>
      <c r="BH9" s="20">
        <v>0.1030232306320877</v>
      </c>
      <c r="BI9" s="20">
        <v>4.1565758604397478E-2</v>
      </c>
    </row>
    <row r="10" spans="2:63" ht="19" customHeight="1" x14ac:dyDescent="0.35">
      <c r="B10" s="22" t="s">
        <v>75</v>
      </c>
      <c r="C10" s="20">
        <v>0.1382180546317614</v>
      </c>
      <c r="D10" s="20">
        <v>0.14409014409381971</v>
      </c>
      <c r="E10" s="20">
        <v>0.13206590918820801</v>
      </c>
      <c r="G10" s="20">
        <v>0.2178731527397095</v>
      </c>
      <c r="H10" s="20">
        <v>0.1152760334689745</v>
      </c>
      <c r="I10" s="20">
        <v>0.118134636569435</v>
      </c>
      <c r="J10" s="20">
        <v>0.14827460595230091</v>
      </c>
      <c r="K10" s="20">
        <v>0.15425434790860629</v>
      </c>
      <c r="L10" s="20">
        <v>8.7296409468253219E-2</v>
      </c>
      <c r="N10" s="20">
        <v>0.16447788444306219</v>
      </c>
      <c r="O10" s="20">
        <v>0.14576398204962879</v>
      </c>
      <c r="P10" s="20">
        <v>0.1209495633968075</v>
      </c>
      <c r="Q10" s="20">
        <v>0.11544668541321861</v>
      </c>
      <c r="R10" s="20">
        <v>0.14611425843361511</v>
      </c>
      <c r="S10" s="20">
        <v>0.13805818086077939</v>
      </c>
      <c r="T10" s="20">
        <v>0.14443773619636499</v>
      </c>
      <c r="U10" s="20">
        <v>0.12214364455430959</v>
      </c>
      <c r="V10" s="20">
        <v>0.14139873705496661</v>
      </c>
      <c r="W10" s="20">
        <v>0.15319285632990259</v>
      </c>
      <c r="X10" s="20">
        <v>0.146541117145042</v>
      </c>
      <c r="Z10" s="20">
        <v>0.13359550694347649</v>
      </c>
      <c r="AB10" s="20">
        <v>0.1046896903727324</v>
      </c>
      <c r="AD10" s="20">
        <v>0.16131885262798809</v>
      </c>
      <c r="AF10" s="20">
        <v>0.1175446486247219</v>
      </c>
      <c r="AH10" s="20">
        <v>9.6817665411291026E-2</v>
      </c>
      <c r="AJ10" s="20">
        <v>0.1540507971968979</v>
      </c>
      <c r="AL10" s="20">
        <v>0.15136099674169079</v>
      </c>
      <c r="AN10" s="20">
        <v>0.188480714910497</v>
      </c>
      <c r="AP10" s="20">
        <v>0.19717656625320609</v>
      </c>
      <c r="AR10" s="20">
        <v>0.23275318115690419</v>
      </c>
      <c r="AT10" s="20">
        <v>0.14301093882577171</v>
      </c>
      <c r="AV10" s="20">
        <v>0.13681010249712369</v>
      </c>
      <c r="AX10" s="20">
        <v>0.12948284559812731</v>
      </c>
      <c r="AZ10" s="20">
        <v>0.18093886654408711</v>
      </c>
      <c r="BB10" s="20">
        <v>0.1575270228517224</v>
      </c>
      <c r="BD10" s="20">
        <v>0.1451775678334041</v>
      </c>
      <c r="BF10" s="20">
        <v>0.158819842805273</v>
      </c>
      <c r="BH10" s="20">
        <v>0.19584987025862419</v>
      </c>
      <c r="BI10" s="20">
        <v>0.1168948676413628</v>
      </c>
    </row>
    <row r="11" spans="2:63" ht="19" customHeight="1" x14ac:dyDescent="0.35">
      <c r="B11" s="22" t="s">
        <v>70</v>
      </c>
      <c r="C11" s="20">
        <v>0.1619152965855174</v>
      </c>
      <c r="D11" s="20">
        <v>0.15674791783948411</v>
      </c>
      <c r="E11" s="20">
        <v>0.1676969633691931</v>
      </c>
      <c r="G11" s="20">
        <v>0.15137591596458619</v>
      </c>
      <c r="H11" s="20">
        <v>0.13136285795363409</v>
      </c>
      <c r="I11" s="20">
        <v>0.16632597453513909</v>
      </c>
      <c r="J11" s="20">
        <v>0.16610120472023379</v>
      </c>
      <c r="K11" s="20">
        <v>0.18432560080367141</v>
      </c>
      <c r="L11" s="20">
        <v>0.2387943292260431</v>
      </c>
      <c r="N11" s="20">
        <v>0.1821710700366273</v>
      </c>
      <c r="O11" s="20">
        <v>0.12853178235113569</v>
      </c>
      <c r="P11" s="20">
        <v>0.17932351450453099</v>
      </c>
      <c r="Q11" s="20">
        <v>0.15855798932670309</v>
      </c>
      <c r="R11" s="20">
        <v>0.14567594116396981</v>
      </c>
      <c r="S11" s="20">
        <v>0.15975158821036189</v>
      </c>
      <c r="T11" s="20">
        <v>0.1699739463297549</v>
      </c>
      <c r="U11" s="20">
        <v>0.13342758958552989</v>
      </c>
      <c r="V11" s="20">
        <v>0.2072677401349429</v>
      </c>
      <c r="W11" s="20">
        <v>0.1578700040699777</v>
      </c>
      <c r="X11" s="20">
        <v>0.15165447105788879</v>
      </c>
      <c r="Z11" s="20">
        <v>0.16040046838969149</v>
      </c>
      <c r="AB11" s="20">
        <v>0.15320940142354311</v>
      </c>
      <c r="AD11" s="20">
        <v>0.18279299339919339</v>
      </c>
      <c r="AF11" s="20">
        <v>0.14270634565189641</v>
      </c>
      <c r="AH11" s="20">
        <v>7.8752878446346902E-2</v>
      </c>
      <c r="AJ11" s="20">
        <v>0.12698307277831769</v>
      </c>
      <c r="AL11" s="20">
        <v>0.17045599044176579</v>
      </c>
      <c r="AN11" s="20">
        <v>0.15620261774692301</v>
      </c>
      <c r="AP11" s="20">
        <v>0.1782186264071178</v>
      </c>
      <c r="AR11" s="20">
        <v>0.14328049772567081</v>
      </c>
      <c r="AT11" s="20">
        <v>0.11415055807237789</v>
      </c>
      <c r="AV11" s="20">
        <v>0.23418144030211729</v>
      </c>
      <c r="AX11" s="20">
        <v>0.2847741350653244</v>
      </c>
      <c r="AZ11" s="20">
        <v>0.16981330702290881</v>
      </c>
      <c r="BB11" s="20">
        <v>0.1660046089311224</v>
      </c>
      <c r="BD11" s="20">
        <v>0.19440442174188149</v>
      </c>
      <c r="BF11" s="20">
        <v>0.15128352573801329</v>
      </c>
      <c r="BH11" s="20">
        <v>0.20466764286382569</v>
      </c>
      <c r="BI11" s="20">
        <v>0.24332232676964871</v>
      </c>
    </row>
    <row r="12" spans="2:63" ht="19" customHeight="1" x14ac:dyDescent="0.35">
      <c r="B12" s="22" t="s">
        <v>71</v>
      </c>
      <c r="C12" s="20">
        <v>0.36401776308767331</v>
      </c>
      <c r="D12" s="20">
        <v>0.36623255822534129</v>
      </c>
      <c r="E12" s="20">
        <v>0.36145329904545981</v>
      </c>
      <c r="G12" s="20">
        <v>0.38375691887917851</v>
      </c>
      <c r="H12" s="20">
        <v>0.40300999755406358</v>
      </c>
      <c r="I12" s="20">
        <v>0.3668371077236231</v>
      </c>
      <c r="J12" s="20">
        <v>0.35662892602859969</v>
      </c>
      <c r="K12" s="20">
        <v>0.32217272041282657</v>
      </c>
      <c r="L12" s="20">
        <v>0.26097173771594051</v>
      </c>
      <c r="N12" s="20">
        <v>0.36509798491409512</v>
      </c>
      <c r="O12" s="20">
        <v>0.34204936613968051</v>
      </c>
      <c r="P12" s="20">
        <v>0.34536566349009951</v>
      </c>
      <c r="Q12" s="20">
        <v>0.38253897334928377</v>
      </c>
      <c r="R12" s="20">
        <v>0.39175672083122531</v>
      </c>
      <c r="S12" s="20">
        <v>0.36374606977766011</v>
      </c>
      <c r="T12" s="20">
        <v>0.37292625895468551</v>
      </c>
      <c r="U12" s="20">
        <v>0.38379425980385068</v>
      </c>
      <c r="V12" s="20">
        <v>0.3317257852639493</v>
      </c>
      <c r="W12" s="20">
        <v>0.3371881154185809</v>
      </c>
      <c r="X12" s="20">
        <v>0.36382966055046112</v>
      </c>
      <c r="Z12" s="20">
        <v>0.34936779224526199</v>
      </c>
      <c r="AB12" s="20">
        <v>0.35236878965161639</v>
      </c>
      <c r="AD12" s="20">
        <v>0.36081895192157298</v>
      </c>
      <c r="AF12" s="20">
        <v>0.4565414750749297</v>
      </c>
      <c r="AH12" s="20">
        <v>0.34362454811462467</v>
      </c>
      <c r="AJ12" s="20">
        <v>0.35451518668506621</v>
      </c>
      <c r="AL12" s="20">
        <v>0.41057219488765601</v>
      </c>
      <c r="AN12" s="20">
        <v>0.37552231451290591</v>
      </c>
      <c r="AP12" s="20">
        <v>0.33011896406894459</v>
      </c>
      <c r="AR12" s="20">
        <v>0.32743150536562782</v>
      </c>
      <c r="AT12" s="20">
        <v>0.38502339659636692</v>
      </c>
      <c r="AV12" s="20">
        <v>0.31877018628683662</v>
      </c>
      <c r="AX12" s="20">
        <v>0.29596063007371137</v>
      </c>
      <c r="AZ12" s="20">
        <v>0.28297074332452399</v>
      </c>
      <c r="BB12" s="20">
        <v>0.28899926730085362</v>
      </c>
      <c r="BD12" s="20">
        <v>0.2934565137172182</v>
      </c>
      <c r="BF12" s="20">
        <v>0.2808970001893954</v>
      </c>
      <c r="BH12" s="20">
        <v>0.26316710182122538</v>
      </c>
      <c r="BI12" s="20">
        <v>0.32228196031232581</v>
      </c>
    </row>
    <row r="13" spans="2:63" ht="19" customHeight="1" x14ac:dyDescent="0.35">
      <c r="B13" s="22" t="s">
        <v>72</v>
      </c>
      <c r="C13" s="20">
        <v>0.27258384101675998</v>
      </c>
      <c r="D13" s="20">
        <v>0.2677887862089971</v>
      </c>
      <c r="E13" s="20">
        <v>0.27783272181013863</v>
      </c>
      <c r="G13" s="20">
        <v>0.20118627415771809</v>
      </c>
      <c r="H13" s="20">
        <v>0.30795788947777841</v>
      </c>
      <c r="I13" s="20">
        <v>0.29462837880362841</v>
      </c>
      <c r="J13" s="20">
        <v>0.25923566898338291</v>
      </c>
      <c r="K13" s="20">
        <v>0.2412202394371547</v>
      </c>
      <c r="L13" s="20">
        <v>0.29186826759255119</v>
      </c>
      <c r="N13" s="20">
        <v>0.21739447277608101</v>
      </c>
      <c r="O13" s="20">
        <v>0.3270602834503728</v>
      </c>
      <c r="P13" s="20">
        <v>0.30716147089236973</v>
      </c>
      <c r="Q13" s="20">
        <v>0.28504410675664871</v>
      </c>
      <c r="R13" s="20">
        <v>0.25507492756143718</v>
      </c>
      <c r="S13" s="20">
        <v>0.25689084932804179</v>
      </c>
      <c r="T13" s="20">
        <v>0.2496849439012637</v>
      </c>
      <c r="U13" s="20">
        <v>0.31119088388412453</v>
      </c>
      <c r="V13" s="20">
        <v>0.24981362124420711</v>
      </c>
      <c r="W13" s="20">
        <v>0.28214267091850109</v>
      </c>
      <c r="X13" s="20">
        <v>0.26650779405594249</v>
      </c>
      <c r="Z13" s="20">
        <v>0.28429854516267888</v>
      </c>
      <c r="AB13" s="20">
        <v>0.31603816547823338</v>
      </c>
      <c r="AD13" s="20">
        <v>0.25186431178761359</v>
      </c>
      <c r="AF13" s="20">
        <v>0.2304456435978163</v>
      </c>
      <c r="AH13" s="20">
        <v>0.45518407680769951</v>
      </c>
      <c r="AJ13" s="20">
        <v>0.27125688400372028</v>
      </c>
      <c r="AL13" s="20">
        <v>0.19738300253173319</v>
      </c>
      <c r="AN13" s="20">
        <v>0.20898837521750899</v>
      </c>
      <c r="AP13" s="20">
        <v>0.21191485170484789</v>
      </c>
      <c r="AR13" s="20">
        <v>0.2552549555916267</v>
      </c>
      <c r="AT13" s="20">
        <v>0.31755221165257341</v>
      </c>
      <c r="AV13" s="20">
        <v>0.1809549759917666</v>
      </c>
      <c r="AX13" s="20">
        <v>0.22194218007394051</v>
      </c>
      <c r="AZ13" s="20">
        <v>0.2917980085551915</v>
      </c>
      <c r="BB13" s="20">
        <v>0.31880033527854029</v>
      </c>
      <c r="BD13" s="20">
        <v>0.3103160660436543</v>
      </c>
      <c r="BF13" s="20">
        <v>0.29611625687961718</v>
      </c>
      <c r="BH13" s="20">
        <v>0.23329215442423709</v>
      </c>
      <c r="BI13" s="20">
        <v>0.27593508667226502</v>
      </c>
    </row>
    <row r="15" spans="2:63" x14ac:dyDescent="0.35">
      <c r="B15" t="s">
        <v>115</v>
      </c>
    </row>
    <row r="16" spans="2:63" x14ac:dyDescent="0.35">
      <c r="B16" t="s">
        <v>8</v>
      </c>
    </row>
    <row r="18" spans="2:2" x14ac:dyDescent="0.35">
      <c r="B18" s="5" t="str">
        <f>HYPERLINK("#Contents!A1", "Return to Contents")</f>
        <v>Return to Contents</v>
      </c>
    </row>
  </sheetData>
  <mergeCells count="5">
    <mergeCell ref="G5:L5"/>
    <mergeCell ref="D2:BK2"/>
    <mergeCell ref="D5:E5"/>
    <mergeCell ref="BH5:BI5"/>
    <mergeCell ref="N5:X5"/>
  </mergeCells>
  <pageMargins left="0.75" right="0.75" top="1" bottom="1" header="0.5" footer="0.5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B2:BK18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5" width="10" customWidth="1"/>
    <col min="6" max="6" width="1.453125" customWidth="1"/>
    <col min="7" max="12" width="10" customWidth="1"/>
    <col min="13" max="13" width="1.453125" customWidth="1"/>
    <col min="14" max="24" width="10" customWidth="1"/>
    <col min="25" max="25" width="1.453125" customWidth="1"/>
    <col min="26" max="26" width="10" customWidth="1"/>
    <col min="27" max="27" width="1.453125" customWidth="1"/>
    <col min="28" max="28" width="10" customWidth="1"/>
    <col min="29" max="29" width="1.453125" customWidth="1"/>
    <col min="30" max="30" width="10" customWidth="1"/>
    <col min="31" max="31" width="1.453125" customWidth="1"/>
    <col min="32" max="32" width="10" customWidth="1"/>
    <col min="33" max="33" width="1.453125" customWidth="1"/>
    <col min="34" max="34" width="10" customWidth="1"/>
    <col min="35" max="35" width="1.453125" customWidth="1"/>
    <col min="36" max="36" width="10" customWidth="1"/>
    <col min="37" max="37" width="1.453125" customWidth="1"/>
    <col min="38" max="38" width="10" customWidth="1"/>
    <col min="39" max="39" width="1.453125" customWidth="1"/>
    <col min="40" max="40" width="10" customWidth="1"/>
    <col min="41" max="41" width="1.453125" customWidth="1"/>
    <col min="42" max="42" width="10" customWidth="1"/>
    <col min="43" max="43" width="1.453125" customWidth="1"/>
    <col min="44" max="44" width="10" customWidth="1"/>
    <col min="45" max="45" width="1.453125" customWidth="1"/>
    <col min="46" max="46" width="10" customWidth="1"/>
    <col min="47" max="47" width="1.453125" customWidth="1"/>
    <col min="48" max="48" width="10" customWidth="1"/>
    <col min="49" max="49" width="1.453125" customWidth="1"/>
    <col min="50" max="50" width="10" customWidth="1"/>
    <col min="51" max="51" width="1.453125" customWidth="1"/>
    <col min="52" max="52" width="10" customWidth="1"/>
    <col min="53" max="53" width="1.453125" customWidth="1"/>
    <col min="54" max="54" width="10" customWidth="1"/>
    <col min="55" max="55" width="1.453125" customWidth="1"/>
    <col min="56" max="56" width="10" customWidth="1"/>
    <col min="57" max="57" width="1.453125" customWidth="1"/>
    <col min="58" max="58" width="10" customWidth="1"/>
    <col min="59" max="59" width="1.453125" customWidth="1"/>
    <col min="60" max="61" width="10" customWidth="1"/>
  </cols>
  <sheetData>
    <row r="2" spans="2:63" ht="40" customHeight="1" x14ac:dyDescent="0.35">
      <c r="D2" s="29" t="s">
        <v>90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</row>
    <row r="5" spans="2:63" x14ac:dyDescent="0.35">
      <c r="D5" s="24" t="s">
        <v>18</v>
      </c>
      <c r="E5" s="25"/>
      <c r="G5" s="24" t="s">
        <v>19</v>
      </c>
      <c r="H5" s="25"/>
      <c r="I5" s="25"/>
      <c r="J5" s="25"/>
      <c r="K5" s="25"/>
      <c r="L5" s="25"/>
      <c r="N5" s="24" t="s">
        <v>20</v>
      </c>
      <c r="O5" s="25"/>
      <c r="P5" s="25"/>
      <c r="Q5" s="25"/>
      <c r="R5" s="25"/>
      <c r="S5" s="25"/>
      <c r="T5" s="25"/>
      <c r="U5" s="25"/>
      <c r="V5" s="25"/>
      <c r="W5" s="25"/>
      <c r="X5" s="25"/>
      <c r="Z5" s="11" t="s">
        <v>21</v>
      </c>
      <c r="AB5" s="11" t="s">
        <v>22</v>
      </c>
      <c r="AD5" s="11" t="s">
        <v>23</v>
      </c>
      <c r="AF5" s="11" t="s">
        <v>24</v>
      </c>
      <c r="AH5" s="11" t="s">
        <v>25</v>
      </c>
      <c r="AJ5" s="11" t="s">
        <v>26</v>
      </c>
      <c r="AL5" s="11" t="s">
        <v>27</v>
      </c>
      <c r="AN5" s="11" t="s">
        <v>28</v>
      </c>
      <c r="AP5" s="11" t="s">
        <v>29</v>
      </c>
      <c r="AR5" s="11" t="s">
        <v>30</v>
      </c>
      <c r="AT5" s="11" t="s">
        <v>31</v>
      </c>
      <c r="AV5" s="11" t="s">
        <v>32</v>
      </c>
      <c r="AX5" s="11" t="s">
        <v>33</v>
      </c>
      <c r="AZ5" s="11" t="s">
        <v>34</v>
      </c>
      <c r="BB5" s="11" t="s">
        <v>35</v>
      </c>
      <c r="BD5" s="11" t="s">
        <v>36</v>
      </c>
      <c r="BF5" s="11" t="s">
        <v>37</v>
      </c>
      <c r="BH5" s="24" t="s">
        <v>38</v>
      </c>
      <c r="BI5" s="25"/>
    </row>
    <row r="6" spans="2:63" ht="72.5" x14ac:dyDescent="0.35">
      <c r="C6" s="11" t="s">
        <v>39</v>
      </c>
      <c r="D6" s="12" t="s">
        <v>40</v>
      </c>
      <c r="E6" s="12" t="s">
        <v>41</v>
      </c>
      <c r="G6" s="12" t="s">
        <v>42</v>
      </c>
      <c r="H6" s="12" t="s">
        <v>43</v>
      </c>
      <c r="I6" s="12" t="s">
        <v>44</v>
      </c>
      <c r="J6" s="12" t="s">
        <v>45</v>
      </c>
      <c r="K6" s="12" t="s">
        <v>46</v>
      </c>
      <c r="L6" s="12" t="s">
        <v>47</v>
      </c>
      <c r="N6" s="12" t="s">
        <v>48</v>
      </c>
      <c r="O6" s="12" t="s">
        <v>49</v>
      </c>
      <c r="P6" s="12" t="s">
        <v>50</v>
      </c>
      <c r="Q6" s="12" t="s">
        <v>51</v>
      </c>
      <c r="R6" s="12" t="s">
        <v>52</v>
      </c>
      <c r="S6" s="12" t="s">
        <v>53</v>
      </c>
      <c r="T6" s="12" t="s">
        <v>54</v>
      </c>
      <c r="U6" s="12" t="s">
        <v>55</v>
      </c>
      <c r="V6" s="12" t="s">
        <v>56</v>
      </c>
      <c r="W6" s="12" t="s">
        <v>57</v>
      </c>
      <c r="X6" s="12" t="s">
        <v>58</v>
      </c>
      <c r="Z6" s="12" t="s">
        <v>21</v>
      </c>
      <c r="AB6" s="12" t="s">
        <v>59</v>
      </c>
      <c r="AD6" s="12" t="s">
        <v>23</v>
      </c>
      <c r="AF6" s="12" t="s">
        <v>24</v>
      </c>
      <c r="AH6" s="12" t="s">
        <v>25</v>
      </c>
      <c r="AJ6" s="12" t="s">
        <v>26</v>
      </c>
      <c r="AL6" s="12" t="s">
        <v>27</v>
      </c>
      <c r="AN6" s="12" t="s">
        <v>28</v>
      </c>
      <c r="AP6" s="12" t="s">
        <v>29</v>
      </c>
      <c r="AR6" s="12" t="s">
        <v>60</v>
      </c>
      <c r="AT6" s="12" t="s">
        <v>31</v>
      </c>
      <c r="AV6" s="12" t="s">
        <v>32</v>
      </c>
      <c r="AX6" s="12" t="s">
        <v>61</v>
      </c>
      <c r="AZ6" s="12" t="s">
        <v>34</v>
      </c>
      <c r="BB6" s="12" t="s">
        <v>35</v>
      </c>
      <c r="BD6" s="12" t="s">
        <v>36</v>
      </c>
      <c r="BF6" s="12" t="s">
        <v>37</v>
      </c>
      <c r="BH6" s="12" t="s">
        <v>62</v>
      </c>
      <c r="BI6" s="12" t="s">
        <v>63</v>
      </c>
    </row>
    <row r="7" spans="2:63" x14ac:dyDescent="0.35">
      <c r="B7" s="10" t="s">
        <v>64</v>
      </c>
      <c r="C7" s="14">
        <v>4099</v>
      </c>
      <c r="D7" s="14">
        <v>2021</v>
      </c>
      <c r="E7" s="14">
        <v>2073</v>
      </c>
      <c r="G7" s="14">
        <v>326</v>
      </c>
      <c r="H7" s="14">
        <v>990</v>
      </c>
      <c r="I7" s="14">
        <v>995</v>
      </c>
      <c r="J7" s="14">
        <v>876</v>
      </c>
      <c r="K7" s="14">
        <v>722</v>
      </c>
      <c r="L7" s="14">
        <v>190</v>
      </c>
      <c r="N7" s="14">
        <v>327</v>
      </c>
      <c r="O7" s="14">
        <v>197</v>
      </c>
      <c r="P7" s="14">
        <v>211</v>
      </c>
      <c r="Q7" s="14">
        <v>403</v>
      </c>
      <c r="R7" s="14">
        <v>343</v>
      </c>
      <c r="S7" s="14">
        <v>351</v>
      </c>
      <c r="T7" s="14">
        <v>309</v>
      </c>
      <c r="U7" s="14">
        <v>748</v>
      </c>
      <c r="V7" s="14">
        <v>526</v>
      </c>
      <c r="W7" s="14">
        <v>343</v>
      </c>
      <c r="X7" s="14">
        <v>341</v>
      </c>
      <c r="Z7" s="14">
        <v>577</v>
      </c>
      <c r="AB7" s="14">
        <v>377</v>
      </c>
      <c r="AD7" s="14">
        <v>416</v>
      </c>
      <c r="AF7" s="14">
        <v>234</v>
      </c>
      <c r="AH7" s="14">
        <v>354</v>
      </c>
      <c r="AJ7" s="14">
        <v>361</v>
      </c>
      <c r="AL7" s="14">
        <v>260</v>
      </c>
      <c r="AN7" s="14">
        <v>99</v>
      </c>
      <c r="AP7" s="14">
        <v>430</v>
      </c>
      <c r="AR7" s="14">
        <v>155</v>
      </c>
      <c r="AT7" s="14">
        <v>275</v>
      </c>
      <c r="AV7" s="14">
        <v>137</v>
      </c>
      <c r="AX7" s="14">
        <v>88</v>
      </c>
      <c r="AZ7" s="14">
        <v>194</v>
      </c>
      <c r="BB7" s="14">
        <v>120</v>
      </c>
      <c r="BD7" s="14">
        <v>146</v>
      </c>
      <c r="BF7" s="14">
        <v>145</v>
      </c>
      <c r="BH7" s="14">
        <v>77</v>
      </c>
      <c r="BI7" s="14">
        <v>51</v>
      </c>
    </row>
    <row r="8" spans="2:63" x14ac:dyDescent="0.35">
      <c r="B8" s="7" t="s">
        <v>65</v>
      </c>
      <c r="C8" s="16">
        <v>4099</v>
      </c>
      <c r="D8" s="16">
        <v>2107</v>
      </c>
      <c r="E8" s="16">
        <v>1988</v>
      </c>
      <c r="G8" s="16">
        <v>402</v>
      </c>
      <c r="H8" s="16">
        <v>932</v>
      </c>
      <c r="I8" s="16">
        <v>967</v>
      </c>
      <c r="J8" s="16">
        <v>860</v>
      </c>
      <c r="K8" s="16">
        <v>740</v>
      </c>
      <c r="L8" s="16">
        <v>198</v>
      </c>
      <c r="N8" s="16">
        <v>332</v>
      </c>
      <c r="O8" s="16">
        <v>172</v>
      </c>
      <c r="P8" s="16">
        <v>139</v>
      </c>
      <c r="Q8" s="16">
        <v>442</v>
      </c>
      <c r="R8" s="16">
        <v>323</v>
      </c>
      <c r="S8" s="16">
        <v>287</v>
      </c>
      <c r="T8" s="16">
        <v>348</v>
      </c>
      <c r="U8" s="16">
        <v>750</v>
      </c>
      <c r="V8" s="16">
        <v>586</v>
      </c>
      <c r="W8" s="16">
        <v>356</v>
      </c>
      <c r="X8" s="16">
        <v>364</v>
      </c>
      <c r="Z8" s="16">
        <v>552</v>
      </c>
      <c r="AB8" s="16">
        <v>395</v>
      </c>
      <c r="AD8" s="16">
        <v>397</v>
      </c>
      <c r="AF8" s="16">
        <v>231</v>
      </c>
      <c r="AH8" s="16">
        <v>342</v>
      </c>
      <c r="AJ8" s="16">
        <v>346</v>
      </c>
      <c r="AL8" s="16">
        <v>269</v>
      </c>
      <c r="AN8" s="16">
        <v>101</v>
      </c>
      <c r="AP8" s="16">
        <v>434</v>
      </c>
      <c r="AR8" s="16">
        <v>157</v>
      </c>
      <c r="AT8" s="16">
        <v>264</v>
      </c>
      <c r="AV8" s="16">
        <v>135</v>
      </c>
      <c r="AX8" s="16">
        <v>118</v>
      </c>
      <c r="AZ8" s="16">
        <v>186</v>
      </c>
      <c r="BB8" s="16">
        <v>117</v>
      </c>
      <c r="BD8" s="16">
        <v>140</v>
      </c>
      <c r="BF8" s="16">
        <v>142</v>
      </c>
      <c r="BH8" s="16">
        <v>69</v>
      </c>
      <c r="BI8" s="16">
        <v>53</v>
      </c>
    </row>
    <row r="9" spans="2:63" ht="19" customHeight="1" x14ac:dyDescent="0.35">
      <c r="B9" s="22" t="s">
        <v>74</v>
      </c>
      <c r="C9" s="20">
        <v>6.5339664523681146E-2</v>
      </c>
      <c r="D9" s="20">
        <v>6.8517088114403005E-2</v>
      </c>
      <c r="E9" s="20">
        <v>6.1998440256077113E-2</v>
      </c>
      <c r="G9" s="20">
        <v>4.8059445682525147E-2</v>
      </c>
      <c r="H9" s="20">
        <v>4.1789808833502348E-2</v>
      </c>
      <c r="I9" s="20">
        <v>5.223054624053193E-2</v>
      </c>
      <c r="J9" s="20">
        <v>8.5558540197363669E-2</v>
      </c>
      <c r="K9" s="20">
        <v>9.7924180541941033E-2</v>
      </c>
      <c r="L9" s="20">
        <v>0.1009853189893616</v>
      </c>
      <c r="N9" s="20">
        <v>6.3461054934156103E-2</v>
      </c>
      <c r="O9" s="20">
        <v>6.6230021100340847E-2</v>
      </c>
      <c r="P9" s="20">
        <v>6.3467884718803436E-2</v>
      </c>
      <c r="Q9" s="20">
        <v>5.5396679418071498E-2</v>
      </c>
      <c r="R9" s="20">
        <v>6.1618510337042388E-2</v>
      </c>
      <c r="S9" s="20">
        <v>8.579074186686568E-2</v>
      </c>
      <c r="T9" s="20">
        <v>6.8155901398787314E-2</v>
      </c>
      <c r="U9" s="20">
        <v>5.1417226047425379E-2</v>
      </c>
      <c r="V9" s="20">
        <v>7.1364940542042482E-2</v>
      </c>
      <c r="W9" s="20">
        <v>8.408806565748074E-2</v>
      </c>
      <c r="X9" s="20">
        <v>6.5171464752215441E-2</v>
      </c>
      <c r="Z9" s="20">
        <v>7.5523205015639583E-2</v>
      </c>
      <c r="AB9" s="20">
        <v>5.3420257471782751E-2</v>
      </c>
      <c r="AD9" s="20">
        <v>5.9081824780743412E-2</v>
      </c>
      <c r="AF9" s="20">
        <v>4.672427167895591E-2</v>
      </c>
      <c r="AH9" s="20">
        <v>2.8780774789870161E-2</v>
      </c>
      <c r="AJ9" s="20">
        <v>6.4824224367814987E-2</v>
      </c>
      <c r="AL9" s="20">
        <v>5.9103704020308373E-2</v>
      </c>
      <c r="AN9" s="20">
        <v>5.7034485129227257E-2</v>
      </c>
      <c r="AP9" s="20">
        <v>6.6981733422228254E-2</v>
      </c>
      <c r="AR9" s="20">
        <v>4.7252432939418207E-2</v>
      </c>
      <c r="AT9" s="20">
        <v>4.1226105887460743E-2</v>
      </c>
      <c r="AV9" s="20">
        <v>0.1390192029964826</v>
      </c>
      <c r="AX9" s="20">
        <v>0.11132025532257731</v>
      </c>
      <c r="AZ9" s="20">
        <v>9.107800993424478E-2</v>
      </c>
      <c r="BB9" s="20">
        <v>7.6706360270023824E-2</v>
      </c>
      <c r="BD9" s="20">
        <v>6.2305711844180177E-2</v>
      </c>
      <c r="BF9" s="20">
        <v>0.1335354104074073</v>
      </c>
      <c r="BH9" s="20">
        <v>0.1054391099859517</v>
      </c>
      <c r="BI9" s="20">
        <v>6.4070091231908072E-2</v>
      </c>
    </row>
    <row r="10" spans="2:63" ht="19" customHeight="1" x14ac:dyDescent="0.35">
      <c r="B10" s="22" t="s">
        <v>75</v>
      </c>
      <c r="C10" s="20">
        <v>0.1441879245191339</v>
      </c>
      <c r="D10" s="20">
        <v>0.14345497407017799</v>
      </c>
      <c r="E10" s="20">
        <v>0.14489036136789349</v>
      </c>
      <c r="G10" s="20">
        <v>0.17575115773321759</v>
      </c>
      <c r="H10" s="20">
        <v>0.1214503327027527</v>
      </c>
      <c r="I10" s="20">
        <v>0.13619808583808801</v>
      </c>
      <c r="J10" s="20">
        <v>0.14729990009868429</v>
      </c>
      <c r="K10" s="20">
        <v>0.1721539445867116</v>
      </c>
      <c r="L10" s="20">
        <v>0.12687955854987021</v>
      </c>
      <c r="N10" s="20">
        <v>0.170382077840601</v>
      </c>
      <c r="O10" s="20">
        <v>0.13230009221454631</v>
      </c>
      <c r="P10" s="20">
        <v>0.14790890971846221</v>
      </c>
      <c r="Q10" s="20">
        <v>0.1172184832740889</v>
      </c>
      <c r="R10" s="20">
        <v>0.1277702508984721</v>
      </c>
      <c r="S10" s="20">
        <v>0.15184770922751481</v>
      </c>
      <c r="T10" s="20">
        <v>0.14373310985374099</v>
      </c>
      <c r="U10" s="20">
        <v>0.124706881619128</v>
      </c>
      <c r="V10" s="20">
        <v>0.16893447612503781</v>
      </c>
      <c r="W10" s="20">
        <v>0.1722415401949185</v>
      </c>
      <c r="X10" s="20">
        <v>0.13899898085908621</v>
      </c>
      <c r="Z10" s="20">
        <v>0.13728924806844461</v>
      </c>
      <c r="AB10" s="20">
        <v>0.1092209036576971</v>
      </c>
      <c r="AD10" s="20">
        <v>0.16831928994965101</v>
      </c>
      <c r="AF10" s="20">
        <v>0.1230741375899298</v>
      </c>
      <c r="AH10" s="20">
        <v>8.6197607897062309E-2</v>
      </c>
      <c r="AJ10" s="20">
        <v>0.14411158757220599</v>
      </c>
      <c r="AL10" s="20">
        <v>0.1660095494942439</v>
      </c>
      <c r="AN10" s="20">
        <v>0.18312772373968411</v>
      </c>
      <c r="AP10" s="20">
        <v>0.20171785291703101</v>
      </c>
      <c r="AR10" s="20">
        <v>0.1927895534962373</v>
      </c>
      <c r="AT10" s="20">
        <v>0.10155716791963811</v>
      </c>
      <c r="AV10" s="20">
        <v>0.14320682817480021</v>
      </c>
      <c r="AX10" s="20">
        <v>0.11381415435921199</v>
      </c>
      <c r="AZ10" s="20">
        <v>0.17921391854420041</v>
      </c>
      <c r="BB10" s="20">
        <v>0.13459688957258339</v>
      </c>
      <c r="BD10" s="20">
        <v>0.14144450321466501</v>
      </c>
      <c r="BF10" s="20">
        <v>0.1620887278969543</v>
      </c>
      <c r="BH10" s="20">
        <v>0.26532663956303221</v>
      </c>
      <c r="BI10" s="20">
        <v>0.11122987416407661</v>
      </c>
    </row>
    <row r="11" spans="2:63" ht="19" customHeight="1" x14ac:dyDescent="0.35">
      <c r="B11" s="22" t="s">
        <v>70</v>
      </c>
      <c r="C11" s="20">
        <v>0.1844511475677714</v>
      </c>
      <c r="D11" s="20">
        <v>0.17949334562029509</v>
      </c>
      <c r="E11" s="20">
        <v>0.190036078237203</v>
      </c>
      <c r="G11" s="20">
        <v>0.19789237602833579</v>
      </c>
      <c r="H11" s="20">
        <v>0.1402521656785663</v>
      </c>
      <c r="I11" s="20">
        <v>0.18071766653264459</v>
      </c>
      <c r="J11" s="20">
        <v>0.1947702406398755</v>
      </c>
      <c r="K11" s="20">
        <v>0.22143203005919451</v>
      </c>
      <c r="L11" s="20">
        <v>0.24569364024078619</v>
      </c>
      <c r="N11" s="20">
        <v>0.20476112804604751</v>
      </c>
      <c r="O11" s="20">
        <v>0.16569768792706191</v>
      </c>
      <c r="P11" s="20">
        <v>0.16083068380780821</v>
      </c>
      <c r="Q11" s="20">
        <v>0.178993106805553</v>
      </c>
      <c r="R11" s="20">
        <v>0.22143288677365619</v>
      </c>
      <c r="S11" s="20">
        <v>0.1853614313019154</v>
      </c>
      <c r="T11" s="20">
        <v>0.18285499496595181</v>
      </c>
      <c r="U11" s="20">
        <v>0.15089114695847461</v>
      </c>
      <c r="V11" s="20">
        <v>0.21186707032614449</v>
      </c>
      <c r="W11" s="20">
        <v>0.17243560061447291</v>
      </c>
      <c r="X11" s="20">
        <v>0.1945092183776494</v>
      </c>
      <c r="Z11" s="20">
        <v>0.19381767024764479</v>
      </c>
      <c r="AB11" s="20">
        <v>0.192827735927209</v>
      </c>
      <c r="AD11" s="20">
        <v>0.23168962653288641</v>
      </c>
      <c r="AF11" s="20">
        <v>0.22405463823551081</v>
      </c>
      <c r="AH11" s="20">
        <v>0.1001359541867375</v>
      </c>
      <c r="AJ11" s="20">
        <v>0.16740690383629789</v>
      </c>
      <c r="AL11" s="20">
        <v>0.19863300444956661</v>
      </c>
      <c r="AN11" s="20">
        <v>0.13370210073361261</v>
      </c>
      <c r="AP11" s="20">
        <v>0.1816310621648084</v>
      </c>
      <c r="AR11" s="20">
        <v>0.1455072349019943</v>
      </c>
      <c r="AT11" s="20">
        <v>0.1813804285521162</v>
      </c>
      <c r="AV11" s="20">
        <v>0.20430265167488271</v>
      </c>
      <c r="AX11" s="20">
        <v>0.26302311037015269</v>
      </c>
      <c r="AZ11" s="20">
        <v>0.20167126727379309</v>
      </c>
      <c r="BB11" s="20">
        <v>0.21501837291719261</v>
      </c>
      <c r="BD11" s="20">
        <v>0.25603984090604343</v>
      </c>
      <c r="BF11" s="20">
        <v>0.17744420366759139</v>
      </c>
      <c r="BH11" s="20">
        <v>0.19982189566471559</v>
      </c>
      <c r="BI11" s="20">
        <v>0.28674656505461549</v>
      </c>
    </row>
    <row r="12" spans="2:63" ht="19" customHeight="1" x14ac:dyDescent="0.35">
      <c r="B12" s="22" t="s">
        <v>71</v>
      </c>
      <c r="C12" s="20">
        <v>0.35045061931810922</v>
      </c>
      <c r="D12" s="20">
        <v>0.35858997797828751</v>
      </c>
      <c r="E12" s="20">
        <v>0.34175542618300642</v>
      </c>
      <c r="G12" s="20">
        <v>0.37450118641169111</v>
      </c>
      <c r="H12" s="20">
        <v>0.37896420237332762</v>
      </c>
      <c r="I12" s="20">
        <v>0.35403467140401318</v>
      </c>
      <c r="J12" s="20">
        <v>0.34757096468865178</v>
      </c>
      <c r="K12" s="20">
        <v>0.30787733846854243</v>
      </c>
      <c r="L12" s="20">
        <v>0.27598118183641868</v>
      </c>
      <c r="N12" s="20">
        <v>0.36661807911074051</v>
      </c>
      <c r="O12" s="20">
        <v>0.35333101985333493</v>
      </c>
      <c r="P12" s="20">
        <v>0.3431843729824442</v>
      </c>
      <c r="Q12" s="20">
        <v>0.34287132412646237</v>
      </c>
      <c r="R12" s="20">
        <v>0.36774466209479473</v>
      </c>
      <c r="S12" s="20">
        <v>0.33941525324761418</v>
      </c>
      <c r="T12" s="20">
        <v>0.35076616508690178</v>
      </c>
      <c r="U12" s="20">
        <v>0.37463530618742369</v>
      </c>
      <c r="V12" s="20">
        <v>0.31929944624033119</v>
      </c>
      <c r="W12" s="20">
        <v>0.33569257457701768</v>
      </c>
      <c r="X12" s="20">
        <v>0.35545279977957328</v>
      </c>
      <c r="Z12" s="20">
        <v>0.31080186028033541</v>
      </c>
      <c r="AB12" s="20">
        <v>0.34767413156913718</v>
      </c>
      <c r="AD12" s="20">
        <v>0.34731689470377353</v>
      </c>
      <c r="AF12" s="20">
        <v>0.39693222653074578</v>
      </c>
      <c r="AH12" s="20">
        <v>0.32416365138798248</v>
      </c>
      <c r="AJ12" s="20">
        <v>0.33687294263957113</v>
      </c>
      <c r="AL12" s="20">
        <v>0.36064453397239332</v>
      </c>
      <c r="AN12" s="20">
        <v>0.33632551346856371</v>
      </c>
      <c r="AP12" s="20">
        <v>0.34810692784128189</v>
      </c>
      <c r="AR12" s="20">
        <v>0.41559534427625278</v>
      </c>
      <c r="AT12" s="20">
        <v>0.39763361466676428</v>
      </c>
      <c r="AV12" s="20">
        <v>0.34524718691832751</v>
      </c>
      <c r="AX12" s="20">
        <v>0.34648330535670452</v>
      </c>
      <c r="AZ12" s="20">
        <v>0.27929727324569809</v>
      </c>
      <c r="BB12" s="20">
        <v>0.30304338311608381</v>
      </c>
      <c r="BD12" s="20">
        <v>0.25917693595022301</v>
      </c>
      <c r="BF12" s="20">
        <v>0.2635072541606156</v>
      </c>
      <c r="BH12" s="20">
        <v>0.25718597150950151</v>
      </c>
      <c r="BI12" s="20">
        <v>0.21785373775093489</v>
      </c>
    </row>
    <row r="13" spans="2:63" ht="19" customHeight="1" x14ac:dyDescent="0.35">
      <c r="B13" s="22" t="s">
        <v>72</v>
      </c>
      <c r="C13" s="20">
        <v>0.25557064407130448</v>
      </c>
      <c r="D13" s="20">
        <v>0.2499446142168365</v>
      </c>
      <c r="E13" s="20">
        <v>0.26131969395582</v>
      </c>
      <c r="G13" s="20">
        <v>0.2037958341442303</v>
      </c>
      <c r="H13" s="20">
        <v>0.31754349041185082</v>
      </c>
      <c r="I13" s="20">
        <v>0.27681902998472219</v>
      </c>
      <c r="J13" s="20">
        <v>0.22480035437542459</v>
      </c>
      <c r="K13" s="20">
        <v>0.2006125063436105</v>
      </c>
      <c r="L13" s="20">
        <v>0.25046030038356309</v>
      </c>
      <c r="N13" s="20">
        <v>0.1947776600684549</v>
      </c>
      <c r="O13" s="20">
        <v>0.28244117890471587</v>
      </c>
      <c r="P13" s="20">
        <v>0.28460814877248208</v>
      </c>
      <c r="Q13" s="20">
        <v>0.30552040637582389</v>
      </c>
      <c r="R13" s="20">
        <v>0.2214336898960346</v>
      </c>
      <c r="S13" s="20">
        <v>0.23758486435609011</v>
      </c>
      <c r="T13" s="20">
        <v>0.25448982869461823</v>
      </c>
      <c r="U13" s="20">
        <v>0.2983494391875483</v>
      </c>
      <c r="V13" s="20">
        <v>0.22853406676644419</v>
      </c>
      <c r="W13" s="20">
        <v>0.23554221895611019</v>
      </c>
      <c r="X13" s="20">
        <v>0.2458675362314757</v>
      </c>
      <c r="Z13" s="20">
        <v>0.28256801638793583</v>
      </c>
      <c r="AB13" s="20">
        <v>0.29685697137417388</v>
      </c>
      <c r="AD13" s="20">
        <v>0.1935923640329458</v>
      </c>
      <c r="AF13" s="20">
        <v>0.20921472596485791</v>
      </c>
      <c r="AH13" s="20">
        <v>0.46072201173834748</v>
      </c>
      <c r="AJ13" s="20">
        <v>0.28678434158410998</v>
      </c>
      <c r="AL13" s="20">
        <v>0.21560920806348779</v>
      </c>
      <c r="AN13" s="20">
        <v>0.28981017692891242</v>
      </c>
      <c r="AP13" s="20">
        <v>0.20156242365465041</v>
      </c>
      <c r="AR13" s="20">
        <v>0.19885543438609721</v>
      </c>
      <c r="AT13" s="20">
        <v>0.27820268297402051</v>
      </c>
      <c r="AV13" s="20">
        <v>0.16822413023550689</v>
      </c>
      <c r="AX13" s="20">
        <v>0.1653591745913533</v>
      </c>
      <c r="AZ13" s="20">
        <v>0.24873953100206339</v>
      </c>
      <c r="BB13" s="20">
        <v>0.27063499412411618</v>
      </c>
      <c r="BD13" s="20">
        <v>0.2810330080848884</v>
      </c>
      <c r="BF13" s="20">
        <v>0.26342440386743132</v>
      </c>
      <c r="BH13" s="20">
        <v>0.17222638327679921</v>
      </c>
      <c r="BI13" s="20">
        <v>0.32009973179846501</v>
      </c>
    </row>
    <row r="15" spans="2:63" x14ac:dyDescent="0.35">
      <c r="B15" t="s">
        <v>115</v>
      </c>
    </row>
    <row r="16" spans="2:63" x14ac:dyDescent="0.35">
      <c r="B16" t="s">
        <v>8</v>
      </c>
    </row>
    <row r="18" spans="2:2" x14ac:dyDescent="0.35">
      <c r="B18" s="5" t="str">
        <f>HYPERLINK("#Contents!A1", "Return to Contents")</f>
        <v>Return to Contents</v>
      </c>
    </row>
  </sheetData>
  <mergeCells count="5">
    <mergeCell ref="G5:L5"/>
    <mergeCell ref="D2:BK2"/>
    <mergeCell ref="D5:E5"/>
    <mergeCell ref="BH5:BI5"/>
    <mergeCell ref="N5:X5"/>
  </mergeCells>
  <pageMargins left="0.75" right="0.75" top="1" bottom="1" header="0.5" footer="0.5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B2:BK18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5" width="10" customWidth="1"/>
    <col min="6" max="6" width="1.453125" customWidth="1"/>
    <col min="7" max="12" width="10" customWidth="1"/>
    <col min="13" max="13" width="1.453125" customWidth="1"/>
    <col min="14" max="24" width="10" customWidth="1"/>
    <col min="25" max="25" width="1.453125" customWidth="1"/>
    <col min="26" max="26" width="10" customWidth="1"/>
    <col min="27" max="27" width="1.453125" customWidth="1"/>
    <col min="28" max="28" width="10" customWidth="1"/>
    <col min="29" max="29" width="1.453125" customWidth="1"/>
    <col min="30" max="30" width="10" customWidth="1"/>
    <col min="31" max="31" width="1.453125" customWidth="1"/>
    <col min="32" max="32" width="10" customWidth="1"/>
    <col min="33" max="33" width="1.453125" customWidth="1"/>
    <col min="34" max="34" width="10" customWidth="1"/>
    <col min="35" max="35" width="1.453125" customWidth="1"/>
    <col min="36" max="36" width="10" customWidth="1"/>
    <col min="37" max="37" width="1.453125" customWidth="1"/>
    <col min="38" max="38" width="10" customWidth="1"/>
    <col min="39" max="39" width="1.453125" customWidth="1"/>
    <col min="40" max="40" width="10" customWidth="1"/>
    <col min="41" max="41" width="1.453125" customWidth="1"/>
    <col min="42" max="42" width="10" customWidth="1"/>
    <col min="43" max="43" width="1.453125" customWidth="1"/>
    <col min="44" max="44" width="10" customWidth="1"/>
    <col min="45" max="45" width="1.453125" customWidth="1"/>
    <col min="46" max="46" width="10" customWidth="1"/>
    <col min="47" max="47" width="1.453125" customWidth="1"/>
    <col min="48" max="48" width="10" customWidth="1"/>
    <col min="49" max="49" width="1.453125" customWidth="1"/>
    <col min="50" max="50" width="10" customWidth="1"/>
    <col min="51" max="51" width="1.453125" customWidth="1"/>
    <col min="52" max="52" width="10" customWidth="1"/>
    <col min="53" max="53" width="1.453125" customWidth="1"/>
    <col min="54" max="54" width="10" customWidth="1"/>
    <col min="55" max="55" width="1.453125" customWidth="1"/>
    <col min="56" max="56" width="10" customWidth="1"/>
    <col min="57" max="57" width="1.453125" customWidth="1"/>
    <col min="58" max="58" width="10" customWidth="1"/>
    <col min="59" max="59" width="1.453125" customWidth="1"/>
    <col min="60" max="61" width="10" customWidth="1"/>
  </cols>
  <sheetData>
    <row r="2" spans="2:63" ht="40" customHeight="1" x14ac:dyDescent="0.35">
      <c r="D2" s="29" t="s">
        <v>91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</row>
    <row r="5" spans="2:63" x14ac:dyDescent="0.35">
      <c r="D5" s="24" t="s">
        <v>18</v>
      </c>
      <c r="E5" s="25"/>
      <c r="G5" s="24" t="s">
        <v>19</v>
      </c>
      <c r="H5" s="25"/>
      <c r="I5" s="25"/>
      <c r="J5" s="25"/>
      <c r="K5" s="25"/>
      <c r="L5" s="25"/>
      <c r="N5" s="24" t="s">
        <v>20</v>
      </c>
      <c r="O5" s="25"/>
      <c r="P5" s="25"/>
      <c r="Q5" s="25"/>
      <c r="R5" s="25"/>
      <c r="S5" s="25"/>
      <c r="T5" s="25"/>
      <c r="U5" s="25"/>
      <c r="V5" s="25"/>
      <c r="W5" s="25"/>
      <c r="X5" s="25"/>
      <c r="Z5" s="11" t="s">
        <v>21</v>
      </c>
      <c r="AB5" s="11" t="s">
        <v>22</v>
      </c>
      <c r="AD5" s="11" t="s">
        <v>23</v>
      </c>
      <c r="AF5" s="11" t="s">
        <v>24</v>
      </c>
      <c r="AH5" s="11" t="s">
        <v>25</v>
      </c>
      <c r="AJ5" s="11" t="s">
        <v>26</v>
      </c>
      <c r="AL5" s="11" t="s">
        <v>27</v>
      </c>
      <c r="AN5" s="11" t="s">
        <v>28</v>
      </c>
      <c r="AP5" s="11" t="s">
        <v>29</v>
      </c>
      <c r="AR5" s="11" t="s">
        <v>30</v>
      </c>
      <c r="AT5" s="11" t="s">
        <v>31</v>
      </c>
      <c r="AV5" s="11" t="s">
        <v>32</v>
      </c>
      <c r="AX5" s="11" t="s">
        <v>33</v>
      </c>
      <c r="AZ5" s="11" t="s">
        <v>34</v>
      </c>
      <c r="BB5" s="11" t="s">
        <v>35</v>
      </c>
      <c r="BD5" s="11" t="s">
        <v>36</v>
      </c>
      <c r="BF5" s="11" t="s">
        <v>37</v>
      </c>
      <c r="BH5" s="24" t="s">
        <v>38</v>
      </c>
      <c r="BI5" s="25"/>
    </row>
    <row r="6" spans="2:63" ht="72.5" x14ac:dyDescent="0.35">
      <c r="C6" s="11" t="s">
        <v>39</v>
      </c>
      <c r="D6" s="12" t="s">
        <v>40</v>
      </c>
      <c r="E6" s="12" t="s">
        <v>41</v>
      </c>
      <c r="G6" s="12" t="s">
        <v>42</v>
      </c>
      <c r="H6" s="12" t="s">
        <v>43</v>
      </c>
      <c r="I6" s="12" t="s">
        <v>44</v>
      </c>
      <c r="J6" s="12" t="s">
        <v>45</v>
      </c>
      <c r="K6" s="12" t="s">
        <v>46</v>
      </c>
      <c r="L6" s="12" t="s">
        <v>47</v>
      </c>
      <c r="N6" s="12" t="s">
        <v>48</v>
      </c>
      <c r="O6" s="12" t="s">
        <v>49</v>
      </c>
      <c r="P6" s="12" t="s">
        <v>50</v>
      </c>
      <c r="Q6" s="12" t="s">
        <v>51</v>
      </c>
      <c r="R6" s="12" t="s">
        <v>52</v>
      </c>
      <c r="S6" s="12" t="s">
        <v>53</v>
      </c>
      <c r="T6" s="12" t="s">
        <v>54</v>
      </c>
      <c r="U6" s="12" t="s">
        <v>55</v>
      </c>
      <c r="V6" s="12" t="s">
        <v>56</v>
      </c>
      <c r="W6" s="12" t="s">
        <v>57</v>
      </c>
      <c r="X6" s="12" t="s">
        <v>58</v>
      </c>
      <c r="Z6" s="12" t="s">
        <v>21</v>
      </c>
      <c r="AB6" s="12" t="s">
        <v>59</v>
      </c>
      <c r="AD6" s="12" t="s">
        <v>23</v>
      </c>
      <c r="AF6" s="12" t="s">
        <v>24</v>
      </c>
      <c r="AH6" s="12" t="s">
        <v>25</v>
      </c>
      <c r="AJ6" s="12" t="s">
        <v>26</v>
      </c>
      <c r="AL6" s="12" t="s">
        <v>27</v>
      </c>
      <c r="AN6" s="12" t="s">
        <v>28</v>
      </c>
      <c r="AP6" s="12" t="s">
        <v>29</v>
      </c>
      <c r="AR6" s="12" t="s">
        <v>60</v>
      </c>
      <c r="AT6" s="12" t="s">
        <v>31</v>
      </c>
      <c r="AV6" s="12" t="s">
        <v>32</v>
      </c>
      <c r="AX6" s="12" t="s">
        <v>61</v>
      </c>
      <c r="AZ6" s="12" t="s">
        <v>34</v>
      </c>
      <c r="BB6" s="12" t="s">
        <v>35</v>
      </c>
      <c r="BD6" s="12" t="s">
        <v>36</v>
      </c>
      <c r="BF6" s="12" t="s">
        <v>37</v>
      </c>
      <c r="BH6" s="12" t="s">
        <v>62</v>
      </c>
      <c r="BI6" s="12" t="s">
        <v>63</v>
      </c>
    </row>
    <row r="7" spans="2:63" x14ac:dyDescent="0.35">
      <c r="B7" s="10" t="s">
        <v>64</v>
      </c>
      <c r="C7" s="14">
        <v>4099</v>
      </c>
      <c r="D7" s="14">
        <v>2021</v>
      </c>
      <c r="E7" s="14">
        <v>2073</v>
      </c>
      <c r="G7" s="14">
        <v>326</v>
      </c>
      <c r="H7" s="14">
        <v>990</v>
      </c>
      <c r="I7" s="14">
        <v>995</v>
      </c>
      <c r="J7" s="14">
        <v>876</v>
      </c>
      <c r="K7" s="14">
        <v>722</v>
      </c>
      <c r="L7" s="14">
        <v>190</v>
      </c>
      <c r="N7" s="14">
        <v>327</v>
      </c>
      <c r="O7" s="14">
        <v>197</v>
      </c>
      <c r="P7" s="14">
        <v>211</v>
      </c>
      <c r="Q7" s="14">
        <v>403</v>
      </c>
      <c r="R7" s="14">
        <v>343</v>
      </c>
      <c r="S7" s="14">
        <v>351</v>
      </c>
      <c r="T7" s="14">
        <v>309</v>
      </c>
      <c r="U7" s="14">
        <v>748</v>
      </c>
      <c r="V7" s="14">
        <v>526</v>
      </c>
      <c r="W7" s="14">
        <v>343</v>
      </c>
      <c r="X7" s="14">
        <v>341</v>
      </c>
      <c r="Z7" s="14">
        <v>577</v>
      </c>
      <c r="AB7" s="14">
        <v>377</v>
      </c>
      <c r="AD7" s="14">
        <v>416</v>
      </c>
      <c r="AF7" s="14">
        <v>234</v>
      </c>
      <c r="AH7" s="14">
        <v>354</v>
      </c>
      <c r="AJ7" s="14">
        <v>361</v>
      </c>
      <c r="AL7" s="14">
        <v>260</v>
      </c>
      <c r="AN7" s="14">
        <v>99</v>
      </c>
      <c r="AP7" s="14">
        <v>430</v>
      </c>
      <c r="AR7" s="14">
        <v>155</v>
      </c>
      <c r="AT7" s="14">
        <v>275</v>
      </c>
      <c r="AV7" s="14">
        <v>137</v>
      </c>
      <c r="AX7" s="14">
        <v>88</v>
      </c>
      <c r="AZ7" s="14">
        <v>194</v>
      </c>
      <c r="BB7" s="14">
        <v>120</v>
      </c>
      <c r="BD7" s="14">
        <v>146</v>
      </c>
      <c r="BF7" s="14">
        <v>145</v>
      </c>
      <c r="BH7" s="14">
        <v>77</v>
      </c>
      <c r="BI7" s="14">
        <v>51</v>
      </c>
    </row>
    <row r="8" spans="2:63" x14ac:dyDescent="0.35">
      <c r="B8" s="7" t="s">
        <v>65</v>
      </c>
      <c r="C8" s="16">
        <v>4099</v>
      </c>
      <c r="D8" s="16">
        <v>2107</v>
      </c>
      <c r="E8" s="16">
        <v>1988</v>
      </c>
      <c r="G8" s="16">
        <v>402</v>
      </c>
      <c r="H8" s="16">
        <v>932</v>
      </c>
      <c r="I8" s="16">
        <v>967</v>
      </c>
      <c r="J8" s="16">
        <v>860</v>
      </c>
      <c r="K8" s="16">
        <v>740</v>
      </c>
      <c r="L8" s="16">
        <v>198</v>
      </c>
      <c r="N8" s="16">
        <v>332</v>
      </c>
      <c r="O8" s="16">
        <v>172</v>
      </c>
      <c r="P8" s="16">
        <v>139</v>
      </c>
      <c r="Q8" s="16">
        <v>442</v>
      </c>
      <c r="R8" s="16">
        <v>323</v>
      </c>
      <c r="S8" s="16">
        <v>287</v>
      </c>
      <c r="T8" s="16">
        <v>348</v>
      </c>
      <c r="U8" s="16">
        <v>750</v>
      </c>
      <c r="V8" s="16">
        <v>586</v>
      </c>
      <c r="W8" s="16">
        <v>356</v>
      </c>
      <c r="X8" s="16">
        <v>364</v>
      </c>
      <c r="Z8" s="16">
        <v>552</v>
      </c>
      <c r="AB8" s="16">
        <v>395</v>
      </c>
      <c r="AD8" s="16">
        <v>397</v>
      </c>
      <c r="AF8" s="16">
        <v>231</v>
      </c>
      <c r="AH8" s="16">
        <v>342</v>
      </c>
      <c r="AJ8" s="16">
        <v>346</v>
      </c>
      <c r="AL8" s="16">
        <v>269</v>
      </c>
      <c r="AN8" s="16">
        <v>101</v>
      </c>
      <c r="AP8" s="16">
        <v>434</v>
      </c>
      <c r="AR8" s="16">
        <v>157</v>
      </c>
      <c r="AT8" s="16">
        <v>264</v>
      </c>
      <c r="AV8" s="16">
        <v>135</v>
      </c>
      <c r="AX8" s="16">
        <v>118</v>
      </c>
      <c r="AZ8" s="16">
        <v>186</v>
      </c>
      <c r="BB8" s="16">
        <v>117</v>
      </c>
      <c r="BD8" s="16">
        <v>140</v>
      </c>
      <c r="BF8" s="16">
        <v>142</v>
      </c>
      <c r="BH8" s="16">
        <v>69</v>
      </c>
      <c r="BI8" s="16">
        <v>53</v>
      </c>
    </row>
    <row r="9" spans="2:63" ht="19" customHeight="1" x14ac:dyDescent="0.35">
      <c r="B9" s="22" t="s">
        <v>74</v>
      </c>
      <c r="C9" s="20">
        <v>3.8948193390309173E-2</v>
      </c>
      <c r="D9" s="20">
        <v>4.0311163786503859E-2</v>
      </c>
      <c r="E9" s="20">
        <v>3.7254680374630318E-2</v>
      </c>
      <c r="G9" s="20">
        <v>3.5243745387255977E-2</v>
      </c>
      <c r="H9" s="20">
        <v>3.8952539599290417E-2</v>
      </c>
      <c r="I9" s="20">
        <v>3.6422999276079247E-2</v>
      </c>
      <c r="J9" s="20">
        <v>4.13987230346698E-2</v>
      </c>
      <c r="K9" s="20">
        <v>4.420037899325905E-2</v>
      </c>
      <c r="L9" s="20">
        <v>2.8498055853506479E-2</v>
      </c>
      <c r="N9" s="20">
        <v>4.2017419525262022E-2</v>
      </c>
      <c r="O9" s="20">
        <v>1.6554892650756679E-2</v>
      </c>
      <c r="P9" s="20">
        <v>5.9456611310176849E-2</v>
      </c>
      <c r="Q9" s="20">
        <v>3.1901362509901603E-2</v>
      </c>
      <c r="R9" s="20">
        <v>6.3887720200845419E-2</v>
      </c>
      <c r="S9" s="20">
        <v>3.0108078541315909E-2</v>
      </c>
      <c r="T9" s="20">
        <v>3.5823861742757458E-2</v>
      </c>
      <c r="U9" s="20">
        <v>3.4600834761933347E-2</v>
      </c>
      <c r="V9" s="20">
        <v>4.2520544800322933E-2</v>
      </c>
      <c r="W9" s="20">
        <v>2.971156045534951E-2</v>
      </c>
      <c r="X9" s="20">
        <v>4.7522285131360087E-2</v>
      </c>
      <c r="Z9" s="20">
        <v>5.1254365580600619E-2</v>
      </c>
      <c r="AB9" s="20">
        <v>2.4151665949381489E-2</v>
      </c>
      <c r="AD9" s="20">
        <v>3.1123628798250771E-2</v>
      </c>
      <c r="AF9" s="20">
        <v>3.1777518241834501E-2</v>
      </c>
      <c r="AH9" s="20">
        <v>4.6823124644701682E-2</v>
      </c>
      <c r="AJ9" s="20">
        <v>6.0495338129808271E-2</v>
      </c>
      <c r="AL9" s="20">
        <v>4.4142116736182881E-2</v>
      </c>
      <c r="AN9" s="20">
        <v>5.0101120283968417E-2</v>
      </c>
      <c r="AP9" s="20">
        <v>3.4534327879686313E-2</v>
      </c>
      <c r="AR9" s="20">
        <v>1.147017339195113E-2</v>
      </c>
      <c r="AT9" s="20">
        <v>4.1020271486970863E-2</v>
      </c>
      <c r="AV9" s="20">
        <v>6.9576197667114509E-2</v>
      </c>
      <c r="AX9" s="20">
        <v>1.29238244552063E-2</v>
      </c>
      <c r="AZ9" s="20">
        <v>3.9234990929210609E-2</v>
      </c>
      <c r="BB9" s="20">
        <v>4.0119801770425408E-2</v>
      </c>
      <c r="BD9" s="20">
        <v>4.6433474907141177E-2</v>
      </c>
      <c r="BF9" s="20">
        <v>4.5407999966027068E-2</v>
      </c>
      <c r="BH9" s="20">
        <v>5.0589755330513658E-2</v>
      </c>
      <c r="BI9" s="20">
        <v>5.1568927969631702E-2</v>
      </c>
    </row>
    <row r="10" spans="2:63" ht="19" customHeight="1" x14ac:dyDescent="0.35">
      <c r="B10" s="22" t="s">
        <v>75</v>
      </c>
      <c r="C10" s="20">
        <v>0.13004640133313869</v>
      </c>
      <c r="D10" s="20">
        <v>0.12617737781702371</v>
      </c>
      <c r="E10" s="20">
        <v>0.13438313673118579</v>
      </c>
      <c r="G10" s="20">
        <v>0.19749243300505781</v>
      </c>
      <c r="H10" s="20">
        <v>0.14828276037557531</v>
      </c>
      <c r="I10" s="20">
        <v>0.13725758246987971</v>
      </c>
      <c r="J10" s="20">
        <v>0.12451144624415431</v>
      </c>
      <c r="K10" s="20">
        <v>8.8805002655300405E-2</v>
      </c>
      <c r="L10" s="20">
        <v>5.0263886323877571E-2</v>
      </c>
      <c r="N10" s="20">
        <v>0.13527225869963511</v>
      </c>
      <c r="O10" s="20">
        <v>0.1207133415088011</v>
      </c>
      <c r="P10" s="20">
        <v>0.15240086935200989</v>
      </c>
      <c r="Q10" s="20">
        <v>0.11193580642830971</v>
      </c>
      <c r="R10" s="20">
        <v>0.1528256497208606</v>
      </c>
      <c r="S10" s="20">
        <v>0.16753307718835389</v>
      </c>
      <c r="T10" s="20">
        <v>0.15144534529315939</v>
      </c>
      <c r="U10" s="20">
        <v>0.1061782035524798</v>
      </c>
      <c r="V10" s="20">
        <v>0.1169875215738907</v>
      </c>
      <c r="W10" s="20">
        <v>0.12963109807347251</v>
      </c>
      <c r="X10" s="20">
        <v>0.1435249938455212</v>
      </c>
      <c r="Z10" s="20">
        <v>0.1434848527020941</v>
      </c>
      <c r="AB10" s="20">
        <v>7.0693981720522034E-2</v>
      </c>
      <c r="AD10" s="20">
        <v>0.15543463906978081</v>
      </c>
      <c r="AF10" s="20">
        <v>0.1059288285387652</v>
      </c>
      <c r="AH10" s="20">
        <v>8.592063947824051E-2</v>
      </c>
      <c r="AJ10" s="20">
        <v>0.13075611951092261</v>
      </c>
      <c r="AL10" s="20">
        <v>0.16349817357624291</v>
      </c>
      <c r="AN10" s="20">
        <v>0.1672588045642516</v>
      </c>
      <c r="AP10" s="20">
        <v>0.14903540899248541</v>
      </c>
      <c r="AR10" s="20">
        <v>0.14386152160619139</v>
      </c>
      <c r="AT10" s="20">
        <v>0.1065651535616122</v>
      </c>
      <c r="AV10" s="20">
        <v>0.14501102853059811</v>
      </c>
      <c r="AX10" s="20">
        <v>0.11018817360557399</v>
      </c>
      <c r="AZ10" s="20">
        <v>0.1480313078269534</v>
      </c>
      <c r="BB10" s="20">
        <v>0.1230623439863146</v>
      </c>
      <c r="BD10" s="20">
        <v>0.12860261725305119</v>
      </c>
      <c r="BF10" s="20">
        <v>0.158338359771801</v>
      </c>
      <c r="BH10" s="20">
        <v>0.16241389341168189</v>
      </c>
      <c r="BI10" s="20">
        <v>9.2846142742420604E-2</v>
      </c>
    </row>
    <row r="11" spans="2:63" ht="19" customHeight="1" x14ac:dyDescent="0.35">
      <c r="B11" s="22" t="s">
        <v>70</v>
      </c>
      <c r="C11" s="20">
        <v>0.14260025075771729</v>
      </c>
      <c r="D11" s="20">
        <v>0.13916513200123651</v>
      </c>
      <c r="E11" s="20">
        <v>0.14579267594008391</v>
      </c>
      <c r="G11" s="20">
        <v>0.13229678122383379</v>
      </c>
      <c r="H11" s="20">
        <v>0.13660367021047609</v>
      </c>
      <c r="I11" s="20">
        <v>0.15555292864317341</v>
      </c>
      <c r="J11" s="20">
        <v>0.15234167882749039</v>
      </c>
      <c r="K11" s="20">
        <v>0.14104197056408771</v>
      </c>
      <c r="L11" s="20">
        <v>9.1929173310964354E-2</v>
      </c>
      <c r="N11" s="20">
        <v>0.15256989979759841</v>
      </c>
      <c r="O11" s="20">
        <v>0.13143562359650571</v>
      </c>
      <c r="P11" s="20">
        <v>0.12967136933248891</v>
      </c>
      <c r="Q11" s="20">
        <v>0.14652345259932151</v>
      </c>
      <c r="R11" s="20">
        <v>0.1209457088199105</v>
      </c>
      <c r="S11" s="20">
        <v>0.11354053442448669</v>
      </c>
      <c r="T11" s="20">
        <v>0.16074399030729111</v>
      </c>
      <c r="U11" s="20">
        <v>0.1293121904316677</v>
      </c>
      <c r="V11" s="20">
        <v>0.14962343503390371</v>
      </c>
      <c r="W11" s="20">
        <v>0.17063048054955091</v>
      </c>
      <c r="X11" s="20">
        <v>0.15239608432283169</v>
      </c>
      <c r="Z11" s="20">
        <v>0.18200471457656231</v>
      </c>
      <c r="AB11" s="20">
        <v>0.1194331143120458</v>
      </c>
      <c r="AD11" s="20">
        <v>0.1708878330538747</v>
      </c>
      <c r="AF11" s="20">
        <v>0.1199944701762288</v>
      </c>
      <c r="AH11" s="20">
        <v>7.8237632456190601E-2</v>
      </c>
      <c r="AJ11" s="20">
        <v>0.12846070599369941</v>
      </c>
      <c r="AL11" s="20">
        <v>0.15169338185777079</v>
      </c>
      <c r="AN11" s="20">
        <v>0.1019300281648037</v>
      </c>
      <c r="AP11" s="20">
        <v>0.14719523151511749</v>
      </c>
      <c r="AR11" s="20">
        <v>0.1251805814295025</v>
      </c>
      <c r="AT11" s="20">
        <v>0.10637336185839399</v>
      </c>
      <c r="AV11" s="20">
        <v>0.13743552085973351</v>
      </c>
      <c r="AX11" s="20">
        <v>0.16131544943175799</v>
      </c>
      <c r="AZ11" s="20">
        <v>0.13692023461443231</v>
      </c>
      <c r="BB11" s="20">
        <v>0.16027169930883589</v>
      </c>
      <c r="BD11" s="20">
        <v>0.14211192925433269</v>
      </c>
      <c r="BF11" s="20">
        <v>0.1187459963260411</v>
      </c>
      <c r="BH11" s="20">
        <v>0.15219488092867031</v>
      </c>
      <c r="BI11" s="20">
        <v>0.1086953568279504</v>
      </c>
    </row>
    <row r="12" spans="2:63" ht="19" customHeight="1" x14ac:dyDescent="0.35">
      <c r="B12" s="22" t="s">
        <v>71</v>
      </c>
      <c r="C12" s="20">
        <v>0.34206414508589961</v>
      </c>
      <c r="D12" s="20">
        <v>0.35346244326289211</v>
      </c>
      <c r="E12" s="20">
        <v>0.33037066497274592</v>
      </c>
      <c r="G12" s="20">
        <v>0.37924017541212901</v>
      </c>
      <c r="H12" s="20">
        <v>0.33444105232024429</v>
      </c>
      <c r="I12" s="20">
        <v>0.34859450875466219</v>
      </c>
      <c r="J12" s="20">
        <v>0.36184993979638969</v>
      </c>
      <c r="K12" s="20">
        <v>0.32904838153337029</v>
      </c>
      <c r="L12" s="20">
        <v>0.23328456028170841</v>
      </c>
      <c r="N12" s="20">
        <v>0.35324887830774182</v>
      </c>
      <c r="O12" s="20">
        <v>0.40049718011088842</v>
      </c>
      <c r="P12" s="20">
        <v>0.33985069191280659</v>
      </c>
      <c r="Q12" s="20">
        <v>0.29803784124760629</v>
      </c>
      <c r="R12" s="20">
        <v>0.35196806469779918</v>
      </c>
      <c r="S12" s="20">
        <v>0.35580207622580129</v>
      </c>
      <c r="T12" s="20">
        <v>0.28951256224089622</v>
      </c>
      <c r="U12" s="20">
        <v>0.39125509212035747</v>
      </c>
      <c r="V12" s="20">
        <v>0.33130360328813341</v>
      </c>
      <c r="W12" s="20">
        <v>0.30531611361575312</v>
      </c>
      <c r="X12" s="20">
        <v>0.34108735336315549</v>
      </c>
      <c r="Z12" s="20">
        <v>0.32862303988372088</v>
      </c>
      <c r="AB12" s="20">
        <v>0.34710684337225639</v>
      </c>
      <c r="AD12" s="20">
        <v>0.32166590933365519</v>
      </c>
      <c r="AF12" s="20">
        <v>0.33600521720080562</v>
      </c>
      <c r="AH12" s="20">
        <v>0.32844409797133728</v>
      </c>
      <c r="AJ12" s="20">
        <v>0.35119603338281369</v>
      </c>
      <c r="AL12" s="20">
        <v>0.40819469590037122</v>
      </c>
      <c r="AN12" s="20">
        <v>0.38940402376462452</v>
      </c>
      <c r="AP12" s="20">
        <v>0.35330444115320808</v>
      </c>
      <c r="AR12" s="20">
        <v>0.39926597619685972</v>
      </c>
      <c r="AT12" s="20">
        <v>0.3414192798668283</v>
      </c>
      <c r="AV12" s="20">
        <v>0.38825660366130399</v>
      </c>
      <c r="AX12" s="20">
        <v>0.34811269607001039</v>
      </c>
      <c r="AZ12" s="20">
        <v>0.37456138895417729</v>
      </c>
      <c r="BB12" s="20">
        <v>0.33150296620465408</v>
      </c>
      <c r="BD12" s="20">
        <v>0.34668358918423531</v>
      </c>
      <c r="BF12" s="20">
        <v>0.37886474048634983</v>
      </c>
      <c r="BH12" s="20">
        <v>0.35027332616480999</v>
      </c>
      <c r="BI12" s="20">
        <v>0.39081871934569989</v>
      </c>
    </row>
    <row r="13" spans="2:63" ht="19" customHeight="1" x14ac:dyDescent="0.35">
      <c r="B13" s="22" t="s">
        <v>72</v>
      </c>
      <c r="C13" s="20">
        <v>0.34634100943293528</v>
      </c>
      <c r="D13" s="20">
        <v>0.34088388313234402</v>
      </c>
      <c r="E13" s="20">
        <v>0.35219884198135398</v>
      </c>
      <c r="G13" s="20">
        <v>0.25572686497172331</v>
      </c>
      <c r="H13" s="20">
        <v>0.3417199774944138</v>
      </c>
      <c r="I13" s="20">
        <v>0.32217198085620541</v>
      </c>
      <c r="J13" s="20">
        <v>0.3198982120972958</v>
      </c>
      <c r="K13" s="20">
        <v>0.39690426625398251</v>
      </c>
      <c r="L13" s="20">
        <v>0.596024324229943</v>
      </c>
      <c r="N13" s="20">
        <v>0.31689154366976269</v>
      </c>
      <c r="O13" s="20">
        <v>0.33079896213304821</v>
      </c>
      <c r="P13" s="20">
        <v>0.3186204580925181</v>
      </c>
      <c r="Q13" s="20">
        <v>0.41160153721486092</v>
      </c>
      <c r="R13" s="20">
        <v>0.31037285656058428</v>
      </c>
      <c r="S13" s="20">
        <v>0.3330162336200419</v>
      </c>
      <c r="T13" s="20">
        <v>0.36247424041589588</v>
      </c>
      <c r="U13" s="20">
        <v>0.33865367913356142</v>
      </c>
      <c r="V13" s="20">
        <v>0.35956489530374919</v>
      </c>
      <c r="W13" s="20">
        <v>0.36471074730587411</v>
      </c>
      <c r="X13" s="20">
        <v>0.31546928333713148</v>
      </c>
      <c r="Z13" s="20">
        <v>0.29463302725702201</v>
      </c>
      <c r="AB13" s="20">
        <v>0.43861439464579433</v>
      </c>
      <c r="AD13" s="20">
        <v>0.32088798974443861</v>
      </c>
      <c r="AF13" s="20">
        <v>0.40629396584236588</v>
      </c>
      <c r="AH13" s="20">
        <v>0.46057450544952988</v>
      </c>
      <c r="AJ13" s="20">
        <v>0.32909180298275592</v>
      </c>
      <c r="AL13" s="20">
        <v>0.23247163192943221</v>
      </c>
      <c r="AN13" s="20">
        <v>0.29130602322235177</v>
      </c>
      <c r="AP13" s="20">
        <v>0.31593059045950272</v>
      </c>
      <c r="AR13" s="20">
        <v>0.32022174737549502</v>
      </c>
      <c r="AT13" s="20">
        <v>0.40462193322619461</v>
      </c>
      <c r="AV13" s="20">
        <v>0.25972064928124988</v>
      </c>
      <c r="AX13" s="20">
        <v>0.36745985643745133</v>
      </c>
      <c r="AZ13" s="20">
        <v>0.30125207767522638</v>
      </c>
      <c r="BB13" s="20">
        <v>0.34504318872977002</v>
      </c>
      <c r="BD13" s="20">
        <v>0.33616838940123972</v>
      </c>
      <c r="BF13" s="20">
        <v>0.29864290344978112</v>
      </c>
      <c r="BH13" s="20">
        <v>0.28452814416432398</v>
      </c>
      <c r="BI13" s="20">
        <v>0.35607085311429743</v>
      </c>
    </row>
    <row r="15" spans="2:63" x14ac:dyDescent="0.35">
      <c r="B15" t="s">
        <v>115</v>
      </c>
    </row>
    <row r="16" spans="2:63" x14ac:dyDescent="0.35">
      <c r="B16" t="s">
        <v>8</v>
      </c>
    </row>
    <row r="18" spans="2:2" x14ac:dyDescent="0.35">
      <c r="B18" s="5" t="str">
        <f>HYPERLINK("#Contents!A1", "Return to Contents")</f>
        <v>Return to Contents</v>
      </c>
    </row>
  </sheetData>
  <mergeCells count="5">
    <mergeCell ref="G5:L5"/>
    <mergeCell ref="D2:BK2"/>
    <mergeCell ref="D5:E5"/>
    <mergeCell ref="BH5:BI5"/>
    <mergeCell ref="N5:X5"/>
  </mergeCells>
  <pageMargins left="0.75" right="0.75" top="1" bottom="1" header="0.5" footer="0.5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B2:BK18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5" width="10" customWidth="1"/>
    <col min="6" max="6" width="1.453125" customWidth="1"/>
    <col min="7" max="12" width="10" customWidth="1"/>
    <col min="13" max="13" width="1.453125" customWidth="1"/>
    <col min="14" max="24" width="10" customWidth="1"/>
    <col min="25" max="25" width="1.453125" customWidth="1"/>
    <col min="26" max="26" width="10" customWidth="1"/>
    <col min="27" max="27" width="1.453125" customWidth="1"/>
    <col min="28" max="28" width="10" customWidth="1"/>
    <col min="29" max="29" width="1.453125" customWidth="1"/>
    <col min="30" max="30" width="10" customWidth="1"/>
    <col min="31" max="31" width="1.453125" customWidth="1"/>
    <col min="32" max="32" width="10" customWidth="1"/>
    <col min="33" max="33" width="1.453125" customWidth="1"/>
    <col min="34" max="34" width="10" customWidth="1"/>
    <col min="35" max="35" width="1.453125" customWidth="1"/>
    <col min="36" max="36" width="10" customWidth="1"/>
    <col min="37" max="37" width="1.453125" customWidth="1"/>
    <col min="38" max="38" width="10" customWidth="1"/>
    <col min="39" max="39" width="1.453125" customWidth="1"/>
    <col min="40" max="40" width="10" customWidth="1"/>
    <col min="41" max="41" width="1.453125" customWidth="1"/>
    <col min="42" max="42" width="10" customWidth="1"/>
    <col min="43" max="43" width="1.453125" customWidth="1"/>
    <col min="44" max="44" width="10" customWidth="1"/>
    <col min="45" max="45" width="1.453125" customWidth="1"/>
    <col min="46" max="46" width="10" customWidth="1"/>
    <col min="47" max="47" width="1.453125" customWidth="1"/>
    <col min="48" max="48" width="10" customWidth="1"/>
    <col min="49" max="49" width="1.453125" customWidth="1"/>
    <col min="50" max="50" width="10" customWidth="1"/>
    <col min="51" max="51" width="1.453125" customWidth="1"/>
    <col min="52" max="52" width="10" customWidth="1"/>
    <col min="53" max="53" width="1.453125" customWidth="1"/>
    <col min="54" max="54" width="10" customWidth="1"/>
    <col min="55" max="55" width="1.453125" customWidth="1"/>
    <col min="56" max="56" width="10" customWidth="1"/>
    <col min="57" max="57" width="1.453125" customWidth="1"/>
    <col min="58" max="58" width="10" customWidth="1"/>
    <col min="59" max="59" width="1.453125" customWidth="1"/>
    <col min="60" max="61" width="10" customWidth="1"/>
  </cols>
  <sheetData>
    <row r="2" spans="2:63" ht="40" customHeight="1" x14ac:dyDescent="0.35">
      <c r="D2" s="29" t="s">
        <v>92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</row>
    <row r="5" spans="2:63" x14ac:dyDescent="0.35">
      <c r="D5" s="24" t="s">
        <v>18</v>
      </c>
      <c r="E5" s="25"/>
      <c r="G5" s="24" t="s">
        <v>19</v>
      </c>
      <c r="H5" s="25"/>
      <c r="I5" s="25"/>
      <c r="J5" s="25"/>
      <c r="K5" s="25"/>
      <c r="L5" s="25"/>
      <c r="N5" s="24" t="s">
        <v>20</v>
      </c>
      <c r="O5" s="25"/>
      <c r="P5" s="25"/>
      <c r="Q5" s="25"/>
      <c r="R5" s="25"/>
      <c r="S5" s="25"/>
      <c r="T5" s="25"/>
      <c r="U5" s="25"/>
      <c r="V5" s="25"/>
      <c r="W5" s="25"/>
      <c r="X5" s="25"/>
      <c r="Z5" s="11" t="s">
        <v>21</v>
      </c>
      <c r="AB5" s="11" t="s">
        <v>22</v>
      </c>
      <c r="AD5" s="11" t="s">
        <v>23</v>
      </c>
      <c r="AF5" s="11" t="s">
        <v>24</v>
      </c>
      <c r="AH5" s="11" t="s">
        <v>25</v>
      </c>
      <c r="AJ5" s="11" t="s">
        <v>26</v>
      </c>
      <c r="AL5" s="11" t="s">
        <v>27</v>
      </c>
      <c r="AN5" s="11" t="s">
        <v>28</v>
      </c>
      <c r="AP5" s="11" t="s">
        <v>29</v>
      </c>
      <c r="AR5" s="11" t="s">
        <v>30</v>
      </c>
      <c r="AT5" s="11" t="s">
        <v>31</v>
      </c>
      <c r="AV5" s="11" t="s">
        <v>32</v>
      </c>
      <c r="AX5" s="11" t="s">
        <v>33</v>
      </c>
      <c r="AZ5" s="11" t="s">
        <v>34</v>
      </c>
      <c r="BB5" s="11" t="s">
        <v>35</v>
      </c>
      <c r="BD5" s="11" t="s">
        <v>36</v>
      </c>
      <c r="BF5" s="11" t="s">
        <v>37</v>
      </c>
      <c r="BH5" s="24" t="s">
        <v>38</v>
      </c>
      <c r="BI5" s="25"/>
    </row>
    <row r="6" spans="2:63" ht="72.5" x14ac:dyDescent="0.35">
      <c r="C6" s="11" t="s">
        <v>39</v>
      </c>
      <c r="D6" s="12" t="s">
        <v>40</v>
      </c>
      <c r="E6" s="12" t="s">
        <v>41</v>
      </c>
      <c r="G6" s="12" t="s">
        <v>42</v>
      </c>
      <c r="H6" s="12" t="s">
        <v>43</v>
      </c>
      <c r="I6" s="12" t="s">
        <v>44</v>
      </c>
      <c r="J6" s="12" t="s">
        <v>45</v>
      </c>
      <c r="K6" s="12" t="s">
        <v>46</v>
      </c>
      <c r="L6" s="12" t="s">
        <v>47</v>
      </c>
      <c r="N6" s="12" t="s">
        <v>48</v>
      </c>
      <c r="O6" s="12" t="s">
        <v>49</v>
      </c>
      <c r="P6" s="12" t="s">
        <v>50</v>
      </c>
      <c r="Q6" s="12" t="s">
        <v>51</v>
      </c>
      <c r="R6" s="12" t="s">
        <v>52</v>
      </c>
      <c r="S6" s="12" t="s">
        <v>53</v>
      </c>
      <c r="T6" s="12" t="s">
        <v>54</v>
      </c>
      <c r="U6" s="12" t="s">
        <v>55</v>
      </c>
      <c r="V6" s="12" t="s">
        <v>56</v>
      </c>
      <c r="W6" s="12" t="s">
        <v>57</v>
      </c>
      <c r="X6" s="12" t="s">
        <v>58</v>
      </c>
      <c r="Z6" s="12" t="s">
        <v>21</v>
      </c>
      <c r="AB6" s="12" t="s">
        <v>59</v>
      </c>
      <c r="AD6" s="12" t="s">
        <v>23</v>
      </c>
      <c r="AF6" s="12" t="s">
        <v>24</v>
      </c>
      <c r="AH6" s="12" t="s">
        <v>25</v>
      </c>
      <c r="AJ6" s="12" t="s">
        <v>26</v>
      </c>
      <c r="AL6" s="12" t="s">
        <v>27</v>
      </c>
      <c r="AN6" s="12" t="s">
        <v>28</v>
      </c>
      <c r="AP6" s="12" t="s">
        <v>29</v>
      </c>
      <c r="AR6" s="12" t="s">
        <v>60</v>
      </c>
      <c r="AT6" s="12" t="s">
        <v>31</v>
      </c>
      <c r="AV6" s="12" t="s">
        <v>32</v>
      </c>
      <c r="AX6" s="12" t="s">
        <v>61</v>
      </c>
      <c r="AZ6" s="12" t="s">
        <v>34</v>
      </c>
      <c r="BB6" s="12" t="s">
        <v>35</v>
      </c>
      <c r="BD6" s="12" t="s">
        <v>36</v>
      </c>
      <c r="BF6" s="12" t="s">
        <v>37</v>
      </c>
      <c r="BH6" s="12" t="s">
        <v>62</v>
      </c>
      <c r="BI6" s="12" t="s">
        <v>63</v>
      </c>
    </row>
    <row r="7" spans="2:63" x14ac:dyDescent="0.35">
      <c r="B7" s="10" t="s">
        <v>64</v>
      </c>
      <c r="C7" s="14">
        <v>4099</v>
      </c>
      <c r="D7" s="14">
        <v>2021</v>
      </c>
      <c r="E7" s="14">
        <v>2073</v>
      </c>
      <c r="G7" s="14">
        <v>326</v>
      </c>
      <c r="H7" s="14">
        <v>990</v>
      </c>
      <c r="I7" s="14">
        <v>995</v>
      </c>
      <c r="J7" s="14">
        <v>876</v>
      </c>
      <c r="K7" s="14">
        <v>722</v>
      </c>
      <c r="L7" s="14">
        <v>190</v>
      </c>
      <c r="N7" s="14">
        <v>327</v>
      </c>
      <c r="O7" s="14">
        <v>197</v>
      </c>
      <c r="P7" s="14">
        <v>211</v>
      </c>
      <c r="Q7" s="14">
        <v>403</v>
      </c>
      <c r="R7" s="14">
        <v>343</v>
      </c>
      <c r="S7" s="14">
        <v>351</v>
      </c>
      <c r="T7" s="14">
        <v>309</v>
      </c>
      <c r="U7" s="14">
        <v>748</v>
      </c>
      <c r="V7" s="14">
        <v>526</v>
      </c>
      <c r="W7" s="14">
        <v>343</v>
      </c>
      <c r="X7" s="14">
        <v>341</v>
      </c>
      <c r="Z7" s="14">
        <v>577</v>
      </c>
      <c r="AB7" s="14">
        <v>377</v>
      </c>
      <c r="AD7" s="14">
        <v>416</v>
      </c>
      <c r="AF7" s="14">
        <v>234</v>
      </c>
      <c r="AH7" s="14">
        <v>354</v>
      </c>
      <c r="AJ7" s="14">
        <v>361</v>
      </c>
      <c r="AL7" s="14">
        <v>260</v>
      </c>
      <c r="AN7" s="14">
        <v>99</v>
      </c>
      <c r="AP7" s="14">
        <v>430</v>
      </c>
      <c r="AR7" s="14">
        <v>155</v>
      </c>
      <c r="AT7" s="14">
        <v>275</v>
      </c>
      <c r="AV7" s="14">
        <v>137</v>
      </c>
      <c r="AX7" s="14">
        <v>88</v>
      </c>
      <c r="AZ7" s="14">
        <v>194</v>
      </c>
      <c r="BB7" s="14">
        <v>120</v>
      </c>
      <c r="BD7" s="14">
        <v>146</v>
      </c>
      <c r="BF7" s="14">
        <v>145</v>
      </c>
      <c r="BH7" s="14">
        <v>77</v>
      </c>
      <c r="BI7" s="14">
        <v>51</v>
      </c>
    </row>
    <row r="8" spans="2:63" x14ac:dyDescent="0.35">
      <c r="B8" s="7" t="s">
        <v>65</v>
      </c>
      <c r="C8" s="16">
        <v>4099</v>
      </c>
      <c r="D8" s="16">
        <v>2107</v>
      </c>
      <c r="E8" s="16">
        <v>1988</v>
      </c>
      <c r="G8" s="16">
        <v>402</v>
      </c>
      <c r="H8" s="16">
        <v>932</v>
      </c>
      <c r="I8" s="16">
        <v>967</v>
      </c>
      <c r="J8" s="16">
        <v>860</v>
      </c>
      <c r="K8" s="16">
        <v>740</v>
      </c>
      <c r="L8" s="16">
        <v>198</v>
      </c>
      <c r="N8" s="16">
        <v>332</v>
      </c>
      <c r="O8" s="16">
        <v>172</v>
      </c>
      <c r="P8" s="16">
        <v>139</v>
      </c>
      <c r="Q8" s="16">
        <v>442</v>
      </c>
      <c r="R8" s="16">
        <v>323</v>
      </c>
      <c r="S8" s="16">
        <v>287</v>
      </c>
      <c r="T8" s="16">
        <v>348</v>
      </c>
      <c r="U8" s="16">
        <v>750</v>
      </c>
      <c r="V8" s="16">
        <v>586</v>
      </c>
      <c r="W8" s="16">
        <v>356</v>
      </c>
      <c r="X8" s="16">
        <v>364</v>
      </c>
      <c r="Z8" s="16">
        <v>552</v>
      </c>
      <c r="AB8" s="16">
        <v>395</v>
      </c>
      <c r="AD8" s="16">
        <v>397</v>
      </c>
      <c r="AF8" s="16">
        <v>231</v>
      </c>
      <c r="AH8" s="16">
        <v>342</v>
      </c>
      <c r="AJ8" s="16">
        <v>346</v>
      </c>
      <c r="AL8" s="16">
        <v>269</v>
      </c>
      <c r="AN8" s="16">
        <v>101</v>
      </c>
      <c r="AP8" s="16">
        <v>434</v>
      </c>
      <c r="AR8" s="16">
        <v>157</v>
      </c>
      <c r="AT8" s="16">
        <v>264</v>
      </c>
      <c r="AV8" s="16">
        <v>135</v>
      </c>
      <c r="AX8" s="16">
        <v>118</v>
      </c>
      <c r="AZ8" s="16">
        <v>186</v>
      </c>
      <c r="BB8" s="16">
        <v>117</v>
      </c>
      <c r="BD8" s="16">
        <v>140</v>
      </c>
      <c r="BF8" s="16">
        <v>142</v>
      </c>
      <c r="BH8" s="16">
        <v>69</v>
      </c>
      <c r="BI8" s="16">
        <v>53</v>
      </c>
    </row>
    <row r="9" spans="2:63" ht="19" customHeight="1" x14ac:dyDescent="0.35">
      <c r="B9" s="22" t="s">
        <v>74</v>
      </c>
      <c r="C9" s="20">
        <v>7.7786673971526332E-2</v>
      </c>
      <c r="D9" s="20">
        <v>7.319988940788083E-2</v>
      </c>
      <c r="E9" s="20">
        <v>8.2789114389763857E-2</v>
      </c>
      <c r="G9" s="20">
        <v>4.432667480746149E-2</v>
      </c>
      <c r="H9" s="20">
        <v>8.3534199705245088E-2</v>
      </c>
      <c r="I9" s="20">
        <v>7.9764091066763854E-2</v>
      </c>
      <c r="J9" s="20">
        <v>8.6975689768509792E-2</v>
      </c>
      <c r="K9" s="20">
        <v>7.9585794647276289E-2</v>
      </c>
      <c r="L9" s="20">
        <v>6.2301128027564059E-2</v>
      </c>
      <c r="N9" s="20">
        <v>6.6586088157596646E-2</v>
      </c>
      <c r="O9" s="20">
        <v>5.6594593322810277E-2</v>
      </c>
      <c r="P9" s="20">
        <v>0.1038956370022944</v>
      </c>
      <c r="Q9" s="20">
        <v>8.8659663231506536E-2</v>
      </c>
      <c r="R9" s="20">
        <v>9.0026710274573971E-2</v>
      </c>
      <c r="S9" s="20">
        <v>6.0477204147675503E-2</v>
      </c>
      <c r="T9" s="20">
        <v>7.9351938480935053E-2</v>
      </c>
      <c r="U9" s="20">
        <v>8.687483400892701E-2</v>
      </c>
      <c r="V9" s="20">
        <v>7.5652329361408005E-2</v>
      </c>
      <c r="W9" s="20">
        <v>8.1967618238251924E-2</v>
      </c>
      <c r="X9" s="20">
        <v>5.675477580236931E-2</v>
      </c>
      <c r="Z9" s="20">
        <v>0.12859484566363941</v>
      </c>
      <c r="AB9" s="20">
        <v>5.946912942091713E-2</v>
      </c>
      <c r="AD9" s="20">
        <v>7.0810915544374325E-2</v>
      </c>
      <c r="AF9" s="20">
        <v>3.433088711189676E-2</v>
      </c>
      <c r="AH9" s="20">
        <v>9.0978872326071727E-2</v>
      </c>
      <c r="AJ9" s="20">
        <v>7.8774275644206401E-2</v>
      </c>
      <c r="AL9" s="20">
        <v>6.6676136497693286E-2</v>
      </c>
      <c r="AN9" s="20">
        <v>2.9362257379713461E-2</v>
      </c>
      <c r="AP9" s="20">
        <v>6.8066124495785391E-2</v>
      </c>
      <c r="AR9" s="20">
        <v>5.7271432609822308E-2</v>
      </c>
      <c r="AT9" s="20">
        <v>8.166907388445524E-2</v>
      </c>
      <c r="AV9" s="20">
        <v>0.13312500699240801</v>
      </c>
      <c r="AX9" s="20">
        <v>3.7241072989362058E-2</v>
      </c>
      <c r="AZ9" s="20">
        <v>0.12825223408499911</v>
      </c>
      <c r="BB9" s="20">
        <v>0.11390669304508839</v>
      </c>
      <c r="BD9" s="20">
        <v>0.12302736111558769</v>
      </c>
      <c r="BF9" s="20">
        <v>0.1381240010004173</v>
      </c>
      <c r="BH9" s="20">
        <v>0.15547933107641171</v>
      </c>
      <c r="BI9" s="20">
        <v>0.15596901988148729</v>
      </c>
    </row>
    <row r="10" spans="2:63" ht="19" customHeight="1" x14ac:dyDescent="0.35">
      <c r="B10" s="22" t="s">
        <v>75</v>
      </c>
      <c r="C10" s="20">
        <v>0.19204204205381731</v>
      </c>
      <c r="D10" s="20">
        <v>0.180320135263038</v>
      </c>
      <c r="E10" s="20">
        <v>0.20449410420968131</v>
      </c>
      <c r="G10" s="20">
        <v>0.21237665438053721</v>
      </c>
      <c r="H10" s="20">
        <v>0.21154982506566961</v>
      </c>
      <c r="I10" s="20">
        <v>0.19062851239527451</v>
      </c>
      <c r="J10" s="20">
        <v>0.20767778432991621</v>
      </c>
      <c r="K10" s="20">
        <v>0.16468019324551009</v>
      </c>
      <c r="L10" s="20">
        <v>0.10016470925388379</v>
      </c>
      <c r="N10" s="20">
        <v>0.19807172534059009</v>
      </c>
      <c r="O10" s="20">
        <v>0.22726460215906921</v>
      </c>
      <c r="P10" s="20">
        <v>0.2063709904760487</v>
      </c>
      <c r="Q10" s="20">
        <v>0.18124332571847079</v>
      </c>
      <c r="R10" s="20">
        <v>0.19658156437535709</v>
      </c>
      <c r="S10" s="20">
        <v>0.19550670863800171</v>
      </c>
      <c r="T10" s="20">
        <v>0.18123295796984479</v>
      </c>
      <c r="U10" s="20">
        <v>0.17770462049020791</v>
      </c>
      <c r="V10" s="20">
        <v>0.21703342726106789</v>
      </c>
      <c r="W10" s="20">
        <v>0.1717513268496125</v>
      </c>
      <c r="X10" s="20">
        <v>0.1902665445150265</v>
      </c>
      <c r="Z10" s="20">
        <v>0.26602784717562561</v>
      </c>
      <c r="AB10" s="20">
        <v>0.1202724458018256</v>
      </c>
      <c r="AD10" s="20">
        <v>0.25208844954188342</v>
      </c>
      <c r="AF10" s="20">
        <v>0.1944747036150844</v>
      </c>
      <c r="AH10" s="20">
        <v>0.1841618666609745</v>
      </c>
      <c r="AJ10" s="20">
        <v>0.13028642347488331</v>
      </c>
      <c r="AL10" s="20">
        <v>0.1434022919505393</v>
      </c>
      <c r="AN10" s="20">
        <v>0.140411730505065</v>
      </c>
      <c r="AP10" s="20">
        <v>0.22463175567290569</v>
      </c>
      <c r="AR10" s="20">
        <v>0.29467432987761061</v>
      </c>
      <c r="AT10" s="20">
        <v>0.19234380753166949</v>
      </c>
      <c r="AV10" s="20">
        <v>0.16839128870341799</v>
      </c>
      <c r="AX10" s="20">
        <v>0.1046499034060528</v>
      </c>
      <c r="AZ10" s="20">
        <v>0.27177143314063179</v>
      </c>
      <c r="BB10" s="20">
        <v>0.26626406457085511</v>
      </c>
      <c r="BD10" s="20">
        <v>0.2365498064812919</v>
      </c>
      <c r="BF10" s="20">
        <v>0.22010912513612349</v>
      </c>
      <c r="BH10" s="20">
        <v>0.25724670054931548</v>
      </c>
      <c r="BI10" s="20">
        <v>0.14943762469402089</v>
      </c>
    </row>
    <row r="11" spans="2:63" ht="19" customHeight="1" x14ac:dyDescent="0.35">
      <c r="B11" s="22" t="s">
        <v>70</v>
      </c>
      <c r="C11" s="20">
        <v>0.16900561815497481</v>
      </c>
      <c r="D11" s="20">
        <v>0.16609446923033541</v>
      </c>
      <c r="E11" s="20">
        <v>0.17145548408937861</v>
      </c>
      <c r="G11" s="20">
        <v>0.1722178530026735</v>
      </c>
      <c r="H11" s="20">
        <v>0.14935953668902119</v>
      </c>
      <c r="I11" s="20">
        <v>0.1911569780775853</v>
      </c>
      <c r="J11" s="20">
        <v>0.1717132553869046</v>
      </c>
      <c r="K11" s="20">
        <v>0.16463523269524619</v>
      </c>
      <c r="L11" s="20">
        <v>0.15131773107997329</v>
      </c>
      <c r="N11" s="20">
        <v>0.22037773988330411</v>
      </c>
      <c r="O11" s="20">
        <v>0.14280361488215229</v>
      </c>
      <c r="P11" s="20">
        <v>0.15094876130443771</v>
      </c>
      <c r="Q11" s="20">
        <v>0.15721328014539421</v>
      </c>
      <c r="R11" s="20">
        <v>0.13681145866558261</v>
      </c>
      <c r="S11" s="20">
        <v>0.16058853923136909</v>
      </c>
      <c r="T11" s="20">
        <v>0.17512085398115629</v>
      </c>
      <c r="U11" s="20">
        <v>0.15785528018389719</v>
      </c>
      <c r="V11" s="20">
        <v>0.1807396295768971</v>
      </c>
      <c r="W11" s="20">
        <v>0.16848628729442919</v>
      </c>
      <c r="X11" s="20">
        <v>0.18969554761000959</v>
      </c>
      <c r="Z11" s="20">
        <v>0.1556466734390313</v>
      </c>
      <c r="AB11" s="20">
        <v>0.13064725073277161</v>
      </c>
      <c r="AD11" s="20">
        <v>0.17034809982832691</v>
      </c>
      <c r="AF11" s="20">
        <v>0.20731213289460271</v>
      </c>
      <c r="AH11" s="20">
        <v>0.11978257439158541</v>
      </c>
      <c r="AJ11" s="20">
        <v>0.19620063027927781</v>
      </c>
      <c r="AL11" s="20">
        <v>0.13674211799139799</v>
      </c>
      <c r="AN11" s="20">
        <v>0.18409178572005699</v>
      </c>
      <c r="AP11" s="20">
        <v>0.20814793572842361</v>
      </c>
      <c r="AR11" s="20">
        <v>0.12591667398427869</v>
      </c>
      <c r="AT11" s="20">
        <v>0.18707774951758521</v>
      </c>
      <c r="AV11" s="20">
        <v>0.16845637603203389</v>
      </c>
      <c r="AX11" s="20">
        <v>0.21349008315142959</v>
      </c>
      <c r="AZ11" s="20">
        <v>0.1497932915195116</v>
      </c>
      <c r="BB11" s="20">
        <v>0.1701504922920323</v>
      </c>
      <c r="BD11" s="20">
        <v>0.18366676608915519</v>
      </c>
      <c r="BF11" s="20">
        <v>0.1591145542142953</v>
      </c>
      <c r="BH11" s="20">
        <v>0.1602650646850689</v>
      </c>
      <c r="BI11" s="20">
        <v>0.1796739101694261</v>
      </c>
    </row>
    <row r="12" spans="2:63" ht="19" customHeight="1" x14ac:dyDescent="0.35">
      <c r="B12" s="22" t="s">
        <v>71</v>
      </c>
      <c r="C12" s="20">
        <v>0.33103402098055068</v>
      </c>
      <c r="D12" s="20">
        <v>0.35416385040565213</v>
      </c>
      <c r="E12" s="20">
        <v>0.30712267473822591</v>
      </c>
      <c r="G12" s="20">
        <v>0.40415749300344489</v>
      </c>
      <c r="H12" s="20">
        <v>0.32285108609931162</v>
      </c>
      <c r="I12" s="20">
        <v>0.33634770892124533</v>
      </c>
      <c r="J12" s="20">
        <v>0.3120539697255803</v>
      </c>
      <c r="K12" s="20">
        <v>0.32587571975512059</v>
      </c>
      <c r="L12" s="20">
        <v>0.29692831359032801</v>
      </c>
      <c r="N12" s="20">
        <v>0.30728908830527679</v>
      </c>
      <c r="O12" s="20">
        <v>0.37063076984484539</v>
      </c>
      <c r="P12" s="20">
        <v>0.30237111345603063</v>
      </c>
      <c r="Q12" s="20">
        <v>0.2952242004737291</v>
      </c>
      <c r="R12" s="20">
        <v>0.3117609188585988</v>
      </c>
      <c r="S12" s="20">
        <v>0.35985298421632339</v>
      </c>
      <c r="T12" s="20">
        <v>0.36763549081909591</v>
      </c>
      <c r="U12" s="20">
        <v>0.35697013384782</v>
      </c>
      <c r="V12" s="20">
        <v>0.2922971412914202</v>
      </c>
      <c r="W12" s="20">
        <v>0.32916846506830633</v>
      </c>
      <c r="X12" s="20">
        <v>0.35854359361380211</v>
      </c>
      <c r="Z12" s="20">
        <v>0.2952657015478502</v>
      </c>
      <c r="AB12" s="20">
        <v>0.33795200458319002</v>
      </c>
      <c r="AD12" s="20">
        <v>0.29932945270447592</v>
      </c>
      <c r="AF12" s="20">
        <v>0.39336978181991211</v>
      </c>
      <c r="AH12" s="20">
        <v>0.31572322600831437</v>
      </c>
      <c r="AJ12" s="20">
        <v>0.37065226596037149</v>
      </c>
      <c r="AL12" s="20">
        <v>0.430247769248013</v>
      </c>
      <c r="AN12" s="20">
        <v>0.44839794869139432</v>
      </c>
      <c r="AP12" s="20">
        <v>0.2761020666138167</v>
      </c>
      <c r="AR12" s="20">
        <v>0.33432902345622451</v>
      </c>
      <c r="AT12" s="20">
        <v>0.3254449334565645</v>
      </c>
      <c r="AV12" s="20">
        <v>0.38848245398554421</v>
      </c>
      <c r="AX12" s="20">
        <v>0.27678993216381459</v>
      </c>
      <c r="AZ12" s="20">
        <v>0.3001122465341256</v>
      </c>
      <c r="BB12" s="20">
        <v>0.28441800920533938</v>
      </c>
      <c r="BD12" s="20">
        <v>0.30455513772071191</v>
      </c>
      <c r="BF12" s="20">
        <v>0.31587506636330959</v>
      </c>
      <c r="BH12" s="20">
        <v>0.28564803784145848</v>
      </c>
      <c r="BI12" s="20">
        <v>0.36931963799386308</v>
      </c>
    </row>
    <row r="13" spans="2:63" ht="19" customHeight="1" x14ac:dyDescent="0.35">
      <c r="B13" s="22" t="s">
        <v>72</v>
      </c>
      <c r="C13" s="20">
        <v>0.23013164483913079</v>
      </c>
      <c r="D13" s="20">
        <v>0.22622165569309369</v>
      </c>
      <c r="E13" s="20">
        <v>0.23413862257295029</v>
      </c>
      <c r="G13" s="20">
        <v>0.1669213248058829</v>
      </c>
      <c r="H13" s="20">
        <v>0.23270535244075249</v>
      </c>
      <c r="I13" s="20">
        <v>0.2021027095391309</v>
      </c>
      <c r="J13" s="20">
        <v>0.22157930078908911</v>
      </c>
      <c r="K13" s="20">
        <v>0.26522305965684673</v>
      </c>
      <c r="L13" s="20">
        <v>0.38928811804825081</v>
      </c>
      <c r="N13" s="20">
        <v>0.20767535831323231</v>
      </c>
      <c r="O13" s="20">
        <v>0.2027064197911228</v>
      </c>
      <c r="P13" s="20">
        <v>0.2364134977611887</v>
      </c>
      <c r="Q13" s="20">
        <v>0.27765953043089953</v>
      </c>
      <c r="R13" s="20">
        <v>0.26481934782588767</v>
      </c>
      <c r="S13" s="20">
        <v>0.22357456376663021</v>
      </c>
      <c r="T13" s="20">
        <v>0.19665875874896799</v>
      </c>
      <c r="U13" s="20">
        <v>0.22059513146914769</v>
      </c>
      <c r="V13" s="20">
        <v>0.23427747250920669</v>
      </c>
      <c r="W13" s="20">
        <v>0.24862630254940021</v>
      </c>
      <c r="X13" s="20">
        <v>0.2047395384587925</v>
      </c>
      <c r="Z13" s="20">
        <v>0.15446493217385349</v>
      </c>
      <c r="AB13" s="20">
        <v>0.35165916946129572</v>
      </c>
      <c r="AD13" s="20">
        <v>0.20742308238093951</v>
      </c>
      <c r="AF13" s="20">
        <v>0.1705124945585042</v>
      </c>
      <c r="AH13" s="20">
        <v>0.28935346061305411</v>
      </c>
      <c r="AJ13" s="20">
        <v>0.22408640464126081</v>
      </c>
      <c r="AL13" s="20">
        <v>0.22293168431235641</v>
      </c>
      <c r="AN13" s="20">
        <v>0.19773627770377011</v>
      </c>
      <c r="AP13" s="20">
        <v>0.2230521174890687</v>
      </c>
      <c r="AR13" s="20">
        <v>0.1878085400720638</v>
      </c>
      <c r="AT13" s="20">
        <v>0.21346443560972561</v>
      </c>
      <c r="AV13" s="20">
        <v>0.1415448742865959</v>
      </c>
      <c r="AX13" s="20">
        <v>0.36782900828934079</v>
      </c>
      <c r="AZ13" s="20">
        <v>0.1500707947207319</v>
      </c>
      <c r="BB13" s="20">
        <v>0.16526074088668469</v>
      </c>
      <c r="BD13" s="20">
        <v>0.15220092859325329</v>
      </c>
      <c r="BF13" s="20">
        <v>0.16677725328585419</v>
      </c>
      <c r="BH13" s="20">
        <v>0.14136086584774529</v>
      </c>
      <c r="BI13" s="20">
        <v>0.14559980726120239</v>
      </c>
    </row>
    <row r="15" spans="2:63" x14ac:dyDescent="0.35">
      <c r="B15" t="s">
        <v>115</v>
      </c>
    </row>
    <row r="16" spans="2:63" x14ac:dyDescent="0.35">
      <c r="B16" t="s">
        <v>8</v>
      </c>
    </row>
    <row r="18" spans="2:2" x14ac:dyDescent="0.35">
      <c r="B18" s="5" t="str">
        <f>HYPERLINK("#Contents!A1", "Return to Contents")</f>
        <v>Return to Contents</v>
      </c>
    </row>
  </sheetData>
  <mergeCells count="5">
    <mergeCell ref="G5:L5"/>
    <mergeCell ref="D2:BK2"/>
    <mergeCell ref="D5:E5"/>
    <mergeCell ref="BH5:BI5"/>
    <mergeCell ref="N5:X5"/>
  </mergeCells>
  <pageMargins left="0.75" right="0.75" top="1" bottom="1" header="0.5" footer="0.5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B2:F18"/>
  <sheetViews>
    <sheetView showGridLines="0" workbookViewId="0"/>
  </sheetViews>
  <sheetFormatPr defaultRowHeight="14.5" x14ac:dyDescent="0.35"/>
  <cols>
    <col min="1" max="1" width="5" customWidth="1"/>
    <col min="2" max="2" width="25" customWidth="1"/>
    <col min="3" max="6" width="20" customWidth="1"/>
  </cols>
  <sheetData>
    <row r="2" spans="2:6" ht="40" customHeight="1" x14ac:dyDescent="0.35">
      <c r="D2" s="21" t="s">
        <v>116</v>
      </c>
    </row>
    <row r="6" spans="2:6" ht="88" customHeight="1" x14ac:dyDescent="0.35">
      <c r="C6" s="23" t="s">
        <v>135</v>
      </c>
      <c r="D6" s="23" t="s">
        <v>136</v>
      </c>
      <c r="E6" s="23" t="s">
        <v>137</v>
      </c>
      <c r="F6" s="23" t="s">
        <v>138</v>
      </c>
    </row>
    <row r="7" spans="2:6" x14ac:dyDescent="0.35">
      <c r="B7" s="22" t="s">
        <v>74</v>
      </c>
      <c r="C7" s="20">
        <v>3.1899978270304698E-2</v>
      </c>
      <c r="D7" s="20">
        <v>3.8071203306149638E-2</v>
      </c>
      <c r="E7" s="20">
        <v>0.3955876094292487</v>
      </c>
      <c r="F7" s="20">
        <v>0.35016332338563361</v>
      </c>
    </row>
    <row r="8" spans="2:6" x14ac:dyDescent="0.35">
      <c r="B8" s="22" t="s">
        <v>75</v>
      </c>
      <c r="C8" s="20">
        <v>0.1126363104364453</v>
      </c>
      <c r="D8" s="20">
        <v>0.1140979662450705</v>
      </c>
      <c r="E8" s="20">
        <v>0.33879642674395988</v>
      </c>
      <c r="F8" s="20">
        <v>0.35602286540997508</v>
      </c>
    </row>
    <row r="9" spans="2:6" x14ac:dyDescent="0.35">
      <c r="B9" s="22" t="s">
        <v>70</v>
      </c>
      <c r="C9" s="20">
        <v>0.1547825936082122</v>
      </c>
      <c r="D9" s="20">
        <v>0.1124983014286267</v>
      </c>
      <c r="E9" s="20">
        <v>0.1214856314843616</v>
      </c>
      <c r="F9" s="20">
        <v>0.1361040642953486</v>
      </c>
    </row>
    <row r="10" spans="2:6" x14ac:dyDescent="0.35">
      <c r="B10" s="22" t="s">
        <v>71</v>
      </c>
      <c r="C10" s="20">
        <v>0.36973452991428313</v>
      </c>
      <c r="D10" s="20">
        <v>0.36848233201670949</v>
      </c>
      <c r="E10" s="20">
        <v>0.10867458092746091</v>
      </c>
      <c r="F10" s="20">
        <v>0.12177008766352169</v>
      </c>
    </row>
    <row r="11" spans="2:6" x14ac:dyDescent="0.35">
      <c r="B11" s="22" t="s">
        <v>72</v>
      </c>
      <c r="C11" s="20">
        <v>0.33094658777075459</v>
      </c>
      <c r="D11" s="20">
        <v>0.36685019700344379</v>
      </c>
      <c r="E11" s="20">
        <v>3.5455751414968872E-2</v>
      </c>
      <c r="F11" s="20">
        <v>3.5939659245521068E-2</v>
      </c>
    </row>
    <row r="14" spans="2:6" x14ac:dyDescent="0.35">
      <c r="B14" t="s">
        <v>115</v>
      </c>
    </row>
    <row r="15" spans="2:6" x14ac:dyDescent="0.35">
      <c r="B15" t="s">
        <v>8</v>
      </c>
    </row>
    <row r="18" spans="2:2" x14ac:dyDescent="0.35">
      <c r="B18" t="str">
        <f>HYPERLINK("#Contents!A1", "Return to Contents")</f>
        <v>Return to Contents</v>
      </c>
    </row>
  </sheetData>
  <pageMargins left="0.75" right="0.75" top="1" bottom="1" header="0.5" footer="0.5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B2:BK18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5" width="10" customWidth="1"/>
    <col min="6" max="6" width="1.453125" customWidth="1"/>
    <col min="7" max="12" width="10" customWidth="1"/>
    <col min="13" max="13" width="1.453125" customWidth="1"/>
    <col min="14" max="24" width="10" customWidth="1"/>
    <col min="25" max="25" width="1.453125" customWidth="1"/>
    <col min="26" max="26" width="10" customWidth="1"/>
    <col min="27" max="27" width="1.453125" customWidth="1"/>
    <col min="28" max="28" width="10" customWidth="1"/>
    <col min="29" max="29" width="1.453125" customWidth="1"/>
    <col min="30" max="30" width="10" customWidth="1"/>
    <col min="31" max="31" width="1.453125" customWidth="1"/>
    <col min="32" max="32" width="10" customWidth="1"/>
    <col min="33" max="33" width="1.453125" customWidth="1"/>
    <col min="34" max="34" width="10" customWidth="1"/>
    <col min="35" max="35" width="1.453125" customWidth="1"/>
    <col min="36" max="36" width="10" customWidth="1"/>
    <col min="37" max="37" width="1.453125" customWidth="1"/>
    <col min="38" max="38" width="10" customWidth="1"/>
    <col min="39" max="39" width="1.453125" customWidth="1"/>
    <col min="40" max="40" width="10" customWidth="1"/>
    <col min="41" max="41" width="1.453125" customWidth="1"/>
    <col min="42" max="42" width="10" customWidth="1"/>
    <col min="43" max="43" width="1.453125" customWidth="1"/>
    <col min="44" max="44" width="10" customWidth="1"/>
    <col min="45" max="45" width="1.453125" customWidth="1"/>
    <col min="46" max="46" width="10" customWidth="1"/>
    <col min="47" max="47" width="1.453125" customWidth="1"/>
    <col min="48" max="48" width="10" customWidth="1"/>
    <col min="49" max="49" width="1.453125" customWidth="1"/>
    <col min="50" max="50" width="10" customWidth="1"/>
    <col min="51" max="51" width="1.453125" customWidth="1"/>
    <col min="52" max="52" width="10" customWidth="1"/>
    <col min="53" max="53" width="1.453125" customWidth="1"/>
    <col min="54" max="54" width="10" customWidth="1"/>
    <col min="55" max="55" width="1.453125" customWidth="1"/>
    <col min="56" max="56" width="10" customWidth="1"/>
    <col min="57" max="57" width="1.453125" customWidth="1"/>
    <col min="58" max="58" width="10" customWidth="1"/>
    <col min="59" max="59" width="1.453125" customWidth="1"/>
    <col min="60" max="61" width="10" customWidth="1"/>
  </cols>
  <sheetData>
    <row r="2" spans="2:63" ht="40" customHeight="1" x14ac:dyDescent="0.35">
      <c r="D2" s="29" t="s">
        <v>93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</row>
    <row r="5" spans="2:63" x14ac:dyDescent="0.35">
      <c r="D5" s="24" t="s">
        <v>18</v>
      </c>
      <c r="E5" s="25"/>
      <c r="G5" s="24" t="s">
        <v>19</v>
      </c>
      <c r="H5" s="25"/>
      <c r="I5" s="25"/>
      <c r="J5" s="25"/>
      <c r="K5" s="25"/>
      <c r="L5" s="25"/>
      <c r="N5" s="24" t="s">
        <v>20</v>
      </c>
      <c r="O5" s="25"/>
      <c r="P5" s="25"/>
      <c r="Q5" s="25"/>
      <c r="R5" s="25"/>
      <c r="S5" s="25"/>
      <c r="T5" s="25"/>
      <c r="U5" s="25"/>
      <c r="V5" s="25"/>
      <c r="W5" s="25"/>
      <c r="X5" s="25"/>
      <c r="Z5" s="11" t="s">
        <v>21</v>
      </c>
      <c r="AB5" s="11" t="s">
        <v>22</v>
      </c>
      <c r="AD5" s="11" t="s">
        <v>23</v>
      </c>
      <c r="AF5" s="11" t="s">
        <v>24</v>
      </c>
      <c r="AH5" s="11" t="s">
        <v>25</v>
      </c>
      <c r="AJ5" s="11" t="s">
        <v>26</v>
      </c>
      <c r="AL5" s="11" t="s">
        <v>27</v>
      </c>
      <c r="AN5" s="11" t="s">
        <v>28</v>
      </c>
      <c r="AP5" s="11" t="s">
        <v>29</v>
      </c>
      <c r="AR5" s="11" t="s">
        <v>30</v>
      </c>
      <c r="AT5" s="11" t="s">
        <v>31</v>
      </c>
      <c r="AV5" s="11" t="s">
        <v>32</v>
      </c>
      <c r="AX5" s="11" t="s">
        <v>33</v>
      </c>
      <c r="AZ5" s="11" t="s">
        <v>34</v>
      </c>
      <c r="BB5" s="11" t="s">
        <v>35</v>
      </c>
      <c r="BD5" s="11" t="s">
        <v>36</v>
      </c>
      <c r="BF5" s="11" t="s">
        <v>37</v>
      </c>
      <c r="BH5" s="24" t="s">
        <v>38</v>
      </c>
      <c r="BI5" s="25"/>
    </row>
    <row r="6" spans="2:63" ht="72.5" x14ac:dyDescent="0.35">
      <c r="C6" s="11" t="s">
        <v>39</v>
      </c>
      <c r="D6" s="12" t="s">
        <v>40</v>
      </c>
      <c r="E6" s="12" t="s">
        <v>41</v>
      </c>
      <c r="G6" s="12" t="s">
        <v>42</v>
      </c>
      <c r="H6" s="12" t="s">
        <v>43</v>
      </c>
      <c r="I6" s="12" t="s">
        <v>44</v>
      </c>
      <c r="J6" s="12" t="s">
        <v>45</v>
      </c>
      <c r="K6" s="12" t="s">
        <v>46</v>
      </c>
      <c r="L6" s="12" t="s">
        <v>47</v>
      </c>
      <c r="N6" s="12" t="s">
        <v>48</v>
      </c>
      <c r="O6" s="12" t="s">
        <v>49</v>
      </c>
      <c r="P6" s="12" t="s">
        <v>50</v>
      </c>
      <c r="Q6" s="12" t="s">
        <v>51</v>
      </c>
      <c r="R6" s="12" t="s">
        <v>52</v>
      </c>
      <c r="S6" s="12" t="s">
        <v>53</v>
      </c>
      <c r="T6" s="12" t="s">
        <v>54</v>
      </c>
      <c r="U6" s="12" t="s">
        <v>55</v>
      </c>
      <c r="V6" s="12" t="s">
        <v>56</v>
      </c>
      <c r="W6" s="12" t="s">
        <v>57</v>
      </c>
      <c r="X6" s="12" t="s">
        <v>58</v>
      </c>
      <c r="Z6" s="12" t="s">
        <v>21</v>
      </c>
      <c r="AB6" s="12" t="s">
        <v>59</v>
      </c>
      <c r="AD6" s="12" t="s">
        <v>23</v>
      </c>
      <c r="AF6" s="12" t="s">
        <v>24</v>
      </c>
      <c r="AH6" s="12" t="s">
        <v>25</v>
      </c>
      <c r="AJ6" s="12" t="s">
        <v>26</v>
      </c>
      <c r="AL6" s="12" t="s">
        <v>27</v>
      </c>
      <c r="AN6" s="12" t="s">
        <v>28</v>
      </c>
      <c r="AP6" s="12" t="s">
        <v>29</v>
      </c>
      <c r="AR6" s="12" t="s">
        <v>60</v>
      </c>
      <c r="AT6" s="12" t="s">
        <v>31</v>
      </c>
      <c r="AV6" s="12" t="s">
        <v>32</v>
      </c>
      <c r="AX6" s="12" t="s">
        <v>61</v>
      </c>
      <c r="AZ6" s="12" t="s">
        <v>34</v>
      </c>
      <c r="BB6" s="12" t="s">
        <v>35</v>
      </c>
      <c r="BD6" s="12" t="s">
        <v>36</v>
      </c>
      <c r="BF6" s="12" t="s">
        <v>37</v>
      </c>
      <c r="BH6" s="12" t="s">
        <v>62</v>
      </c>
      <c r="BI6" s="12" t="s">
        <v>63</v>
      </c>
    </row>
    <row r="7" spans="2:63" x14ac:dyDescent="0.35">
      <c r="B7" s="10" t="s">
        <v>64</v>
      </c>
      <c r="C7" s="14">
        <v>4099</v>
      </c>
      <c r="D7" s="14">
        <v>2021</v>
      </c>
      <c r="E7" s="14">
        <v>2073</v>
      </c>
      <c r="G7" s="14">
        <v>326</v>
      </c>
      <c r="H7" s="14">
        <v>990</v>
      </c>
      <c r="I7" s="14">
        <v>995</v>
      </c>
      <c r="J7" s="14">
        <v>876</v>
      </c>
      <c r="K7" s="14">
        <v>722</v>
      </c>
      <c r="L7" s="14">
        <v>190</v>
      </c>
      <c r="N7" s="14">
        <v>327</v>
      </c>
      <c r="O7" s="14">
        <v>197</v>
      </c>
      <c r="P7" s="14">
        <v>211</v>
      </c>
      <c r="Q7" s="14">
        <v>403</v>
      </c>
      <c r="R7" s="14">
        <v>343</v>
      </c>
      <c r="S7" s="14">
        <v>351</v>
      </c>
      <c r="T7" s="14">
        <v>309</v>
      </c>
      <c r="U7" s="14">
        <v>748</v>
      </c>
      <c r="V7" s="14">
        <v>526</v>
      </c>
      <c r="W7" s="14">
        <v>343</v>
      </c>
      <c r="X7" s="14">
        <v>341</v>
      </c>
      <c r="Z7" s="14">
        <v>577</v>
      </c>
      <c r="AB7" s="14">
        <v>377</v>
      </c>
      <c r="AD7" s="14">
        <v>416</v>
      </c>
      <c r="AF7" s="14">
        <v>234</v>
      </c>
      <c r="AH7" s="14">
        <v>354</v>
      </c>
      <c r="AJ7" s="14">
        <v>361</v>
      </c>
      <c r="AL7" s="14">
        <v>260</v>
      </c>
      <c r="AN7" s="14">
        <v>99</v>
      </c>
      <c r="AP7" s="14">
        <v>430</v>
      </c>
      <c r="AR7" s="14">
        <v>155</v>
      </c>
      <c r="AT7" s="14">
        <v>275</v>
      </c>
      <c r="AV7" s="14">
        <v>137</v>
      </c>
      <c r="AX7" s="14">
        <v>88</v>
      </c>
      <c r="AZ7" s="14">
        <v>194</v>
      </c>
      <c r="BB7" s="14">
        <v>120</v>
      </c>
      <c r="BD7" s="14">
        <v>146</v>
      </c>
      <c r="BF7" s="14">
        <v>145</v>
      </c>
      <c r="BH7" s="14">
        <v>77</v>
      </c>
      <c r="BI7" s="14">
        <v>51</v>
      </c>
    </row>
    <row r="8" spans="2:63" x14ac:dyDescent="0.35">
      <c r="B8" s="7" t="s">
        <v>65</v>
      </c>
      <c r="C8" s="16">
        <v>4099</v>
      </c>
      <c r="D8" s="16">
        <v>2107</v>
      </c>
      <c r="E8" s="16">
        <v>1988</v>
      </c>
      <c r="G8" s="16">
        <v>402</v>
      </c>
      <c r="H8" s="16">
        <v>932</v>
      </c>
      <c r="I8" s="16">
        <v>967</v>
      </c>
      <c r="J8" s="16">
        <v>860</v>
      </c>
      <c r="K8" s="16">
        <v>740</v>
      </c>
      <c r="L8" s="16">
        <v>198</v>
      </c>
      <c r="N8" s="16">
        <v>332</v>
      </c>
      <c r="O8" s="16">
        <v>172</v>
      </c>
      <c r="P8" s="16">
        <v>139</v>
      </c>
      <c r="Q8" s="16">
        <v>442</v>
      </c>
      <c r="R8" s="16">
        <v>323</v>
      </c>
      <c r="S8" s="16">
        <v>287</v>
      </c>
      <c r="T8" s="16">
        <v>348</v>
      </c>
      <c r="U8" s="16">
        <v>750</v>
      </c>
      <c r="V8" s="16">
        <v>586</v>
      </c>
      <c r="W8" s="16">
        <v>356</v>
      </c>
      <c r="X8" s="16">
        <v>364</v>
      </c>
      <c r="Z8" s="16">
        <v>552</v>
      </c>
      <c r="AB8" s="16">
        <v>395</v>
      </c>
      <c r="AD8" s="16">
        <v>397</v>
      </c>
      <c r="AF8" s="16">
        <v>231</v>
      </c>
      <c r="AH8" s="16">
        <v>342</v>
      </c>
      <c r="AJ8" s="16">
        <v>346</v>
      </c>
      <c r="AL8" s="16">
        <v>269</v>
      </c>
      <c r="AN8" s="16">
        <v>101</v>
      </c>
      <c r="AP8" s="16">
        <v>434</v>
      </c>
      <c r="AR8" s="16">
        <v>157</v>
      </c>
      <c r="AT8" s="16">
        <v>264</v>
      </c>
      <c r="AV8" s="16">
        <v>135</v>
      </c>
      <c r="AX8" s="16">
        <v>118</v>
      </c>
      <c r="AZ8" s="16">
        <v>186</v>
      </c>
      <c r="BB8" s="16">
        <v>117</v>
      </c>
      <c r="BD8" s="16">
        <v>140</v>
      </c>
      <c r="BF8" s="16">
        <v>142</v>
      </c>
      <c r="BH8" s="16">
        <v>69</v>
      </c>
      <c r="BI8" s="16">
        <v>53</v>
      </c>
    </row>
    <row r="9" spans="2:63" ht="19" customHeight="1" x14ac:dyDescent="0.35">
      <c r="B9" s="22" t="s">
        <v>74</v>
      </c>
      <c r="C9" s="20">
        <v>3.1899978270304698E-2</v>
      </c>
      <c r="D9" s="20">
        <v>3.3638022583565803E-2</v>
      </c>
      <c r="E9" s="20">
        <v>3.0115975948136111E-2</v>
      </c>
      <c r="G9" s="20">
        <v>2.722294422289227E-2</v>
      </c>
      <c r="H9" s="20">
        <v>3.1958639216223272E-2</v>
      </c>
      <c r="I9" s="20">
        <v>3.2278440368451157E-2</v>
      </c>
      <c r="J9" s="20">
        <v>3.030073466176194E-2</v>
      </c>
      <c r="K9" s="20">
        <v>3.7590677670973072E-2</v>
      </c>
      <c r="L9" s="20">
        <v>2.4927153951579191E-2</v>
      </c>
      <c r="N9" s="20">
        <v>2.2225171043632221E-2</v>
      </c>
      <c r="O9" s="20">
        <v>1.493974649452853E-2</v>
      </c>
      <c r="P9" s="20">
        <v>1.7735796124822869E-2</v>
      </c>
      <c r="Q9" s="20">
        <v>1.495928164707837E-2</v>
      </c>
      <c r="R9" s="20">
        <v>3.9286169135701883E-2</v>
      </c>
      <c r="S9" s="20">
        <v>3.4963317618721838E-2</v>
      </c>
      <c r="T9" s="20">
        <v>3.3821462333314081E-2</v>
      </c>
      <c r="U9" s="20">
        <v>2.7305258700098579E-2</v>
      </c>
      <c r="V9" s="20">
        <v>3.7417492996817042E-2</v>
      </c>
      <c r="W9" s="20">
        <v>5.072493580213204E-2</v>
      </c>
      <c r="X9" s="20">
        <v>4.6084873216783707E-2</v>
      </c>
      <c r="Z9" s="20">
        <v>3.9337235841664001E-2</v>
      </c>
      <c r="AB9" s="20">
        <v>2.704614640127289E-2</v>
      </c>
      <c r="AD9" s="20">
        <v>3.1691619119781307E-2</v>
      </c>
      <c r="AF9" s="20">
        <v>3.0918960106374731E-2</v>
      </c>
      <c r="AH9" s="20">
        <v>4.3035963773653152E-2</v>
      </c>
      <c r="AJ9" s="20">
        <v>3.3970675940751927E-2</v>
      </c>
      <c r="AL9" s="20">
        <v>2.4500767298931029E-2</v>
      </c>
      <c r="AN9" s="20">
        <v>3.8743645174838443E-2</v>
      </c>
      <c r="AP9" s="20">
        <v>4.5657634833747532E-2</v>
      </c>
      <c r="AR9" s="20">
        <v>2.7017826637640178E-2</v>
      </c>
      <c r="AT9" s="20">
        <v>3.5248910531701733E-2</v>
      </c>
      <c r="AV9" s="20">
        <v>2.784985399167084E-2</v>
      </c>
      <c r="AX9" s="20">
        <v>5.3979162629892372E-2</v>
      </c>
      <c r="AZ9" s="20">
        <v>2.4418065290174019E-2</v>
      </c>
      <c r="BB9" s="20">
        <v>3.2210153765767947E-2</v>
      </c>
      <c r="BD9" s="20">
        <v>4.4170519804741487E-2</v>
      </c>
      <c r="BF9" s="20">
        <v>3.5461159813729853E-2</v>
      </c>
      <c r="BH9" s="20">
        <v>3.9790635652550622E-2</v>
      </c>
      <c r="BI9" s="20">
        <v>0</v>
      </c>
    </row>
    <row r="10" spans="2:63" ht="19" customHeight="1" x14ac:dyDescent="0.35">
      <c r="B10" s="22" t="s">
        <v>75</v>
      </c>
      <c r="C10" s="20">
        <v>0.1126363104364453</v>
      </c>
      <c r="D10" s="20">
        <v>0.12703328382717519</v>
      </c>
      <c r="E10" s="20">
        <v>9.7583118161706645E-2</v>
      </c>
      <c r="G10" s="20">
        <v>0.17861559431471541</v>
      </c>
      <c r="H10" s="20">
        <v>0.1182486076558755</v>
      </c>
      <c r="I10" s="20">
        <v>0.10138380052711179</v>
      </c>
      <c r="J10" s="20">
        <v>0.1141179793012755</v>
      </c>
      <c r="K10" s="20">
        <v>9.2795811722713839E-2</v>
      </c>
      <c r="L10" s="20">
        <v>7.5053659972645057E-2</v>
      </c>
      <c r="N10" s="20">
        <v>0.12863139703285831</v>
      </c>
      <c r="O10" s="20">
        <v>0.1176167269138866</v>
      </c>
      <c r="P10" s="20">
        <v>0.10575592493604639</v>
      </c>
      <c r="Q10" s="20">
        <v>0.1041678094301773</v>
      </c>
      <c r="R10" s="20">
        <v>0.1037866252639736</v>
      </c>
      <c r="S10" s="20">
        <v>0.13659355453447</v>
      </c>
      <c r="T10" s="20">
        <v>0.116713929718594</v>
      </c>
      <c r="U10" s="20">
        <v>0.1137849804991112</v>
      </c>
      <c r="V10" s="20">
        <v>9.4981409936426398E-2</v>
      </c>
      <c r="W10" s="20">
        <v>9.4058845797257803E-2</v>
      </c>
      <c r="X10" s="20">
        <v>0.1378945657857496</v>
      </c>
      <c r="Z10" s="20">
        <v>8.0325155486224362E-2</v>
      </c>
      <c r="AB10" s="20">
        <v>9.6538245011105084E-2</v>
      </c>
      <c r="AD10" s="20">
        <v>9.0688906412512579E-2</v>
      </c>
      <c r="AF10" s="20">
        <v>0.12785119627044819</v>
      </c>
      <c r="AH10" s="20">
        <v>0.1055778934596311</v>
      </c>
      <c r="AJ10" s="20">
        <v>0.1467172627099165</v>
      </c>
      <c r="AL10" s="20">
        <v>0.12970744501432069</v>
      </c>
      <c r="AN10" s="20">
        <v>0.1569384812595139</v>
      </c>
      <c r="AP10" s="20">
        <v>0.1638408442627943</v>
      </c>
      <c r="AR10" s="20">
        <v>0.1144804188748758</v>
      </c>
      <c r="AT10" s="20">
        <v>0.12658607453223061</v>
      </c>
      <c r="AV10" s="20">
        <v>0.14387511963079719</v>
      </c>
      <c r="AX10" s="20">
        <v>9.1893599454516639E-2</v>
      </c>
      <c r="AZ10" s="20">
        <v>8.8389713387244051E-2</v>
      </c>
      <c r="BB10" s="20">
        <v>0.1123002957388719</v>
      </c>
      <c r="BD10" s="20">
        <v>8.8278661266990022E-2</v>
      </c>
      <c r="BF10" s="20">
        <v>7.7819626327992122E-2</v>
      </c>
      <c r="BH10" s="20">
        <v>6.2714140815882405E-2</v>
      </c>
      <c r="BI10" s="20">
        <v>1.622238376414803E-2</v>
      </c>
    </row>
    <row r="11" spans="2:63" ht="19" customHeight="1" x14ac:dyDescent="0.35">
      <c r="B11" s="22" t="s">
        <v>70</v>
      </c>
      <c r="C11" s="20">
        <v>0.1547825936082122</v>
      </c>
      <c r="D11" s="20">
        <v>0.1630985113378377</v>
      </c>
      <c r="E11" s="20">
        <v>0.14625069557759091</v>
      </c>
      <c r="G11" s="20">
        <v>0.17359687746356781</v>
      </c>
      <c r="H11" s="20">
        <v>0.1195852151243495</v>
      </c>
      <c r="I11" s="20">
        <v>0.16751155227373291</v>
      </c>
      <c r="J11" s="20">
        <v>0.1503720345339791</v>
      </c>
      <c r="K11" s="20">
        <v>0.16879379892387669</v>
      </c>
      <c r="L11" s="20">
        <v>0.18694138097119839</v>
      </c>
      <c r="N11" s="20">
        <v>0.1958707556951679</v>
      </c>
      <c r="O11" s="20">
        <v>0.17975718686639461</v>
      </c>
      <c r="P11" s="20">
        <v>0.14624033825492619</v>
      </c>
      <c r="Q11" s="20">
        <v>0.122933801171365</v>
      </c>
      <c r="R11" s="20">
        <v>0.1420284973674949</v>
      </c>
      <c r="S11" s="20">
        <v>0.1709771586233936</v>
      </c>
      <c r="T11" s="20">
        <v>0.2157530379204351</v>
      </c>
      <c r="U11" s="20">
        <v>0.1142927145158491</v>
      </c>
      <c r="V11" s="20">
        <v>0.16576440957155289</v>
      </c>
      <c r="W11" s="20">
        <v>0.1537104902423255</v>
      </c>
      <c r="X11" s="20">
        <v>0.15449520945070611</v>
      </c>
      <c r="Z11" s="20">
        <v>0.1228839456109887</v>
      </c>
      <c r="AB11" s="20">
        <v>0.102924986781155</v>
      </c>
      <c r="AD11" s="20">
        <v>0.14314884660125071</v>
      </c>
      <c r="AF11" s="20">
        <v>0.16807019653925931</v>
      </c>
      <c r="AH11" s="20">
        <v>7.8441767033171558E-2</v>
      </c>
      <c r="AJ11" s="20">
        <v>0.16359937119757809</v>
      </c>
      <c r="AL11" s="20">
        <v>0.14718185053893421</v>
      </c>
      <c r="AN11" s="20">
        <v>0.1238547637772741</v>
      </c>
      <c r="AP11" s="20">
        <v>0.20698210275563469</v>
      </c>
      <c r="AR11" s="20">
        <v>0.19721987289190229</v>
      </c>
      <c r="AT11" s="20">
        <v>0.1662299058117008</v>
      </c>
      <c r="AV11" s="20">
        <v>0.25682347870900041</v>
      </c>
      <c r="AX11" s="20">
        <v>0.1411806878831055</v>
      </c>
      <c r="AZ11" s="20">
        <v>0.1217094777635577</v>
      </c>
      <c r="BB11" s="20">
        <v>0.11988989045323439</v>
      </c>
      <c r="BD11" s="20">
        <v>0.1107801643216154</v>
      </c>
      <c r="BF11" s="20">
        <v>0.1271074631146504</v>
      </c>
      <c r="BH11" s="20">
        <v>0.14487545736420471</v>
      </c>
      <c r="BI11" s="20">
        <v>0.1632953010415254</v>
      </c>
    </row>
    <row r="12" spans="2:63" ht="19" customHeight="1" x14ac:dyDescent="0.35">
      <c r="B12" s="22" t="s">
        <v>71</v>
      </c>
      <c r="C12" s="20">
        <v>0.36973452991428313</v>
      </c>
      <c r="D12" s="20">
        <v>0.36436216027345558</v>
      </c>
      <c r="E12" s="20">
        <v>0.37586487629304333</v>
      </c>
      <c r="G12" s="20">
        <v>0.39819599671317352</v>
      </c>
      <c r="H12" s="20">
        <v>0.35864235295612218</v>
      </c>
      <c r="I12" s="20">
        <v>0.35930602844797571</v>
      </c>
      <c r="J12" s="20">
        <v>0.39781098198347048</v>
      </c>
      <c r="K12" s="20">
        <v>0.35675796111146463</v>
      </c>
      <c r="L12" s="20">
        <v>0.3417558963247021</v>
      </c>
      <c r="N12" s="20">
        <v>0.36252180721336791</v>
      </c>
      <c r="O12" s="20">
        <v>0.36824351981708758</v>
      </c>
      <c r="P12" s="20">
        <v>0.38512309464845912</v>
      </c>
      <c r="Q12" s="20">
        <v>0.3602120285286507</v>
      </c>
      <c r="R12" s="20">
        <v>0.38963753323827222</v>
      </c>
      <c r="S12" s="20">
        <v>0.31551173637340652</v>
      </c>
      <c r="T12" s="20">
        <v>0.31581316121659692</v>
      </c>
      <c r="U12" s="20">
        <v>0.39132856408505462</v>
      </c>
      <c r="V12" s="20">
        <v>0.39797447793381879</v>
      </c>
      <c r="W12" s="20">
        <v>0.36507589700470011</v>
      </c>
      <c r="X12" s="20">
        <v>0.37394677968209528</v>
      </c>
      <c r="Z12" s="20">
        <v>0.36845800345489232</v>
      </c>
      <c r="AB12" s="20">
        <v>0.37678452696671538</v>
      </c>
      <c r="AD12" s="20">
        <v>0.36409973002407731</v>
      </c>
      <c r="AF12" s="20">
        <v>0.46348289447333879</v>
      </c>
      <c r="AH12" s="20">
        <v>0.28288054867544321</v>
      </c>
      <c r="AJ12" s="20">
        <v>0.39103641493878022</v>
      </c>
      <c r="AL12" s="20">
        <v>0.40216181085165459</v>
      </c>
      <c r="AN12" s="20">
        <v>0.43967809556519322</v>
      </c>
      <c r="AP12" s="20">
        <v>0.3315536872907065</v>
      </c>
      <c r="AR12" s="20">
        <v>0.43324534163944128</v>
      </c>
      <c r="AT12" s="20">
        <v>0.3747518519845931</v>
      </c>
      <c r="AV12" s="20">
        <v>0.36580400074057262</v>
      </c>
      <c r="AX12" s="20">
        <v>0.2744615482833353</v>
      </c>
      <c r="AZ12" s="20">
        <v>0.35595860135443141</v>
      </c>
      <c r="BB12" s="20">
        <v>0.34640983040712647</v>
      </c>
      <c r="BD12" s="20">
        <v>0.36096009610719232</v>
      </c>
      <c r="BF12" s="20">
        <v>0.35711526853113917</v>
      </c>
      <c r="BH12" s="20">
        <v>0.40774170853721942</v>
      </c>
      <c r="BI12" s="20">
        <v>0.42429060556065351</v>
      </c>
    </row>
    <row r="13" spans="2:63" ht="19" customHeight="1" x14ac:dyDescent="0.35">
      <c r="B13" s="22" t="s">
        <v>72</v>
      </c>
      <c r="C13" s="20">
        <v>0.33094658777075459</v>
      </c>
      <c r="D13" s="20">
        <v>0.31186802197796581</v>
      </c>
      <c r="E13" s="20">
        <v>0.35018533401952312</v>
      </c>
      <c r="G13" s="20">
        <v>0.22236858728565101</v>
      </c>
      <c r="H13" s="20">
        <v>0.37156518504742958</v>
      </c>
      <c r="I13" s="20">
        <v>0.33952017838272841</v>
      </c>
      <c r="J13" s="20">
        <v>0.30739826951951288</v>
      </c>
      <c r="K13" s="20">
        <v>0.34406175057097171</v>
      </c>
      <c r="L13" s="20">
        <v>0.37132190877987509</v>
      </c>
      <c r="N13" s="20">
        <v>0.29075086901497371</v>
      </c>
      <c r="O13" s="20">
        <v>0.31944281990810269</v>
      </c>
      <c r="P13" s="20">
        <v>0.34514484603574558</v>
      </c>
      <c r="Q13" s="20">
        <v>0.3977270792227286</v>
      </c>
      <c r="R13" s="20">
        <v>0.32526117499455759</v>
      </c>
      <c r="S13" s="20">
        <v>0.34195423285000792</v>
      </c>
      <c r="T13" s="20">
        <v>0.31789840881106007</v>
      </c>
      <c r="U13" s="20">
        <v>0.35328848219988629</v>
      </c>
      <c r="V13" s="20">
        <v>0.30386220956138488</v>
      </c>
      <c r="W13" s="20">
        <v>0.33642983115358471</v>
      </c>
      <c r="X13" s="20">
        <v>0.28757857186466518</v>
      </c>
      <c r="Z13" s="20">
        <v>0.38899565960623073</v>
      </c>
      <c r="AB13" s="20">
        <v>0.39670609483975161</v>
      </c>
      <c r="AD13" s="20">
        <v>0.37037089784237831</v>
      </c>
      <c r="AF13" s="20">
        <v>0.209676752610579</v>
      </c>
      <c r="AH13" s="20">
        <v>0.49006382705810109</v>
      </c>
      <c r="AJ13" s="20">
        <v>0.2646762752129731</v>
      </c>
      <c r="AL13" s="20">
        <v>0.29644812629615952</v>
      </c>
      <c r="AN13" s="20">
        <v>0.2407850142231803</v>
      </c>
      <c r="AP13" s="20">
        <v>0.25196573085711699</v>
      </c>
      <c r="AR13" s="20">
        <v>0.22803653995614029</v>
      </c>
      <c r="AT13" s="20">
        <v>0.29718325713977378</v>
      </c>
      <c r="AV13" s="20">
        <v>0.20564754692795889</v>
      </c>
      <c r="AX13" s="20">
        <v>0.43848500174915023</v>
      </c>
      <c r="AZ13" s="20">
        <v>0.40952414220459299</v>
      </c>
      <c r="BB13" s="20">
        <v>0.38918982963499921</v>
      </c>
      <c r="BD13" s="20">
        <v>0.39581055849946079</v>
      </c>
      <c r="BF13" s="20">
        <v>0.4024964822124884</v>
      </c>
      <c r="BH13" s="20">
        <v>0.34487805763014279</v>
      </c>
      <c r="BI13" s="20">
        <v>0.39619170963367301</v>
      </c>
    </row>
    <row r="15" spans="2:63" x14ac:dyDescent="0.35">
      <c r="B15" t="s">
        <v>115</v>
      </c>
    </row>
    <row r="16" spans="2:63" x14ac:dyDescent="0.35">
      <c r="B16" t="s">
        <v>8</v>
      </c>
    </row>
    <row r="18" spans="2:2" x14ac:dyDescent="0.35">
      <c r="B18" s="5" t="str">
        <f>HYPERLINK("#Contents!A1", "Return to Contents")</f>
        <v>Return to Contents</v>
      </c>
    </row>
  </sheetData>
  <mergeCells count="5">
    <mergeCell ref="G5:L5"/>
    <mergeCell ref="D2:BK2"/>
    <mergeCell ref="D5:E5"/>
    <mergeCell ref="BH5:BI5"/>
    <mergeCell ref="N5:X5"/>
  </mergeCells>
  <pageMargins left="0.75" right="0.75" top="1" bottom="1" header="0.5" footer="0.5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B2:BK18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5" width="10" customWidth="1"/>
    <col min="6" max="6" width="1.453125" customWidth="1"/>
    <col min="7" max="12" width="10" customWidth="1"/>
    <col min="13" max="13" width="1.453125" customWidth="1"/>
    <col min="14" max="24" width="10" customWidth="1"/>
    <col min="25" max="25" width="1.453125" customWidth="1"/>
    <col min="26" max="26" width="10" customWidth="1"/>
    <col min="27" max="27" width="1.453125" customWidth="1"/>
    <col min="28" max="28" width="10" customWidth="1"/>
    <col min="29" max="29" width="1.453125" customWidth="1"/>
    <col min="30" max="30" width="10" customWidth="1"/>
    <col min="31" max="31" width="1.453125" customWidth="1"/>
    <col min="32" max="32" width="10" customWidth="1"/>
    <col min="33" max="33" width="1.453125" customWidth="1"/>
    <col min="34" max="34" width="10" customWidth="1"/>
    <col min="35" max="35" width="1.453125" customWidth="1"/>
    <col min="36" max="36" width="10" customWidth="1"/>
    <col min="37" max="37" width="1.453125" customWidth="1"/>
    <col min="38" max="38" width="10" customWidth="1"/>
    <col min="39" max="39" width="1.453125" customWidth="1"/>
    <col min="40" max="40" width="10" customWidth="1"/>
    <col min="41" max="41" width="1.453125" customWidth="1"/>
    <col min="42" max="42" width="10" customWidth="1"/>
    <col min="43" max="43" width="1.453125" customWidth="1"/>
    <col min="44" max="44" width="10" customWidth="1"/>
    <col min="45" max="45" width="1.453125" customWidth="1"/>
    <col min="46" max="46" width="10" customWidth="1"/>
    <col min="47" max="47" width="1.453125" customWidth="1"/>
    <col min="48" max="48" width="10" customWidth="1"/>
    <col min="49" max="49" width="1.453125" customWidth="1"/>
    <col min="50" max="50" width="10" customWidth="1"/>
    <col min="51" max="51" width="1.453125" customWidth="1"/>
    <col min="52" max="52" width="10" customWidth="1"/>
    <col min="53" max="53" width="1.453125" customWidth="1"/>
    <col min="54" max="54" width="10" customWidth="1"/>
    <col min="55" max="55" width="1.453125" customWidth="1"/>
    <col min="56" max="56" width="10" customWidth="1"/>
    <col min="57" max="57" width="1.453125" customWidth="1"/>
    <col min="58" max="58" width="10" customWidth="1"/>
    <col min="59" max="59" width="1.453125" customWidth="1"/>
    <col min="60" max="61" width="10" customWidth="1"/>
  </cols>
  <sheetData>
    <row r="2" spans="2:63" ht="40" customHeight="1" x14ac:dyDescent="0.35">
      <c r="D2" s="29" t="s">
        <v>94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</row>
    <row r="5" spans="2:63" x14ac:dyDescent="0.35">
      <c r="D5" s="24" t="s">
        <v>18</v>
      </c>
      <c r="E5" s="25"/>
      <c r="G5" s="24" t="s">
        <v>19</v>
      </c>
      <c r="H5" s="25"/>
      <c r="I5" s="25"/>
      <c r="J5" s="25"/>
      <c r="K5" s="25"/>
      <c r="L5" s="25"/>
      <c r="N5" s="24" t="s">
        <v>20</v>
      </c>
      <c r="O5" s="25"/>
      <c r="P5" s="25"/>
      <c r="Q5" s="25"/>
      <c r="R5" s="25"/>
      <c r="S5" s="25"/>
      <c r="T5" s="25"/>
      <c r="U5" s="25"/>
      <c r="V5" s="25"/>
      <c r="W5" s="25"/>
      <c r="X5" s="25"/>
      <c r="Z5" s="11" t="s">
        <v>21</v>
      </c>
      <c r="AB5" s="11" t="s">
        <v>22</v>
      </c>
      <c r="AD5" s="11" t="s">
        <v>23</v>
      </c>
      <c r="AF5" s="11" t="s">
        <v>24</v>
      </c>
      <c r="AH5" s="11" t="s">
        <v>25</v>
      </c>
      <c r="AJ5" s="11" t="s">
        <v>26</v>
      </c>
      <c r="AL5" s="11" t="s">
        <v>27</v>
      </c>
      <c r="AN5" s="11" t="s">
        <v>28</v>
      </c>
      <c r="AP5" s="11" t="s">
        <v>29</v>
      </c>
      <c r="AR5" s="11" t="s">
        <v>30</v>
      </c>
      <c r="AT5" s="11" t="s">
        <v>31</v>
      </c>
      <c r="AV5" s="11" t="s">
        <v>32</v>
      </c>
      <c r="AX5" s="11" t="s">
        <v>33</v>
      </c>
      <c r="AZ5" s="11" t="s">
        <v>34</v>
      </c>
      <c r="BB5" s="11" t="s">
        <v>35</v>
      </c>
      <c r="BD5" s="11" t="s">
        <v>36</v>
      </c>
      <c r="BF5" s="11" t="s">
        <v>37</v>
      </c>
      <c r="BH5" s="24" t="s">
        <v>38</v>
      </c>
      <c r="BI5" s="25"/>
    </row>
    <row r="6" spans="2:63" ht="72.5" x14ac:dyDescent="0.35">
      <c r="C6" s="11" t="s">
        <v>39</v>
      </c>
      <c r="D6" s="12" t="s">
        <v>40</v>
      </c>
      <c r="E6" s="12" t="s">
        <v>41</v>
      </c>
      <c r="G6" s="12" t="s">
        <v>42</v>
      </c>
      <c r="H6" s="12" t="s">
        <v>43</v>
      </c>
      <c r="I6" s="12" t="s">
        <v>44</v>
      </c>
      <c r="J6" s="12" t="s">
        <v>45</v>
      </c>
      <c r="K6" s="12" t="s">
        <v>46</v>
      </c>
      <c r="L6" s="12" t="s">
        <v>47</v>
      </c>
      <c r="N6" s="12" t="s">
        <v>48</v>
      </c>
      <c r="O6" s="12" t="s">
        <v>49</v>
      </c>
      <c r="P6" s="12" t="s">
        <v>50</v>
      </c>
      <c r="Q6" s="12" t="s">
        <v>51</v>
      </c>
      <c r="R6" s="12" t="s">
        <v>52</v>
      </c>
      <c r="S6" s="12" t="s">
        <v>53</v>
      </c>
      <c r="T6" s="12" t="s">
        <v>54</v>
      </c>
      <c r="U6" s="12" t="s">
        <v>55</v>
      </c>
      <c r="V6" s="12" t="s">
        <v>56</v>
      </c>
      <c r="W6" s="12" t="s">
        <v>57</v>
      </c>
      <c r="X6" s="12" t="s">
        <v>58</v>
      </c>
      <c r="Z6" s="12" t="s">
        <v>21</v>
      </c>
      <c r="AB6" s="12" t="s">
        <v>59</v>
      </c>
      <c r="AD6" s="12" t="s">
        <v>23</v>
      </c>
      <c r="AF6" s="12" t="s">
        <v>24</v>
      </c>
      <c r="AH6" s="12" t="s">
        <v>25</v>
      </c>
      <c r="AJ6" s="12" t="s">
        <v>26</v>
      </c>
      <c r="AL6" s="12" t="s">
        <v>27</v>
      </c>
      <c r="AN6" s="12" t="s">
        <v>28</v>
      </c>
      <c r="AP6" s="12" t="s">
        <v>29</v>
      </c>
      <c r="AR6" s="12" t="s">
        <v>60</v>
      </c>
      <c r="AT6" s="12" t="s">
        <v>31</v>
      </c>
      <c r="AV6" s="12" t="s">
        <v>32</v>
      </c>
      <c r="AX6" s="12" t="s">
        <v>61</v>
      </c>
      <c r="AZ6" s="12" t="s">
        <v>34</v>
      </c>
      <c r="BB6" s="12" t="s">
        <v>35</v>
      </c>
      <c r="BD6" s="12" t="s">
        <v>36</v>
      </c>
      <c r="BF6" s="12" t="s">
        <v>37</v>
      </c>
      <c r="BH6" s="12" t="s">
        <v>62</v>
      </c>
      <c r="BI6" s="12" t="s">
        <v>63</v>
      </c>
    </row>
    <row r="7" spans="2:63" x14ac:dyDescent="0.35">
      <c r="B7" s="10" t="s">
        <v>64</v>
      </c>
      <c r="C7" s="14">
        <v>4099</v>
      </c>
      <c r="D7" s="14">
        <v>2021</v>
      </c>
      <c r="E7" s="14">
        <v>2073</v>
      </c>
      <c r="G7" s="14">
        <v>326</v>
      </c>
      <c r="H7" s="14">
        <v>990</v>
      </c>
      <c r="I7" s="14">
        <v>995</v>
      </c>
      <c r="J7" s="14">
        <v>876</v>
      </c>
      <c r="K7" s="14">
        <v>722</v>
      </c>
      <c r="L7" s="14">
        <v>190</v>
      </c>
      <c r="N7" s="14">
        <v>327</v>
      </c>
      <c r="O7" s="14">
        <v>197</v>
      </c>
      <c r="P7" s="14">
        <v>211</v>
      </c>
      <c r="Q7" s="14">
        <v>403</v>
      </c>
      <c r="R7" s="14">
        <v>343</v>
      </c>
      <c r="S7" s="14">
        <v>351</v>
      </c>
      <c r="T7" s="14">
        <v>309</v>
      </c>
      <c r="U7" s="14">
        <v>748</v>
      </c>
      <c r="V7" s="14">
        <v>526</v>
      </c>
      <c r="W7" s="14">
        <v>343</v>
      </c>
      <c r="X7" s="14">
        <v>341</v>
      </c>
      <c r="Z7" s="14">
        <v>577</v>
      </c>
      <c r="AB7" s="14">
        <v>377</v>
      </c>
      <c r="AD7" s="14">
        <v>416</v>
      </c>
      <c r="AF7" s="14">
        <v>234</v>
      </c>
      <c r="AH7" s="14">
        <v>354</v>
      </c>
      <c r="AJ7" s="14">
        <v>361</v>
      </c>
      <c r="AL7" s="14">
        <v>260</v>
      </c>
      <c r="AN7" s="14">
        <v>99</v>
      </c>
      <c r="AP7" s="14">
        <v>430</v>
      </c>
      <c r="AR7" s="14">
        <v>155</v>
      </c>
      <c r="AT7" s="14">
        <v>275</v>
      </c>
      <c r="AV7" s="14">
        <v>137</v>
      </c>
      <c r="AX7" s="14">
        <v>88</v>
      </c>
      <c r="AZ7" s="14">
        <v>194</v>
      </c>
      <c r="BB7" s="14">
        <v>120</v>
      </c>
      <c r="BD7" s="14">
        <v>146</v>
      </c>
      <c r="BF7" s="14">
        <v>145</v>
      </c>
      <c r="BH7" s="14">
        <v>77</v>
      </c>
      <c r="BI7" s="14">
        <v>51</v>
      </c>
    </row>
    <row r="8" spans="2:63" x14ac:dyDescent="0.35">
      <c r="B8" s="7" t="s">
        <v>65</v>
      </c>
      <c r="C8" s="16">
        <v>4099</v>
      </c>
      <c r="D8" s="16">
        <v>2107</v>
      </c>
      <c r="E8" s="16">
        <v>1988</v>
      </c>
      <c r="G8" s="16">
        <v>402</v>
      </c>
      <c r="H8" s="16">
        <v>932</v>
      </c>
      <c r="I8" s="16">
        <v>967</v>
      </c>
      <c r="J8" s="16">
        <v>860</v>
      </c>
      <c r="K8" s="16">
        <v>740</v>
      </c>
      <c r="L8" s="16">
        <v>198</v>
      </c>
      <c r="N8" s="16">
        <v>332</v>
      </c>
      <c r="O8" s="16">
        <v>172</v>
      </c>
      <c r="P8" s="16">
        <v>139</v>
      </c>
      <c r="Q8" s="16">
        <v>442</v>
      </c>
      <c r="R8" s="16">
        <v>323</v>
      </c>
      <c r="S8" s="16">
        <v>287</v>
      </c>
      <c r="T8" s="16">
        <v>348</v>
      </c>
      <c r="U8" s="16">
        <v>750</v>
      </c>
      <c r="V8" s="16">
        <v>586</v>
      </c>
      <c r="W8" s="16">
        <v>356</v>
      </c>
      <c r="X8" s="16">
        <v>364</v>
      </c>
      <c r="Z8" s="16">
        <v>552</v>
      </c>
      <c r="AB8" s="16">
        <v>395</v>
      </c>
      <c r="AD8" s="16">
        <v>397</v>
      </c>
      <c r="AF8" s="16">
        <v>231</v>
      </c>
      <c r="AH8" s="16">
        <v>342</v>
      </c>
      <c r="AJ8" s="16">
        <v>346</v>
      </c>
      <c r="AL8" s="16">
        <v>269</v>
      </c>
      <c r="AN8" s="16">
        <v>101</v>
      </c>
      <c r="AP8" s="16">
        <v>434</v>
      </c>
      <c r="AR8" s="16">
        <v>157</v>
      </c>
      <c r="AT8" s="16">
        <v>264</v>
      </c>
      <c r="AV8" s="16">
        <v>135</v>
      </c>
      <c r="AX8" s="16">
        <v>118</v>
      </c>
      <c r="AZ8" s="16">
        <v>186</v>
      </c>
      <c r="BB8" s="16">
        <v>117</v>
      </c>
      <c r="BD8" s="16">
        <v>140</v>
      </c>
      <c r="BF8" s="16">
        <v>142</v>
      </c>
      <c r="BH8" s="16">
        <v>69</v>
      </c>
      <c r="BI8" s="16">
        <v>53</v>
      </c>
    </row>
    <row r="9" spans="2:63" ht="19" customHeight="1" x14ac:dyDescent="0.35">
      <c r="B9" s="22" t="s">
        <v>74</v>
      </c>
      <c r="C9" s="20">
        <v>3.8071203306149638E-2</v>
      </c>
      <c r="D9" s="20">
        <v>3.8776154944546323E-2</v>
      </c>
      <c r="E9" s="20">
        <v>3.7393287289655908E-2</v>
      </c>
      <c r="G9" s="20">
        <v>4.0735320468359683E-2</v>
      </c>
      <c r="H9" s="20">
        <v>2.8201909972908529E-2</v>
      </c>
      <c r="I9" s="20">
        <v>3.2543212619182922E-2</v>
      </c>
      <c r="J9" s="20">
        <v>5.1221542224095709E-2</v>
      </c>
      <c r="K9" s="20">
        <v>4.2897490481612108E-2</v>
      </c>
      <c r="L9" s="20">
        <v>3.0998351422035601E-2</v>
      </c>
      <c r="N9" s="20">
        <v>3.6531268479370813E-2</v>
      </c>
      <c r="O9" s="20">
        <v>2.9945475756923991E-2</v>
      </c>
      <c r="P9" s="20">
        <v>2.5911434188977879E-2</v>
      </c>
      <c r="Q9" s="20">
        <v>2.8082427157532081E-2</v>
      </c>
      <c r="R9" s="20">
        <v>2.8890842138126489E-2</v>
      </c>
      <c r="S9" s="20">
        <v>5.1765375019145583E-2</v>
      </c>
      <c r="T9" s="20">
        <v>4.0454632729899138E-2</v>
      </c>
      <c r="U9" s="20">
        <v>3.4922111982839253E-2</v>
      </c>
      <c r="V9" s="20">
        <v>4.6219068764802362E-2</v>
      </c>
      <c r="W9" s="20">
        <v>4.8748139311986079E-2</v>
      </c>
      <c r="X9" s="20">
        <v>3.8087430003250003E-2</v>
      </c>
      <c r="Z9" s="20">
        <v>3.8056750417265757E-2</v>
      </c>
      <c r="AB9" s="20">
        <v>2.9768919406163771E-2</v>
      </c>
      <c r="AD9" s="20">
        <v>3.6208269164463333E-2</v>
      </c>
      <c r="AF9" s="20">
        <v>3.85390964552694E-2</v>
      </c>
      <c r="AH9" s="20">
        <v>3.083291743143764E-2</v>
      </c>
      <c r="AJ9" s="20">
        <v>4.6859128710827203E-2</v>
      </c>
      <c r="AL9" s="20">
        <v>2.0790275089650451E-2</v>
      </c>
      <c r="AN9" s="20">
        <v>6.1409384466214419E-2</v>
      </c>
      <c r="AP9" s="20">
        <v>4.7050996439126302E-2</v>
      </c>
      <c r="AR9" s="20">
        <v>2.9840535171974249E-2</v>
      </c>
      <c r="AT9" s="20">
        <v>4.5676006000025998E-2</v>
      </c>
      <c r="AV9" s="20">
        <v>4.4036779856315107E-2</v>
      </c>
      <c r="AX9" s="20">
        <v>1.9545425517839551E-2</v>
      </c>
      <c r="AZ9" s="20">
        <v>4.3690869828423018E-2</v>
      </c>
      <c r="BB9" s="20">
        <v>5.3776007242237571E-2</v>
      </c>
      <c r="BD9" s="20">
        <v>5.0206117329761053E-2</v>
      </c>
      <c r="BF9" s="20">
        <v>6.6504218930988762E-2</v>
      </c>
      <c r="BH9" s="20">
        <v>5.1238833551319432E-2</v>
      </c>
      <c r="BI9" s="20">
        <v>1.6115881946800931E-2</v>
      </c>
    </row>
    <row r="10" spans="2:63" ht="19" customHeight="1" x14ac:dyDescent="0.35">
      <c r="B10" s="22" t="s">
        <v>75</v>
      </c>
      <c r="C10" s="20">
        <v>0.1140979662450705</v>
      </c>
      <c r="D10" s="20">
        <v>0.13193842437698769</v>
      </c>
      <c r="E10" s="20">
        <v>9.5398028507616348E-2</v>
      </c>
      <c r="G10" s="20">
        <v>0.18264699865237111</v>
      </c>
      <c r="H10" s="20">
        <v>0.115340220114464</v>
      </c>
      <c r="I10" s="20">
        <v>0.1164574683947775</v>
      </c>
      <c r="J10" s="20">
        <v>0.1004247588218804</v>
      </c>
      <c r="K10" s="20">
        <v>0.10573676750201839</v>
      </c>
      <c r="L10" s="20">
        <v>4.82332891582977E-2</v>
      </c>
      <c r="N10" s="20">
        <v>0.1143370762632042</v>
      </c>
      <c r="O10" s="20">
        <v>8.4552705224095817E-2</v>
      </c>
      <c r="P10" s="20">
        <v>0.13611474833115389</v>
      </c>
      <c r="Q10" s="20">
        <v>0.1111956328721591</v>
      </c>
      <c r="R10" s="20">
        <v>0.1074250972794341</v>
      </c>
      <c r="S10" s="20">
        <v>0.11543711972122959</v>
      </c>
      <c r="T10" s="20">
        <v>0.11733654031686561</v>
      </c>
      <c r="U10" s="20">
        <v>0.1150566385516614</v>
      </c>
      <c r="V10" s="20">
        <v>0.13173077033211841</v>
      </c>
      <c r="W10" s="20">
        <v>9.81060897035297E-2</v>
      </c>
      <c r="X10" s="20">
        <v>0.1100049868097461</v>
      </c>
      <c r="Z10" s="20">
        <v>5.8443157114063761E-2</v>
      </c>
      <c r="AB10" s="20">
        <v>8.8575957812775538E-2</v>
      </c>
      <c r="AD10" s="20">
        <v>7.0328622517891556E-2</v>
      </c>
      <c r="AF10" s="20">
        <v>0.1052587725586953</v>
      </c>
      <c r="AH10" s="20">
        <v>8.8951136978810408E-2</v>
      </c>
      <c r="AJ10" s="20">
        <v>0.15131729576604411</v>
      </c>
      <c r="AL10" s="20">
        <v>0.1001211130179137</v>
      </c>
      <c r="AN10" s="20">
        <v>0.20584931024641501</v>
      </c>
      <c r="AP10" s="20">
        <v>0.18813610472672279</v>
      </c>
      <c r="AR10" s="20">
        <v>0.15609437237663859</v>
      </c>
      <c r="AT10" s="20">
        <v>0.15238152792679349</v>
      </c>
      <c r="AV10" s="20">
        <v>0.15015893362044469</v>
      </c>
      <c r="AX10" s="20">
        <v>0.1162567057787854</v>
      </c>
      <c r="AZ10" s="20">
        <v>7.6359195788905876E-2</v>
      </c>
      <c r="BB10" s="20">
        <v>8.5286900396832802E-2</v>
      </c>
      <c r="BD10" s="20">
        <v>7.3354648101964112E-2</v>
      </c>
      <c r="BF10" s="20">
        <v>6.5464869673767301E-2</v>
      </c>
      <c r="BH10" s="20">
        <v>3.375521399004467E-2</v>
      </c>
      <c r="BI10" s="20">
        <v>0.1153787037021676</v>
      </c>
    </row>
    <row r="11" spans="2:63" ht="19" customHeight="1" x14ac:dyDescent="0.35">
      <c r="B11" s="22" t="s">
        <v>70</v>
      </c>
      <c r="C11" s="20">
        <v>0.1124983014286267</v>
      </c>
      <c r="D11" s="20">
        <v>0.1176442935184078</v>
      </c>
      <c r="E11" s="20">
        <v>0.1072490396266014</v>
      </c>
      <c r="G11" s="20">
        <v>0.1246407606760552</v>
      </c>
      <c r="H11" s="20">
        <v>8.5178363253250428E-2</v>
      </c>
      <c r="I11" s="20">
        <v>0.13031747183542591</v>
      </c>
      <c r="J11" s="20">
        <v>0.111097269382445</v>
      </c>
      <c r="K11" s="20">
        <v>0.11797510920064</v>
      </c>
      <c r="L11" s="20">
        <v>0.1150403805184418</v>
      </c>
      <c r="N11" s="20">
        <v>9.1772490285255109E-2</v>
      </c>
      <c r="O11" s="20">
        <v>0.1329707912749333</v>
      </c>
      <c r="P11" s="20">
        <v>0.12510595489853971</v>
      </c>
      <c r="Q11" s="20">
        <v>0.1107356900152798</v>
      </c>
      <c r="R11" s="20">
        <v>0.13498465394546949</v>
      </c>
      <c r="S11" s="20">
        <v>0.1074092272525467</v>
      </c>
      <c r="T11" s="20">
        <v>0.1303014541151499</v>
      </c>
      <c r="U11" s="20">
        <v>9.2729717243057341E-2</v>
      </c>
      <c r="V11" s="20">
        <v>0.12019049517289861</v>
      </c>
      <c r="W11" s="20">
        <v>0.11929965531175379</v>
      </c>
      <c r="X11" s="20">
        <v>0.1077890084938493</v>
      </c>
      <c r="Z11" s="20">
        <v>7.5410812966359847E-2</v>
      </c>
      <c r="AB11" s="20">
        <v>8.9274966579942869E-2</v>
      </c>
      <c r="AD11" s="20">
        <v>9.9854201880301904E-2</v>
      </c>
      <c r="AF11" s="20">
        <v>0.1015333300669367</v>
      </c>
      <c r="AH11" s="20">
        <v>6.8592042917438215E-2</v>
      </c>
      <c r="AJ11" s="20">
        <v>0.14817407451841819</v>
      </c>
      <c r="AL11" s="20">
        <v>0.12898519474124101</v>
      </c>
      <c r="AN11" s="20">
        <v>6.2108743646204549E-2</v>
      </c>
      <c r="AP11" s="20">
        <v>0.1788212098665182</v>
      </c>
      <c r="AR11" s="20">
        <v>0.114423195569834</v>
      </c>
      <c r="AT11" s="20">
        <v>0.116862699940899</v>
      </c>
      <c r="AV11" s="20">
        <v>0.12745079677971691</v>
      </c>
      <c r="AX11" s="20">
        <v>9.1974110242333498E-2</v>
      </c>
      <c r="AZ11" s="20">
        <v>6.691372764601293E-2</v>
      </c>
      <c r="BB11" s="20">
        <v>7.0229677957048736E-2</v>
      </c>
      <c r="BD11" s="20">
        <v>6.416302479565679E-2</v>
      </c>
      <c r="BF11" s="20">
        <v>7.6922678763740399E-2</v>
      </c>
      <c r="BH11" s="20">
        <v>5.827766290877795E-2</v>
      </c>
      <c r="BI11" s="20">
        <v>5.8384082531909708E-2</v>
      </c>
    </row>
    <row r="12" spans="2:63" ht="19" customHeight="1" x14ac:dyDescent="0.35">
      <c r="B12" s="22" t="s">
        <v>71</v>
      </c>
      <c r="C12" s="20">
        <v>0.36848233201670949</v>
      </c>
      <c r="D12" s="20">
        <v>0.36856453169913062</v>
      </c>
      <c r="E12" s="20">
        <v>0.3681223813137009</v>
      </c>
      <c r="G12" s="20">
        <v>0.39864646151162508</v>
      </c>
      <c r="H12" s="20">
        <v>0.35107254894514489</v>
      </c>
      <c r="I12" s="20">
        <v>0.35481134160303868</v>
      </c>
      <c r="J12" s="20">
        <v>0.39826931550199329</v>
      </c>
      <c r="K12" s="20">
        <v>0.3570410927860635</v>
      </c>
      <c r="L12" s="20">
        <v>0.36949678674451952</v>
      </c>
      <c r="N12" s="20">
        <v>0.38864969273958883</v>
      </c>
      <c r="O12" s="20">
        <v>0.44182840262493278</v>
      </c>
      <c r="P12" s="20">
        <v>0.32166101606005892</v>
      </c>
      <c r="Q12" s="20">
        <v>0.32843088702670731</v>
      </c>
      <c r="R12" s="20">
        <v>0.33311026454495651</v>
      </c>
      <c r="S12" s="20">
        <v>0.38238787831514792</v>
      </c>
      <c r="T12" s="20">
        <v>0.36901726855192718</v>
      </c>
      <c r="U12" s="20">
        <v>0.35620355097036521</v>
      </c>
      <c r="V12" s="20">
        <v>0.36088842912494701</v>
      </c>
      <c r="W12" s="20">
        <v>0.37493489884577869</v>
      </c>
      <c r="X12" s="20">
        <v>0.43307008168318228</v>
      </c>
      <c r="Z12" s="20">
        <v>0.32570211265428167</v>
      </c>
      <c r="AB12" s="20">
        <v>0.33548028327247648</v>
      </c>
      <c r="AD12" s="20">
        <v>0.36493252124869929</v>
      </c>
      <c r="AF12" s="20">
        <v>0.47031068895851791</v>
      </c>
      <c r="AH12" s="20">
        <v>0.29364563700719548</v>
      </c>
      <c r="AJ12" s="20">
        <v>0.36664852625169359</v>
      </c>
      <c r="AL12" s="20">
        <v>0.45492457774944001</v>
      </c>
      <c r="AN12" s="20">
        <v>0.46953917990894578</v>
      </c>
      <c r="AP12" s="20">
        <v>0.3263255368382304</v>
      </c>
      <c r="AR12" s="20">
        <v>0.45749624763176122</v>
      </c>
      <c r="AT12" s="20">
        <v>0.3660980239786103</v>
      </c>
      <c r="AV12" s="20">
        <v>0.4411938426321288</v>
      </c>
      <c r="AX12" s="20">
        <v>0.41111329783675182</v>
      </c>
      <c r="AZ12" s="20">
        <v>0.32202139085873338</v>
      </c>
      <c r="BB12" s="20">
        <v>0.32748360030577789</v>
      </c>
      <c r="BD12" s="20">
        <v>0.32442287787982571</v>
      </c>
      <c r="BF12" s="20">
        <v>0.30258313575540918</v>
      </c>
      <c r="BH12" s="20">
        <v>0.33919099264408031</v>
      </c>
      <c r="BI12" s="20">
        <v>0.29302951116836712</v>
      </c>
    </row>
    <row r="13" spans="2:63" ht="19" customHeight="1" x14ac:dyDescent="0.35">
      <c r="B13" s="22" t="s">
        <v>72</v>
      </c>
      <c r="C13" s="20">
        <v>0.36685019700344379</v>
      </c>
      <c r="D13" s="20">
        <v>0.3430765954609275</v>
      </c>
      <c r="E13" s="20">
        <v>0.39183726326242541</v>
      </c>
      <c r="G13" s="20">
        <v>0.25333045869158899</v>
      </c>
      <c r="H13" s="20">
        <v>0.42020695771423211</v>
      </c>
      <c r="I13" s="20">
        <v>0.36587050554757489</v>
      </c>
      <c r="J13" s="20">
        <v>0.33898711406958559</v>
      </c>
      <c r="K13" s="20">
        <v>0.37634954002966592</v>
      </c>
      <c r="L13" s="20">
        <v>0.43623119215670519</v>
      </c>
      <c r="N13" s="20">
        <v>0.36870947223258121</v>
      </c>
      <c r="O13" s="20">
        <v>0.31070262511911401</v>
      </c>
      <c r="P13" s="20">
        <v>0.3912068465212698</v>
      </c>
      <c r="Q13" s="20">
        <v>0.42155536292832191</v>
      </c>
      <c r="R13" s="20">
        <v>0.39558914209201351</v>
      </c>
      <c r="S13" s="20">
        <v>0.34300039969193002</v>
      </c>
      <c r="T13" s="20">
        <v>0.34289010428615813</v>
      </c>
      <c r="U13" s="20">
        <v>0.40108798125207668</v>
      </c>
      <c r="V13" s="20">
        <v>0.34097123660523382</v>
      </c>
      <c r="W13" s="20">
        <v>0.35891121682695182</v>
      </c>
      <c r="X13" s="20">
        <v>0.31104849300997223</v>
      </c>
      <c r="Z13" s="20">
        <v>0.50238716684802898</v>
      </c>
      <c r="AB13" s="20">
        <v>0.45689987292864132</v>
      </c>
      <c r="AD13" s="20">
        <v>0.42867638518864393</v>
      </c>
      <c r="AF13" s="20">
        <v>0.28435811196058058</v>
      </c>
      <c r="AH13" s="20">
        <v>0.51797826566511829</v>
      </c>
      <c r="AJ13" s="20">
        <v>0.28700097475301678</v>
      </c>
      <c r="AL13" s="20">
        <v>0.29517883940175488</v>
      </c>
      <c r="AN13" s="20">
        <v>0.20109338173222019</v>
      </c>
      <c r="AP13" s="20">
        <v>0.25966615212940231</v>
      </c>
      <c r="AR13" s="20">
        <v>0.24214564924979179</v>
      </c>
      <c r="AT13" s="20">
        <v>0.31898174215367109</v>
      </c>
      <c r="AV13" s="20">
        <v>0.23715964711139451</v>
      </c>
      <c r="AX13" s="20">
        <v>0.36111046062428959</v>
      </c>
      <c r="AZ13" s="20">
        <v>0.49101481587792478</v>
      </c>
      <c r="BB13" s="20">
        <v>0.46322381409810298</v>
      </c>
      <c r="BD13" s="20">
        <v>0.4878533318927924</v>
      </c>
      <c r="BF13" s="20">
        <v>0.48852509687609408</v>
      </c>
      <c r="BH13" s="20">
        <v>0.51753729690577754</v>
      </c>
      <c r="BI13" s="20">
        <v>0.51709182065075454</v>
      </c>
    </row>
    <row r="15" spans="2:63" x14ac:dyDescent="0.35">
      <c r="B15" t="s">
        <v>115</v>
      </c>
    </row>
    <row r="16" spans="2:63" x14ac:dyDescent="0.35">
      <c r="B16" t="s">
        <v>8</v>
      </c>
    </row>
    <row r="18" spans="2:2" x14ac:dyDescent="0.35">
      <c r="B18" s="5" t="str">
        <f>HYPERLINK("#Contents!A1", "Return to Contents")</f>
        <v>Return to Contents</v>
      </c>
    </row>
  </sheetData>
  <mergeCells count="5">
    <mergeCell ref="G5:L5"/>
    <mergeCell ref="D2:BK2"/>
    <mergeCell ref="D5:E5"/>
    <mergeCell ref="BH5:BI5"/>
    <mergeCell ref="N5:X5"/>
  </mergeCells>
  <pageMargins left="0.75" right="0.75" top="1" bottom="1" header="0.5" footer="0.5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B2:BK18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5" width="10" customWidth="1"/>
    <col min="6" max="6" width="1.453125" customWidth="1"/>
    <col min="7" max="12" width="10" customWidth="1"/>
    <col min="13" max="13" width="1.453125" customWidth="1"/>
    <col min="14" max="24" width="10" customWidth="1"/>
    <col min="25" max="25" width="1.453125" customWidth="1"/>
    <col min="26" max="26" width="10" customWidth="1"/>
    <col min="27" max="27" width="1.453125" customWidth="1"/>
    <col min="28" max="28" width="10" customWidth="1"/>
    <col min="29" max="29" width="1.453125" customWidth="1"/>
    <col min="30" max="30" width="10" customWidth="1"/>
    <col min="31" max="31" width="1.453125" customWidth="1"/>
    <col min="32" max="32" width="10" customWidth="1"/>
    <col min="33" max="33" width="1.453125" customWidth="1"/>
    <col min="34" max="34" width="10" customWidth="1"/>
    <col min="35" max="35" width="1.453125" customWidth="1"/>
    <col min="36" max="36" width="10" customWidth="1"/>
    <col min="37" max="37" width="1.453125" customWidth="1"/>
    <col min="38" max="38" width="10" customWidth="1"/>
    <col min="39" max="39" width="1.453125" customWidth="1"/>
    <col min="40" max="40" width="10" customWidth="1"/>
    <col min="41" max="41" width="1.453125" customWidth="1"/>
    <col min="42" max="42" width="10" customWidth="1"/>
    <col min="43" max="43" width="1.453125" customWidth="1"/>
    <col min="44" max="44" width="10" customWidth="1"/>
    <col min="45" max="45" width="1.453125" customWidth="1"/>
    <col min="46" max="46" width="10" customWidth="1"/>
    <col min="47" max="47" width="1.453125" customWidth="1"/>
    <col min="48" max="48" width="10" customWidth="1"/>
    <col min="49" max="49" width="1.453125" customWidth="1"/>
    <col min="50" max="50" width="10" customWidth="1"/>
    <col min="51" max="51" width="1.453125" customWidth="1"/>
    <col min="52" max="52" width="10" customWidth="1"/>
    <col min="53" max="53" width="1.453125" customWidth="1"/>
    <col min="54" max="54" width="10" customWidth="1"/>
    <col min="55" max="55" width="1.453125" customWidth="1"/>
    <col min="56" max="56" width="10" customWidth="1"/>
    <col min="57" max="57" width="1.453125" customWidth="1"/>
    <col min="58" max="58" width="10" customWidth="1"/>
    <col min="59" max="59" width="1.453125" customWidth="1"/>
    <col min="60" max="61" width="10" customWidth="1"/>
  </cols>
  <sheetData>
    <row r="2" spans="2:63" ht="40" customHeight="1" x14ac:dyDescent="0.35">
      <c r="D2" s="29" t="s">
        <v>95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</row>
    <row r="5" spans="2:63" x14ac:dyDescent="0.35">
      <c r="D5" s="24" t="s">
        <v>18</v>
      </c>
      <c r="E5" s="25"/>
      <c r="G5" s="24" t="s">
        <v>19</v>
      </c>
      <c r="H5" s="25"/>
      <c r="I5" s="25"/>
      <c r="J5" s="25"/>
      <c r="K5" s="25"/>
      <c r="L5" s="25"/>
      <c r="N5" s="24" t="s">
        <v>20</v>
      </c>
      <c r="O5" s="25"/>
      <c r="P5" s="25"/>
      <c r="Q5" s="25"/>
      <c r="R5" s="25"/>
      <c r="S5" s="25"/>
      <c r="T5" s="25"/>
      <c r="U5" s="25"/>
      <c r="V5" s="25"/>
      <c r="W5" s="25"/>
      <c r="X5" s="25"/>
      <c r="Z5" s="11" t="s">
        <v>21</v>
      </c>
      <c r="AB5" s="11" t="s">
        <v>22</v>
      </c>
      <c r="AD5" s="11" t="s">
        <v>23</v>
      </c>
      <c r="AF5" s="11" t="s">
        <v>24</v>
      </c>
      <c r="AH5" s="11" t="s">
        <v>25</v>
      </c>
      <c r="AJ5" s="11" t="s">
        <v>26</v>
      </c>
      <c r="AL5" s="11" t="s">
        <v>27</v>
      </c>
      <c r="AN5" s="11" t="s">
        <v>28</v>
      </c>
      <c r="AP5" s="11" t="s">
        <v>29</v>
      </c>
      <c r="AR5" s="11" t="s">
        <v>30</v>
      </c>
      <c r="AT5" s="11" t="s">
        <v>31</v>
      </c>
      <c r="AV5" s="11" t="s">
        <v>32</v>
      </c>
      <c r="AX5" s="11" t="s">
        <v>33</v>
      </c>
      <c r="AZ5" s="11" t="s">
        <v>34</v>
      </c>
      <c r="BB5" s="11" t="s">
        <v>35</v>
      </c>
      <c r="BD5" s="11" t="s">
        <v>36</v>
      </c>
      <c r="BF5" s="11" t="s">
        <v>37</v>
      </c>
      <c r="BH5" s="24" t="s">
        <v>38</v>
      </c>
      <c r="BI5" s="25"/>
    </row>
    <row r="6" spans="2:63" ht="72.5" x14ac:dyDescent="0.35">
      <c r="C6" s="11" t="s">
        <v>39</v>
      </c>
      <c r="D6" s="12" t="s">
        <v>40</v>
      </c>
      <c r="E6" s="12" t="s">
        <v>41</v>
      </c>
      <c r="G6" s="12" t="s">
        <v>42</v>
      </c>
      <c r="H6" s="12" t="s">
        <v>43</v>
      </c>
      <c r="I6" s="12" t="s">
        <v>44</v>
      </c>
      <c r="J6" s="12" t="s">
        <v>45</v>
      </c>
      <c r="K6" s="12" t="s">
        <v>46</v>
      </c>
      <c r="L6" s="12" t="s">
        <v>47</v>
      </c>
      <c r="N6" s="12" t="s">
        <v>48</v>
      </c>
      <c r="O6" s="12" t="s">
        <v>49</v>
      </c>
      <c r="P6" s="12" t="s">
        <v>50</v>
      </c>
      <c r="Q6" s="12" t="s">
        <v>51</v>
      </c>
      <c r="R6" s="12" t="s">
        <v>52</v>
      </c>
      <c r="S6" s="12" t="s">
        <v>53</v>
      </c>
      <c r="T6" s="12" t="s">
        <v>54</v>
      </c>
      <c r="U6" s="12" t="s">
        <v>55</v>
      </c>
      <c r="V6" s="12" t="s">
        <v>56</v>
      </c>
      <c r="W6" s="12" t="s">
        <v>57</v>
      </c>
      <c r="X6" s="12" t="s">
        <v>58</v>
      </c>
      <c r="Z6" s="12" t="s">
        <v>21</v>
      </c>
      <c r="AB6" s="12" t="s">
        <v>59</v>
      </c>
      <c r="AD6" s="12" t="s">
        <v>23</v>
      </c>
      <c r="AF6" s="12" t="s">
        <v>24</v>
      </c>
      <c r="AH6" s="12" t="s">
        <v>25</v>
      </c>
      <c r="AJ6" s="12" t="s">
        <v>26</v>
      </c>
      <c r="AL6" s="12" t="s">
        <v>27</v>
      </c>
      <c r="AN6" s="12" t="s">
        <v>28</v>
      </c>
      <c r="AP6" s="12" t="s">
        <v>29</v>
      </c>
      <c r="AR6" s="12" t="s">
        <v>60</v>
      </c>
      <c r="AT6" s="12" t="s">
        <v>31</v>
      </c>
      <c r="AV6" s="12" t="s">
        <v>32</v>
      </c>
      <c r="AX6" s="12" t="s">
        <v>61</v>
      </c>
      <c r="AZ6" s="12" t="s">
        <v>34</v>
      </c>
      <c r="BB6" s="12" t="s">
        <v>35</v>
      </c>
      <c r="BD6" s="12" t="s">
        <v>36</v>
      </c>
      <c r="BF6" s="12" t="s">
        <v>37</v>
      </c>
      <c r="BH6" s="12" t="s">
        <v>62</v>
      </c>
      <c r="BI6" s="12" t="s">
        <v>63</v>
      </c>
    </row>
    <row r="7" spans="2:63" x14ac:dyDescent="0.35">
      <c r="B7" s="10" t="s">
        <v>64</v>
      </c>
      <c r="C7" s="14">
        <v>4099</v>
      </c>
      <c r="D7" s="14">
        <v>2021</v>
      </c>
      <c r="E7" s="14">
        <v>2073</v>
      </c>
      <c r="G7" s="14">
        <v>326</v>
      </c>
      <c r="H7" s="14">
        <v>990</v>
      </c>
      <c r="I7" s="14">
        <v>995</v>
      </c>
      <c r="J7" s="14">
        <v>876</v>
      </c>
      <c r="K7" s="14">
        <v>722</v>
      </c>
      <c r="L7" s="14">
        <v>190</v>
      </c>
      <c r="N7" s="14">
        <v>327</v>
      </c>
      <c r="O7" s="14">
        <v>197</v>
      </c>
      <c r="P7" s="14">
        <v>211</v>
      </c>
      <c r="Q7" s="14">
        <v>403</v>
      </c>
      <c r="R7" s="14">
        <v>343</v>
      </c>
      <c r="S7" s="14">
        <v>351</v>
      </c>
      <c r="T7" s="14">
        <v>309</v>
      </c>
      <c r="U7" s="14">
        <v>748</v>
      </c>
      <c r="V7" s="14">
        <v>526</v>
      </c>
      <c r="W7" s="14">
        <v>343</v>
      </c>
      <c r="X7" s="14">
        <v>341</v>
      </c>
      <c r="Z7" s="14">
        <v>577</v>
      </c>
      <c r="AB7" s="14">
        <v>377</v>
      </c>
      <c r="AD7" s="14">
        <v>416</v>
      </c>
      <c r="AF7" s="14">
        <v>234</v>
      </c>
      <c r="AH7" s="14">
        <v>354</v>
      </c>
      <c r="AJ7" s="14">
        <v>361</v>
      </c>
      <c r="AL7" s="14">
        <v>260</v>
      </c>
      <c r="AN7" s="14">
        <v>99</v>
      </c>
      <c r="AP7" s="14">
        <v>430</v>
      </c>
      <c r="AR7" s="14">
        <v>155</v>
      </c>
      <c r="AT7" s="14">
        <v>275</v>
      </c>
      <c r="AV7" s="14">
        <v>137</v>
      </c>
      <c r="AX7" s="14">
        <v>88</v>
      </c>
      <c r="AZ7" s="14">
        <v>194</v>
      </c>
      <c r="BB7" s="14">
        <v>120</v>
      </c>
      <c r="BD7" s="14">
        <v>146</v>
      </c>
      <c r="BF7" s="14">
        <v>145</v>
      </c>
      <c r="BH7" s="14">
        <v>77</v>
      </c>
      <c r="BI7" s="14">
        <v>51</v>
      </c>
    </row>
    <row r="8" spans="2:63" x14ac:dyDescent="0.35">
      <c r="B8" s="7" t="s">
        <v>65</v>
      </c>
      <c r="C8" s="16">
        <v>4099</v>
      </c>
      <c r="D8" s="16">
        <v>2107</v>
      </c>
      <c r="E8" s="16">
        <v>1988</v>
      </c>
      <c r="G8" s="16">
        <v>402</v>
      </c>
      <c r="H8" s="16">
        <v>932</v>
      </c>
      <c r="I8" s="16">
        <v>967</v>
      </c>
      <c r="J8" s="16">
        <v>860</v>
      </c>
      <c r="K8" s="16">
        <v>740</v>
      </c>
      <c r="L8" s="16">
        <v>198</v>
      </c>
      <c r="N8" s="16">
        <v>332</v>
      </c>
      <c r="O8" s="16">
        <v>172</v>
      </c>
      <c r="P8" s="16">
        <v>139</v>
      </c>
      <c r="Q8" s="16">
        <v>442</v>
      </c>
      <c r="R8" s="16">
        <v>323</v>
      </c>
      <c r="S8" s="16">
        <v>287</v>
      </c>
      <c r="T8" s="16">
        <v>348</v>
      </c>
      <c r="U8" s="16">
        <v>750</v>
      </c>
      <c r="V8" s="16">
        <v>586</v>
      </c>
      <c r="W8" s="16">
        <v>356</v>
      </c>
      <c r="X8" s="16">
        <v>364</v>
      </c>
      <c r="Z8" s="16">
        <v>552</v>
      </c>
      <c r="AB8" s="16">
        <v>395</v>
      </c>
      <c r="AD8" s="16">
        <v>397</v>
      </c>
      <c r="AF8" s="16">
        <v>231</v>
      </c>
      <c r="AH8" s="16">
        <v>342</v>
      </c>
      <c r="AJ8" s="16">
        <v>346</v>
      </c>
      <c r="AL8" s="16">
        <v>269</v>
      </c>
      <c r="AN8" s="16">
        <v>101</v>
      </c>
      <c r="AP8" s="16">
        <v>434</v>
      </c>
      <c r="AR8" s="16">
        <v>157</v>
      </c>
      <c r="AT8" s="16">
        <v>264</v>
      </c>
      <c r="AV8" s="16">
        <v>135</v>
      </c>
      <c r="AX8" s="16">
        <v>118</v>
      </c>
      <c r="AZ8" s="16">
        <v>186</v>
      </c>
      <c r="BB8" s="16">
        <v>117</v>
      </c>
      <c r="BD8" s="16">
        <v>140</v>
      </c>
      <c r="BF8" s="16">
        <v>142</v>
      </c>
      <c r="BH8" s="16">
        <v>69</v>
      </c>
      <c r="BI8" s="16">
        <v>53</v>
      </c>
    </row>
    <row r="9" spans="2:63" ht="19" customHeight="1" x14ac:dyDescent="0.35">
      <c r="B9" s="22" t="s">
        <v>74</v>
      </c>
      <c r="C9" s="20">
        <v>0.3955876094292487</v>
      </c>
      <c r="D9" s="20">
        <v>0.36376493552427591</v>
      </c>
      <c r="E9" s="20">
        <v>0.42876985205163431</v>
      </c>
      <c r="G9" s="20">
        <v>0.29340589426134073</v>
      </c>
      <c r="H9" s="20">
        <v>0.42420195262152521</v>
      </c>
      <c r="I9" s="20">
        <v>0.38715807438096012</v>
      </c>
      <c r="J9" s="20">
        <v>0.39230081529490712</v>
      </c>
      <c r="K9" s="20">
        <v>0.3977886743857289</v>
      </c>
      <c r="L9" s="20">
        <v>0.51547950614246107</v>
      </c>
      <c r="N9" s="20">
        <v>0.38213480188487831</v>
      </c>
      <c r="O9" s="20">
        <v>0.33636631746916262</v>
      </c>
      <c r="P9" s="20">
        <v>0.35422206099388909</v>
      </c>
      <c r="Q9" s="20">
        <v>0.43782042597172921</v>
      </c>
      <c r="R9" s="20">
        <v>0.38741681267614159</v>
      </c>
      <c r="S9" s="20">
        <v>0.37910531014541832</v>
      </c>
      <c r="T9" s="20">
        <v>0.36333962210135512</v>
      </c>
      <c r="U9" s="20">
        <v>0.42018986745820919</v>
      </c>
      <c r="V9" s="20">
        <v>0.3782451844029559</v>
      </c>
      <c r="W9" s="20">
        <v>0.41417484301827501</v>
      </c>
      <c r="X9" s="20">
        <v>0.41048074092490278</v>
      </c>
      <c r="Z9" s="20">
        <v>0.48598236203500811</v>
      </c>
      <c r="AB9" s="20">
        <v>0.48533315545559319</v>
      </c>
      <c r="AD9" s="20">
        <v>0.41530175051403612</v>
      </c>
      <c r="AF9" s="20">
        <v>0.32318103760961953</v>
      </c>
      <c r="AH9" s="20">
        <v>0.56314210987328839</v>
      </c>
      <c r="AJ9" s="20">
        <v>0.33444953041010372</v>
      </c>
      <c r="AL9" s="20">
        <v>0.37165401615702559</v>
      </c>
      <c r="AN9" s="20">
        <v>0.25573749684345998</v>
      </c>
      <c r="AP9" s="20">
        <v>0.27979672350638818</v>
      </c>
      <c r="AR9" s="20">
        <v>0.32106037711353752</v>
      </c>
      <c r="AT9" s="20">
        <v>0.37156899923821929</v>
      </c>
      <c r="AV9" s="20">
        <v>0.26802253657347702</v>
      </c>
      <c r="AX9" s="20">
        <v>0.42817616651201562</v>
      </c>
      <c r="AZ9" s="20">
        <v>0.48029707760789642</v>
      </c>
      <c r="BB9" s="20">
        <v>0.46228422578319328</v>
      </c>
      <c r="BD9" s="20">
        <v>0.49010246374282301</v>
      </c>
      <c r="BF9" s="20">
        <v>0.50232755001273832</v>
      </c>
      <c r="BH9" s="20">
        <v>0.43829095987423622</v>
      </c>
      <c r="BI9" s="20">
        <v>0.54388684935439224</v>
      </c>
    </row>
    <row r="10" spans="2:63" ht="19" customHeight="1" x14ac:dyDescent="0.35">
      <c r="B10" s="22" t="s">
        <v>75</v>
      </c>
      <c r="C10" s="20">
        <v>0.33879642674395988</v>
      </c>
      <c r="D10" s="20">
        <v>0.34508620715490579</v>
      </c>
      <c r="E10" s="20">
        <v>0.33251101016906193</v>
      </c>
      <c r="G10" s="20">
        <v>0.3703511453188903</v>
      </c>
      <c r="H10" s="20">
        <v>0.33248668330452957</v>
      </c>
      <c r="I10" s="20">
        <v>0.32172360660097921</v>
      </c>
      <c r="J10" s="20">
        <v>0.35038811912328649</v>
      </c>
      <c r="K10" s="20">
        <v>0.34844862719928088</v>
      </c>
      <c r="L10" s="20">
        <v>0.30147009644491302</v>
      </c>
      <c r="N10" s="20">
        <v>0.38623542938921251</v>
      </c>
      <c r="O10" s="20">
        <v>0.38237405094174032</v>
      </c>
      <c r="P10" s="20">
        <v>0.31905323369607419</v>
      </c>
      <c r="Q10" s="20">
        <v>0.33696766038899428</v>
      </c>
      <c r="R10" s="20">
        <v>0.32722374931065479</v>
      </c>
      <c r="S10" s="20">
        <v>0.33168647178582422</v>
      </c>
      <c r="T10" s="20">
        <v>0.33311019061998159</v>
      </c>
      <c r="U10" s="20">
        <v>0.31954059800082413</v>
      </c>
      <c r="V10" s="20">
        <v>0.34546967706498538</v>
      </c>
      <c r="W10" s="20">
        <v>0.3438248203919575</v>
      </c>
      <c r="X10" s="20">
        <v>0.33002197374379311</v>
      </c>
      <c r="Z10" s="20">
        <v>0.30439140424314681</v>
      </c>
      <c r="AB10" s="20">
        <v>0.32491946287361101</v>
      </c>
      <c r="AD10" s="20">
        <v>0.35919187834753008</v>
      </c>
      <c r="AF10" s="20">
        <v>0.39573121667173172</v>
      </c>
      <c r="AH10" s="20">
        <v>0.27575348637940311</v>
      </c>
      <c r="AJ10" s="20">
        <v>0.32903932789728357</v>
      </c>
      <c r="AL10" s="20">
        <v>0.33771490032301887</v>
      </c>
      <c r="AN10" s="20">
        <v>0.26734532572028707</v>
      </c>
      <c r="AP10" s="20">
        <v>0.35668348395673261</v>
      </c>
      <c r="AR10" s="20">
        <v>0.35875484590088991</v>
      </c>
      <c r="AT10" s="20">
        <v>0.34752434143339661</v>
      </c>
      <c r="AV10" s="20">
        <v>0.39332804675550748</v>
      </c>
      <c r="AX10" s="20">
        <v>0.35783567805585609</v>
      </c>
      <c r="AZ10" s="20">
        <v>0.28217115977212248</v>
      </c>
      <c r="BB10" s="20">
        <v>0.28061042523578089</v>
      </c>
      <c r="BD10" s="20">
        <v>0.28239903257633042</v>
      </c>
      <c r="BF10" s="20">
        <v>0.2477217036813463</v>
      </c>
      <c r="BH10" s="20">
        <v>0.37613426733445893</v>
      </c>
      <c r="BI10" s="20">
        <v>0.20551115635329489</v>
      </c>
    </row>
    <row r="11" spans="2:63" ht="19" customHeight="1" x14ac:dyDescent="0.35">
      <c r="B11" s="22" t="s">
        <v>70</v>
      </c>
      <c r="C11" s="20">
        <v>0.1214856314843616</v>
      </c>
      <c r="D11" s="20">
        <v>0.12463032286805339</v>
      </c>
      <c r="E11" s="20">
        <v>0.1183736799734165</v>
      </c>
      <c r="G11" s="20">
        <v>0.1135372220425037</v>
      </c>
      <c r="H11" s="20">
        <v>9.1298188044315443E-2</v>
      </c>
      <c r="I11" s="20">
        <v>0.13396751164817169</v>
      </c>
      <c r="J11" s="20">
        <v>0.1176699854428899</v>
      </c>
      <c r="K11" s="20">
        <v>0.14661366986971169</v>
      </c>
      <c r="L11" s="20">
        <v>0.14140245062613019</v>
      </c>
      <c r="N11" s="20">
        <v>0.12007828792411911</v>
      </c>
      <c r="O11" s="20">
        <v>0.1340889535195075</v>
      </c>
      <c r="P11" s="20">
        <v>0.1319197607593752</v>
      </c>
      <c r="Q11" s="20">
        <v>9.5938096019205277E-2</v>
      </c>
      <c r="R11" s="20">
        <v>0.14665012376010711</v>
      </c>
      <c r="S11" s="20">
        <v>0.1194953956440067</v>
      </c>
      <c r="T11" s="20">
        <v>0.12434484604515671</v>
      </c>
      <c r="U11" s="20">
        <v>0.1065443232170204</v>
      </c>
      <c r="V11" s="20">
        <v>0.13896915482598429</v>
      </c>
      <c r="W11" s="20">
        <v>0.1291160648631349</v>
      </c>
      <c r="X11" s="20">
        <v>0.1155334216815008</v>
      </c>
      <c r="Z11" s="20">
        <v>0.1167570913475324</v>
      </c>
      <c r="AB11" s="20">
        <v>8.272415256194969E-2</v>
      </c>
      <c r="AD11" s="20">
        <v>9.292937363996509E-2</v>
      </c>
      <c r="AF11" s="20">
        <v>0.12704212644838689</v>
      </c>
      <c r="AH11" s="20">
        <v>6.9787152530971702E-2</v>
      </c>
      <c r="AJ11" s="20">
        <v>0.1481641436044539</v>
      </c>
      <c r="AL11" s="20">
        <v>0.1112150523950497</v>
      </c>
      <c r="AN11" s="20">
        <v>0.1123458840229048</v>
      </c>
      <c r="AP11" s="20">
        <v>0.16265871626716411</v>
      </c>
      <c r="AR11" s="20">
        <v>0.14008746492683119</v>
      </c>
      <c r="AT11" s="20">
        <v>0.14128518447685129</v>
      </c>
      <c r="AV11" s="20">
        <v>0.1275396937799671</v>
      </c>
      <c r="AX11" s="20">
        <v>0.1148649313651193</v>
      </c>
      <c r="AZ11" s="20">
        <v>0.1455413526798745</v>
      </c>
      <c r="BB11" s="20">
        <v>0.15123837627815989</v>
      </c>
      <c r="BD11" s="20">
        <v>0.15988918416574779</v>
      </c>
      <c r="BF11" s="20">
        <v>0.14938998277848231</v>
      </c>
      <c r="BH11" s="20">
        <v>9.4548630914477461E-2</v>
      </c>
      <c r="BI11" s="20">
        <v>0.21417805841616161</v>
      </c>
    </row>
    <row r="12" spans="2:63" ht="19" customHeight="1" x14ac:dyDescent="0.35">
      <c r="B12" s="22" t="s">
        <v>71</v>
      </c>
      <c r="C12" s="20">
        <v>0.10867458092746091</v>
      </c>
      <c r="D12" s="20">
        <v>0.126907247983328</v>
      </c>
      <c r="E12" s="20">
        <v>8.922930082418884E-2</v>
      </c>
      <c r="G12" s="20">
        <v>0.16841163886519431</v>
      </c>
      <c r="H12" s="20">
        <v>0.1192346741205563</v>
      </c>
      <c r="I12" s="20">
        <v>0.1180166097058685</v>
      </c>
      <c r="J12" s="20">
        <v>0.1112591733857182</v>
      </c>
      <c r="K12" s="20">
        <v>6.8735157928940721E-2</v>
      </c>
      <c r="L12" s="20">
        <v>3.0139024600072312E-2</v>
      </c>
      <c r="N12" s="20">
        <v>8.5796400997566746E-2</v>
      </c>
      <c r="O12" s="20">
        <v>0.12379746609638841</v>
      </c>
      <c r="P12" s="20">
        <v>0.15523926103119051</v>
      </c>
      <c r="Q12" s="20">
        <v>0.10504022455755679</v>
      </c>
      <c r="R12" s="20">
        <v>8.6353648001234282E-2</v>
      </c>
      <c r="S12" s="20">
        <v>0.1192570568718431</v>
      </c>
      <c r="T12" s="20">
        <v>0.12123890948489249</v>
      </c>
      <c r="U12" s="20">
        <v>0.12218755361319771</v>
      </c>
      <c r="V12" s="20">
        <v>0.1005713426017794</v>
      </c>
      <c r="W12" s="20">
        <v>7.815440952932183E-2</v>
      </c>
      <c r="X12" s="20">
        <v>0.12352998760927481</v>
      </c>
      <c r="Z12" s="20">
        <v>6.6406929832526704E-2</v>
      </c>
      <c r="AB12" s="20">
        <v>9.0278336398411874E-2</v>
      </c>
      <c r="AD12" s="20">
        <v>0.1015471695179626</v>
      </c>
      <c r="AF12" s="20">
        <v>0.1415017200831595</v>
      </c>
      <c r="AH12" s="20">
        <v>5.6230065757746417E-2</v>
      </c>
      <c r="AJ12" s="20">
        <v>0.15223384363109019</v>
      </c>
      <c r="AL12" s="20">
        <v>0.12302216101503299</v>
      </c>
      <c r="AN12" s="20">
        <v>0.31442256999609758</v>
      </c>
      <c r="AP12" s="20">
        <v>0.1502988285494872</v>
      </c>
      <c r="AR12" s="20">
        <v>0.136649288441205</v>
      </c>
      <c r="AT12" s="20">
        <v>0.1024686344120455</v>
      </c>
      <c r="AV12" s="20">
        <v>0.1763794111902193</v>
      </c>
      <c r="AX12" s="20">
        <v>5.1298355935346408E-2</v>
      </c>
      <c r="AZ12" s="20">
        <v>8.1291903671073903E-2</v>
      </c>
      <c r="BB12" s="20">
        <v>8.8808795791119527E-2</v>
      </c>
      <c r="BD12" s="20">
        <v>4.6694416676397177E-2</v>
      </c>
      <c r="BF12" s="20">
        <v>8.6519903201421985E-2</v>
      </c>
      <c r="BH12" s="20">
        <v>6.3218652093145811E-2</v>
      </c>
      <c r="BI12" s="20">
        <v>3.6423935876151212E-2</v>
      </c>
    </row>
    <row r="13" spans="2:63" ht="19" customHeight="1" x14ac:dyDescent="0.35">
      <c r="B13" s="22" t="s">
        <v>72</v>
      </c>
      <c r="C13" s="20">
        <v>3.5455751414968872E-2</v>
      </c>
      <c r="D13" s="20">
        <v>3.9611286469436929E-2</v>
      </c>
      <c r="E13" s="20">
        <v>3.1116156981698541E-2</v>
      </c>
      <c r="G13" s="20">
        <v>5.4294099512071127E-2</v>
      </c>
      <c r="H13" s="20">
        <v>3.2778501909073603E-2</v>
      </c>
      <c r="I13" s="20">
        <v>3.913419766402048E-2</v>
      </c>
      <c r="J13" s="20">
        <v>2.838190675319829E-2</v>
      </c>
      <c r="K13" s="20">
        <v>3.8413870616337727E-2</v>
      </c>
      <c r="L13" s="20">
        <v>1.1508922186423329E-2</v>
      </c>
      <c r="N13" s="20">
        <v>2.5755079804223441E-2</v>
      </c>
      <c r="O13" s="20">
        <v>2.3373211973201229E-2</v>
      </c>
      <c r="P13" s="20">
        <v>3.9565683519471137E-2</v>
      </c>
      <c r="Q13" s="20">
        <v>2.423359306251454E-2</v>
      </c>
      <c r="R13" s="20">
        <v>5.2355666251862297E-2</v>
      </c>
      <c r="S13" s="20">
        <v>5.0455765552907442E-2</v>
      </c>
      <c r="T13" s="20">
        <v>5.7966431748613982E-2</v>
      </c>
      <c r="U13" s="20">
        <v>3.1537657710748387E-2</v>
      </c>
      <c r="V13" s="20">
        <v>3.6744641104294817E-2</v>
      </c>
      <c r="W13" s="20">
        <v>3.4729862197310869E-2</v>
      </c>
      <c r="X13" s="20">
        <v>2.0433876040528379E-2</v>
      </c>
      <c r="Z13" s="20">
        <v>2.6462212541786011E-2</v>
      </c>
      <c r="AB13" s="20">
        <v>1.674489271043424E-2</v>
      </c>
      <c r="AD13" s="20">
        <v>3.1029827980506221E-2</v>
      </c>
      <c r="AF13" s="20">
        <v>1.254389918710234E-2</v>
      </c>
      <c r="AH13" s="20">
        <v>3.5087185458590457E-2</v>
      </c>
      <c r="AJ13" s="20">
        <v>3.6113154457068447E-2</v>
      </c>
      <c r="AL13" s="20">
        <v>5.6393870109872818E-2</v>
      </c>
      <c r="AN13" s="20">
        <v>5.0148723417250497E-2</v>
      </c>
      <c r="AP13" s="20">
        <v>5.0562247720227889E-2</v>
      </c>
      <c r="AR13" s="20">
        <v>4.3448023617536267E-2</v>
      </c>
      <c r="AT13" s="20">
        <v>3.7152840439487342E-2</v>
      </c>
      <c r="AV13" s="20">
        <v>3.4730311700829172E-2</v>
      </c>
      <c r="AX13" s="20">
        <v>4.7824868131662562E-2</v>
      </c>
      <c r="AZ13" s="20">
        <v>1.069850626903261E-2</v>
      </c>
      <c r="BB13" s="20">
        <v>1.7058176911746371E-2</v>
      </c>
      <c r="BD13" s="20">
        <v>2.0914902838701531E-2</v>
      </c>
      <c r="BF13" s="20">
        <v>1.404086032601087E-2</v>
      </c>
      <c r="BH13" s="20">
        <v>2.7807489783681531E-2</v>
      </c>
      <c r="BI13" s="20">
        <v>0</v>
      </c>
    </row>
    <row r="15" spans="2:63" x14ac:dyDescent="0.35">
      <c r="B15" t="s">
        <v>115</v>
      </c>
    </row>
    <row r="16" spans="2:63" x14ac:dyDescent="0.35">
      <c r="B16" t="s">
        <v>8</v>
      </c>
    </row>
    <row r="18" spans="2:2" x14ac:dyDescent="0.35">
      <c r="B18" s="5" t="str">
        <f>HYPERLINK("#Contents!A1", "Return to Contents")</f>
        <v>Return to Contents</v>
      </c>
    </row>
  </sheetData>
  <mergeCells count="5">
    <mergeCell ref="G5:L5"/>
    <mergeCell ref="D2:BK2"/>
    <mergeCell ref="D5:E5"/>
    <mergeCell ref="BH5:BI5"/>
    <mergeCell ref="N5:X5"/>
  </mergeCells>
  <pageMargins left="0.75" right="0.75" top="1" bottom="1" header="0.5" footer="0.5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B2:BK18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5" width="10" customWidth="1"/>
    <col min="6" max="6" width="1.453125" customWidth="1"/>
    <col min="7" max="12" width="10" customWidth="1"/>
    <col min="13" max="13" width="1.453125" customWidth="1"/>
    <col min="14" max="24" width="10" customWidth="1"/>
    <col min="25" max="25" width="1.453125" customWidth="1"/>
    <col min="26" max="26" width="10" customWidth="1"/>
    <col min="27" max="27" width="1.453125" customWidth="1"/>
    <col min="28" max="28" width="10" customWidth="1"/>
    <col min="29" max="29" width="1.453125" customWidth="1"/>
    <col min="30" max="30" width="10" customWidth="1"/>
    <col min="31" max="31" width="1.453125" customWidth="1"/>
    <col min="32" max="32" width="10" customWidth="1"/>
    <col min="33" max="33" width="1.453125" customWidth="1"/>
    <col min="34" max="34" width="10" customWidth="1"/>
    <col min="35" max="35" width="1.453125" customWidth="1"/>
    <col min="36" max="36" width="10" customWidth="1"/>
    <col min="37" max="37" width="1.453125" customWidth="1"/>
    <col min="38" max="38" width="10" customWidth="1"/>
    <col min="39" max="39" width="1.453125" customWidth="1"/>
    <col min="40" max="40" width="10" customWidth="1"/>
    <col min="41" max="41" width="1.453125" customWidth="1"/>
    <col min="42" max="42" width="10" customWidth="1"/>
    <col min="43" max="43" width="1.453125" customWidth="1"/>
    <col min="44" max="44" width="10" customWidth="1"/>
    <col min="45" max="45" width="1.453125" customWidth="1"/>
    <col min="46" max="46" width="10" customWidth="1"/>
    <col min="47" max="47" width="1.453125" customWidth="1"/>
    <col min="48" max="48" width="10" customWidth="1"/>
    <col min="49" max="49" width="1.453125" customWidth="1"/>
    <col min="50" max="50" width="10" customWidth="1"/>
    <col min="51" max="51" width="1.453125" customWidth="1"/>
    <col min="52" max="52" width="10" customWidth="1"/>
    <col min="53" max="53" width="1.453125" customWidth="1"/>
    <col min="54" max="54" width="10" customWidth="1"/>
    <col min="55" max="55" width="1.453125" customWidth="1"/>
    <col min="56" max="56" width="10" customWidth="1"/>
    <col min="57" max="57" width="1.453125" customWidth="1"/>
    <col min="58" max="58" width="10" customWidth="1"/>
    <col min="59" max="59" width="1.453125" customWidth="1"/>
    <col min="60" max="61" width="10" customWidth="1"/>
  </cols>
  <sheetData>
    <row r="2" spans="2:63" ht="40" customHeight="1" x14ac:dyDescent="0.35">
      <c r="D2" s="29" t="s">
        <v>96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</row>
    <row r="5" spans="2:63" x14ac:dyDescent="0.35">
      <c r="D5" s="24" t="s">
        <v>18</v>
      </c>
      <c r="E5" s="25"/>
      <c r="G5" s="24" t="s">
        <v>19</v>
      </c>
      <c r="H5" s="25"/>
      <c r="I5" s="25"/>
      <c r="J5" s="25"/>
      <c r="K5" s="25"/>
      <c r="L5" s="25"/>
      <c r="N5" s="24" t="s">
        <v>20</v>
      </c>
      <c r="O5" s="25"/>
      <c r="P5" s="25"/>
      <c r="Q5" s="25"/>
      <c r="R5" s="25"/>
      <c r="S5" s="25"/>
      <c r="T5" s="25"/>
      <c r="U5" s="25"/>
      <c r="V5" s="25"/>
      <c r="W5" s="25"/>
      <c r="X5" s="25"/>
      <c r="Z5" s="11" t="s">
        <v>21</v>
      </c>
      <c r="AB5" s="11" t="s">
        <v>22</v>
      </c>
      <c r="AD5" s="11" t="s">
        <v>23</v>
      </c>
      <c r="AF5" s="11" t="s">
        <v>24</v>
      </c>
      <c r="AH5" s="11" t="s">
        <v>25</v>
      </c>
      <c r="AJ5" s="11" t="s">
        <v>26</v>
      </c>
      <c r="AL5" s="11" t="s">
        <v>27</v>
      </c>
      <c r="AN5" s="11" t="s">
        <v>28</v>
      </c>
      <c r="AP5" s="11" t="s">
        <v>29</v>
      </c>
      <c r="AR5" s="11" t="s">
        <v>30</v>
      </c>
      <c r="AT5" s="11" t="s">
        <v>31</v>
      </c>
      <c r="AV5" s="11" t="s">
        <v>32</v>
      </c>
      <c r="AX5" s="11" t="s">
        <v>33</v>
      </c>
      <c r="AZ5" s="11" t="s">
        <v>34</v>
      </c>
      <c r="BB5" s="11" t="s">
        <v>35</v>
      </c>
      <c r="BD5" s="11" t="s">
        <v>36</v>
      </c>
      <c r="BF5" s="11" t="s">
        <v>37</v>
      </c>
      <c r="BH5" s="24" t="s">
        <v>38</v>
      </c>
      <c r="BI5" s="25"/>
    </row>
    <row r="6" spans="2:63" ht="72.5" x14ac:dyDescent="0.35">
      <c r="C6" s="11" t="s">
        <v>39</v>
      </c>
      <c r="D6" s="12" t="s">
        <v>40</v>
      </c>
      <c r="E6" s="12" t="s">
        <v>41</v>
      </c>
      <c r="G6" s="12" t="s">
        <v>42</v>
      </c>
      <c r="H6" s="12" t="s">
        <v>43</v>
      </c>
      <c r="I6" s="12" t="s">
        <v>44</v>
      </c>
      <c r="J6" s="12" t="s">
        <v>45</v>
      </c>
      <c r="K6" s="12" t="s">
        <v>46</v>
      </c>
      <c r="L6" s="12" t="s">
        <v>47</v>
      </c>
      <c r="N6" s="12" t="s">
        <v>48</v>
      </c>
      <c r="O6" s="12" t="s">
        <v>49</v>
      </c>
      <c r="P6" s="12" t="s">
        <v>50</v>
      </c>
      <c r="Q6" s="12" t="s">
        <v>51</v>
      </c>
      <c r="R6" s="12" t="s">
        <v>52</v>
      </c>
      <c r="S6" s="12" t="s">
        <v>53</v>
      </c>
      <c r="T6" s="12" t="s">
        <v>54</v>
      </c>
      <c r="U6" s="12" t="s">
        <v>55</v>
      </c>
      <c r="V6" s="12" t="s">
        <v>56</v>
      </c>
      <c r="W6" s="12" t="s">
        <v>57</v>
      </c>
      <c r="X6" s="12" t="s">
        <v>58</v>
      </c>
      <c r="Z6" s="12" t="s">
        <v>21</v>
      </c>
      <c r="AB6" s="12" t="s">
        <v>59</v>
      </c>
      <c r="AD6" s="12" t="s">
        <v>23</v>
      </c>
      <c r="AF6" s="12" t="s">
        <v>24</v>
      </c>
      <c r="AH6" s="12" t="s">
        <v>25</v>
      </c>
      <c r="AJ6" s="12" t="s">
        <v>26</v>
      </c>
      <c r="AL6" s="12" t="s">
        <v>27</v>
      </c>
      <c r="AN6" s="12" t="s">
        <v>28</v>
      </c>
      <c r="AP6" s="12" t="s">
        <v>29</v>
      </c>
      <c r="AR6" s="12" t="s">
        <v>60</v>
      </c>
      <c r="AT6" s="12" t="s">
        <v>31</v>
      </c>
      <c r="AV6" s="12" t="s">
        <v>32</v>
      </c>
      <c r="AX6" s="12" t="s">
        <v>61</v>
      </c>
      <c r="AZ6" s="12" t="s">
        <v>34</v>
      </c>
      <c r="BB6" s="12" t="s">
        <v>35</v>
      </c>
      <c r="BD6" s="12" t="s">
        <v>36</v>
      </c>
      <c r="BF6" s="12" t="s">
        <v>37</v>
      </c>
      <c r="BH6" s="12" t="s">
        <v>62</v>
      </c>
      <c r="BI6" s="12" t="s">
        <v>63</v>
      </c>
    </row>
    <row r="7" spans="2:63" x14ac:dyDescent="0.35">
      <c r="B7" s="10" t="s">
        <v>64</v>
      </c>
      <c r="C7" s="14">
        <v>4099</v>
      </c>
      <c r="D7" s="14">
        <v>2021</v>
      </c>
      <c r="E7" s="14">
        <v>2073</v>
      </c>
      <c r="G7" s="14">
        <v>326</v>
      </c>
      <c r="H7" s="14">
        <v>990</v>
      </c>
      <c r="I7" s="14">
        <v>995</v>
      </c>
      <c r="J7" s="14">
        <v>876</v>
      </c>
      <c r="K7" s="14">
        <v>722</v>
      </c>
      <c r="L7" s="14">
        <v>190</v>
      </c>
      <c r="N7" s="14">
        <v>327</v>
      </c>
      <c r="O7" s="14">
        <v>197</v>
      </c>
      <c r="P7" s="14">
        <v>211</v>
      </c>
      <c r="Q7" s="14">
        <v>403</v>
      </c>
      <c r="R7" s="14">
        <v>343</v>
      </c>
      <c r="S7" s="14">
        <v>351</v>
      </c>
      <c r="T7" s="14">
        <v>309</v>
      </c>
      <c r="U7" s="14">
        <v>748</v>
      </c>
      <c r="V7" s="14">
        <v>526</v>
      </c>
      <c r="W7" s="14">
        <v>343</v>
      </c>
      <c r="X7" s="14">
        <v>341</v>
      </c>
      <c r="Z7" s="14">
        <v>577</v>
      </c>
      <c r="AB7" s="14">
        <v>377</v>
      </c>
      <c r="AD7" s="14">
        <v>416</v>
      </c>
      <c r="AF7" s="14">
        <v>234</v>
      </c>
      <c r="AH7" s="14">
        <v>354</v>
      </c>
      <c r="AJ7" s="14">
        <v>361</v>
      </c>
      <c r="AL7" s="14">
        <v>260</v>
      </c>
      <c r="AN7" s="14">
        <v>99</v>
      </c>
      <c r="AP7" s="14">
        <v>430</v>
      </c>
      <c r="AR7" s="14">
        <v>155</v>
      </c>
      <c r="AT7" s="14">
        <v>275</v>
      </c>
      <c r="AV7" s="14">
        <v>137</v>
      </c>
      <c r="AX7" s="14">
        <v>88</v>
      </c>
      <c r="AZ7" s="14">
        <v>194</v>
      </c>
      <c r="BB7" s="14">
        <v>120</v>
      </c>
      <c r="BD7" s="14">
        <v>146</v>
      </c>
      <c r="BF7" s="14">
        <v>145</v>
      </c>
      <c r="BH7" s="14">
        <v>77</v>
      </c>
      <c r="BI7" s="14">
        <v>51</v>
      </c>
    </row>
    <row r="8" spans="2:63" x14ac:dyDescent="0.35">
      <c r="B8" s="7" t="s">
        <v>65</v>
      </c>
      <c r="C8" s="16">
        <v>4099</v>
      </c>
      <c r="D8" s="16">
        <v>2107</v>
      </c>
      <c r="E8" s="16">
        <v>1988</v>
      </c>
      <c r="G8" s="16">
        <v>402</v>
      </c>
      <c r="H8" s="16">
        <v>932</v>
      </c>
      <c r="I8" s="16">
        <v>967</v>
      </c>
      <c r="J8" s="16">
        <v>860</v>
      </c>
      <c r="K8" s="16">
        <v>740</v>
      </c>
      <c r="L8" s="16">
        <v>198</v>
      </c>
      <c r="N8" s="16">
        <v>332</v>
      </c>
      <c r="O8" s="16">
        <v>172</v>
      </c>
      <c r="P8" s="16">
        <v>139</v>
      </c>
      <c r="Q8" s="16">
        <v>442</v>
      </c>
      <c r="R8" s="16">
        <v>323</v>
      </c>
      <c r="S8" s="16">
        <v>287</v>
      </c>
      <c r="T8" s="16">
        <v>348</v>
      </c>
      <c r="U8" s="16">
        <v>750</v>
      </c>
      <c r="V8" s="16">
        <v>586</v>
      </c>
      <c r="W8" s="16">
        <v>356</v>
      </c>
      <c r="X8" s="16">
        <v>364</v>
      </c>
      <c r="Z8" s="16">
        <v>552</v>
      </c>
      <c r="AB8" s="16">
        <v>395</v>
      </c>
      <c r="AD8" s="16">
        <v>397</v>
      </c>
      <c r="AF8" s="16">
        <v>231</v>
      </c>
      <c r="AH8" s="16">
        <v>342</v>
      </c>
      <c r="AJ8" s="16">
        <v>346</v>
      </c>
      <c r="AL8" s="16">
        <v>269</v>
      </c>
      <c r="AN8" s="16">
        <v>101</v>
      </c>
      <c r="AP8" s="16">
        <v>434</v>
      </c>
      <c r="AR8" s="16">
        <v>157</v>
      </c>
      <c r="AT8" s="16">
        <v>264</v>
      </c>
      <c r="AV8" s="16">
        <v>135</v>
      </c>
      <c r="AX8" s="16">
        <v>118</v>
      </c>
      <c r="AZ8" s="16">
        <v>186</v>
      </c>
      <c r="BB8" s="16">
        <v>117</v>
      </c>
      <c r="BD8" s="16">
        <v>140</v>
      </c>
      <c r="BF8" s="16">
        <v>142</v>
      </c>
      <c r="BH8" s="16">
        <v>69</v>
      </c>
      <c r="BI8" s="16">
        <v>53</v>
      </c>
    </row>
    <row r="9" spans="2:63" ht="19" customHeight="1" x14ac:dyDescent="0.35">
      <c r="B9" s="22" t="s">
        <v>74</v>
      </c>
      <c r="C9" s="20">
        <v>0.35016332338563361</v>
      </c>
      <c r="D9" s="20">
        <v>0.31789326792526212</v>
      </c>
      <c r="E9" s="20">
        <v>0.38444441978816218</v>
      </c>
      <c r="G9" s="20">
        <v>0.24769912216967269</v>
      </c>
      <c r="H9" s="20">
        <v>0.37372263513011139</v>
      </c>
      <c r="I9" s="20">
        <v>0.34950970616852028</v>
      </c>
      <c r="J9" s="20">
        <v>0.34370034133059191</v>
      </c>
      <c r="K9" s="20">
        <v>0.36890006334518261</v>
      </c>
      <c r="L9" s="20">
        <v>0.40835824289582612</v>
      </c>
      <c r="N9" s="20">
        <v>0.3368424183988678</v>
      </c>
      <c r="O9" s="20">
        <v>0.33892341582891328</v>
      </c>
      <c r="P9" s="20">
        <v>0.33114391578005831</v>
      </c>
      <c r="Q9" s="20">
        <v>0.3653773043942638</v>
      </c>
      <c r="R9" s="20">
        <v>0.39023998373278929</v>
      </c>
      <c r="S9" s="20">
        <v>0.33986485267952959</v>
      </c>
      <c r="T9" s="20">
        <v>0.32022587386841311</v>
      </c>
      <c r="U9" s="20">
        <v>0.36161843183232462</v>
      </c>
      <c r="V9" s="20">
        <v>0.3627431215440064</v>
      </c>
      <c r="W9" s="20">
        <v>0.33027596441725499</v>
      </c>
      <c r="X9" s="20">
        <v>0.33318766837506653</v>
      </c>
      <c r="Z9" s="20">
        <v>0.56047891253207305</v>
      </c>
      <c r="AB9" s="20">
        <v>0.36699330372384092</v>
      </c>
      <c r="AD9" s="20">
        <v>0.43445881133435332</v>
      </c>
      <c r="AF9" s="20">
        <v>0.2849929032433986</v>
      </c>
      <c r="AH9" s="20">
        <v>0.45787238370403699</v>
      </c>
      <c r="AJ9" s="20">
        <v>0.2401750254751204</v>
      </c>
      <c r="AL9" s="20">
        <v>0.2852505316669946</v>
      </c>
      <c r="AN9" s="20">
        <v>0.22402470699577229</v>
      </c>
      <c r="AP9" s="20">
        <v>0.23276310562978039</v>
      </c>
      <c r="AR9" s="20">
        <v>0.2336232544399264</v>
      </c>
      <c r="AT9" s="20">
        <v>0.32413379231740008</v>
      </c>
      <c r="AV9" s="20">
        <v>0.2613739080089395</v>
      </c>
      <c r="AX9" s="20">
        <v>0.22851829835156551</v>
      </c>
      <c r="AZ9" s="20">
        <v>0.58684693397250698</v>
      </c>
      <c r="BB9" s="20">
        <v>0.53758611873967566</v>
      </c>
      <c r="BD9" s="20">
        <v>0.58481894083946817</v>
      </c>
      <c r="BF9" s="20">
        <v>0.60587555183423503</v>
      </c>
      <c r="BH9" s="20">
        <v>0.57846042852908519</v>
      </c>
      <c r="BI9" s="20">
        <v>0.65775827604699133</v>
      </c>
    </row>
    <row r="10" spans="2:63" ht="19" customHeight="1" x14ac:dyDescent="0.35">
      <c r="B10" s="22" t="s">
        <v>75</v>
      </c>
      <c r="C10" s="20">
        <v>0.35602286540997508</v>
      </c>
      <c r="D10" s="20">
        <v>0.36207177980837302</v>
      </c>
      <c r="E10" s="20">
        <v>0.35002402594790188</v>
      </c>
      <c r="G10" s="20">
        <v>0.37992522640257842</v>
      </c>
      <c r="H10" s="20">
        <v>0.35211723488185981</v>
      </c>
      <c r="I10" s="20">
        <v>0.33421107504509079</v>
      </c>
      <c r="J10" s="20">
        <v>0.38856902083760653</v>
      </c>
      <c r="K10" s="20">
        <v>0.35231206251170011</v>
      </c>
      <c r="L10" s="20">
        <v>0.30501287672462651</v>
      </c>
      <c r="N10" s="20">
        <v>0.34608710274329407</v>
      </c>
      <c r="O10" s="20">
        <v>0.34403589530386453</v>
      </c>
      <c r="P10" s="20">
        <v>0.31373565003937942</v>
      </c>
      <c r="Q10" s="20">
        <v>0.35871308934705698</v>
      </c>
      <c r="R10" s="20">
        <v>0.3349129489937232</v>
      </c>
      <c r="S10" s="20">
        <v>0.3491656256988333</v>
      </c>
      <c r="T10" s="20">
        <v>0.37750465582009329</v>
      </c>
      <c r="U10" s="20">
        <v>0.34132767896373623</v>
      </c>
      <c r="V10" s="20">
        <v>0.33908353947669551</v>
      </c>
      <c r="W10" s="20">
        <v>0.40061017972372598</v>
      </c>
      <c r="X10" s="20">
        <v>0.40117367500509438</v>
      </c>
      <c r="Z10" s="20">
        <v>0.29829147168568321</v>
      </c>
      <c r="AB10" s="20">
        <v>0.37401519732747851</v>
      </c>
      <c r="AD10" s="20">
        <v>0.36420282973050683</v>
      </c>
      <c r="AF10" s="20">
        <v>0.43408941677762253</v>
      </c>
      <c r="AH10" s="20">
        <v>0.3376739966360145</v>
      </c>
      <c r="AJ10" s="20">
        <v>0.37261099034253348</v>
      </c>
      <c r="AL10" s="20">
        <v>0.33575141969912309</v>
      </c>
      <c r="AN10" s="20">
        <v>0.30258784959552798</v>
      </c>
      <c r="AP10" s="20">
        <v>0.36200690728920848</v>
      </c>
      <c r="AR10" s="20">
        <v>0.36745606599520209</v>
      </c>
      <c r="AT10" s="20">
        <v>0.36364313506938972</v>
      </c>
      <c r="AV10" s="20">
        <v>0.38972631244169093</v>
      </c>
      <c r="AX10" s="20">
        <v>0.42716535764433922</v>
      </c>
      <c r="AZ10" s="20">
        <v>0.28405613665133272</v>
      </c>
      <c r="BB10" s="20">
        <v>0.29323132132396662</v>
      </c>
      <c r="BD10" s="20">
        <v>0.3031349620892026</v>
      </c>
      <c r="BF10" s="20">
        <v>0.29268902363103583</v>
      </c>
      <c r="BH10" s="20">
        <v>0.32229844840248068</v>
      </c>
      <c r="BI10" s="20">
        <v>0.2307604726367754</v>
      </c>
    </row>
    <row r="11" spans="2:63" ht="19" customHeight="1" x14ac:dyDescent="0.35">
      <c r="B11" s="22" t="s">
        <v>70</v>
      </c>
      <c r="C11" s="20">
        <v>0.1361040642953486</v>
      </c>
      <c r="D11" s="20">
        <v>0.13533451230949789</v>
      </c>
      <c r="E11" s="20">
        <v>0.13645971807012039</v>
      </c>
      <c r="G11" s="20">
        <v>0.13601524814568969</v>
      </c>
      <c r="H11" s="20">
        <v>0.10497082720024439</v>
      </c>
      <c r="I11" s="20">
        <v>0.14352096765333469</v>
      </c>
      <c r="J11" s="20">
        <v>0.13349816858881139</v>
      </c>
      <c r="K11" s="20">
        <v>0.15305215100921729</v>
      </c>
      <c r="L11" s="20">
        <v>0.19463772432411491</v>
      </c>
      <c r="N11" s="20">
        <v>0.15398857152199399</v>
      </c>
      <c r="O11" s="20">
        <v>0.131793113273939</v>
      </c>
      <c r="P11" s="20">
        <v>0.15295527144732049</v>
      </c>
      <c r="Q11" s="20">
        <v>0.14616139772066389</v>
      </c>
      <c r="R11" s="20">
        <v>0.14992461919887501</v>
      </c>
      <c r="S11" s="20">
        <v>0.12810483796539149</v>
      </c>
      <c r="T11" s="20">
        <v>0.15096513039558659</v>
      </c>
      <c r="U11" s="20">
        <v>0.1235200370732784</v>
      </c>
      <c r="V11" s="20">
        <v>0.1367989092410242</v>
      </c>
      <c r="W11" s="20">
        <v>0.12700920579713779</v>
      </c>
      <c r="X11" s="20">
        <v>0.1167218297680081</v>
      </c>
      <c r="Z11" s="20">
        <v>6.992978868864172E-2</v>
      </c>
      <c r="AB11" s="20">
        <v>0.1257707236394762</v>
      </c>
      <c r="AD11" s="20">
        <v>9.1963449503088102E-2</v>
      </c>
      <c r="AF11" s="20">
        <v>0.14186816011398351</v>
      </c>
      <c r="AH11" s="20">
        <v>8.0669170342698882E-2</v>
      </c>
      <c r="AJ11" s="20">
        <v>0.17429519846926411</v>
      </c>
      <c r="AL11" s="20">
        <v>0.1896869879726682</v>
      </c>
      <c r="AN11" s="20">
        <v>0.1189940751965857</v>
      </c>
      <c r="AP11" s="20">
        <v>0.19199924953736069</v>
      </c>
      <c r="AR11" s="20">
        <v>0.17167072819625459</v>
      </c>
      <c r="AT11" s="20">
        <v>0.1405438444592049</v>
      </c>
      <c r="AV11" s="20">
        <v>0.16092333910881121</v>
      </c>
      <c r="AX11" s="20">
        <v>0.1673185570522242</v>
      </c>
      <c r="AZ11" s="20">
        <v>6.3360204233681869E-2</v>
      </c>
      <c r="BB11" s="20">
        <v>8.0655005177142178E-2</v>
      </c>
      <c r="BD11" s="20">
        <v>7.1104684838461912E-2</v>
      </c>
      <c r="BF11" s="20">
        <v>5.6710290464641169E-2</v>
      </c>
      <c r="BH11" s="20">
        <v>4.8906942560519362E-2</v>
      </c>
      <c r="BI11" s="20">
        <v>5.8384082531909708E-2</v>
      </c>
    </row>
    <row r="12" spans="2:63" ht="19" customHeight="1" x14ac:dyDescent="0.35">
      <c r="B12" s="22" t="s">
        <v>71</v>
      </c>
      <c r="C12" s="20">
        <v>0.12177008766352169</v>
      </c>
      <c r="D12" s="20">
        <v>0.1423234429602119</v>
      </c>
      <c r="E12" s="20">
        <v>9.9889144275891531E-2</v>
      </c>
      <c r="G12" s="20">
        <v>0.19606621395309559</v>
      </c>
      <c r="H12" s="20">
        <v>0.13132990304564279</v>
      </c>
      <c r="I12" s="20">
        <v>0.12803401465750211</v>
      </c>
      <c r="J12" s="20">
        <v>0.1082746739427935</v>
      </c>
      <c r="K12" s="20">
        <v>9.2714672600204162E-2</v>
      </c>
      <c r="L12" s="20">
        <v>6.2600659878420409E-2</v>
      </c>
      <c r="N12" s="20">
        <v>0.12724532479999501</v>
      </c>
      <c r="O12" s="20">
        <v>0.1711070787719233</v>
      </c>
      <c r="P12" s="20">
        <v>0.1182579205248349</v>
      </c>
      <c r="Q12" s="20">
        <v>9.8700706031004809E-2</v>
      </c>
      <c r="R12" s="20">
        <v>9.9830404042141441E-2</v>
      </c>
      <c r="S12" s="20">
        <v>0.15312017318306631</v>
      </c>
      <c r="T12" s="20">
        <v>0.1122787339362985</v>
      </c>
      <c r="U12" s="20">
        <v>0.1416796487635251</v>
      </c>
      <c r="V12" s="20">
        <v>0.1224813427296341</v>
      </c>
      <c r="W12" s="20">
        <v>9.2216389392201836E-2</v>
      </c>
      <c r="X12" s="20">
        <v>0.1133780584531134</v>
      </c>
      <c r="Z12" s="20">
        <v>5.2624423027265638E-2</v>
      </c>
      <c r="AB12" s="20">
        <v>0.10697231774928</v>
      </c>
      <c r="AD12" s="20">
        <v>9.1273140281268955E-2</v>
      </c>
      <c r="AF12" s="20">
        <v>0.1120918638755684</v>
      </c>
      <c r="AH12" s="20">
        <v>9.8267441498665814E-2</v>
      </c>
      <c r="AJ12" s="20">
        <v>0.1428407946426149</v>
      </c>
      <c r="AL12" s="20">
        <v>0.14918203715344469</v>
      </c>
      <c r="AN12" s="20">
        <v>0.26450581747371782</v>
      </c>
      <c r="AP12" s="20">
        <v>0.1856188656903057</v>
      </c>
      <c r="AR12" s="20">
        <v>0.1844162304428518</v>
      </c>
      <c r="AT12" s="20">
        <v>0.122587891124462</v>
      </c>
      <c r="AV12" s="20">
        <v>0.14056794406409009</v>
      </c>
      <c r="AX12" s="20">
        <v>0.15825900181761229</v>
      </c>
      <c r="AZ12" s="20">
        <v>5.5801920961742447E-2</v>
      </c>
      <c r="BB12" s="20">
        <v>7.2687058615460154E-2</v>
      </c>
      <c r="BD12" s="20">
        <v>3.4271942102352647E-2</v>
      </c>
      <c r="BF12" s="20">
        <v>3.8150228384023169E-2</v>
      </c>
      <c r="BH12" s="20">
        <v>5.033418050791464E-2</v>
      </c>
      <c r="BI12" s="20">
        <v>5.3097168784323391E-2</v>
      </c>
    </row>
    <row r="13" spans="2:63" ht="19" customHeight="1" x14ac:dyDescent="0.35">
      <c r="B13" s="22" t="s">
        <v>72</v>
      </c>
      <c r="C13" s="20">
        <v>3.5939659245521068E-2</v>
      </c>
      <c r="D13" s="20">
        <v>4.2376996996655238E-2</v>
      </c>
      <c r="E13" s="20">
        <v>2.9182691917923869E-2</v>
      </c>
      <c r="G13" s="20">
        <v>4.0294189328963559E-2</v>
      </c>
      <c r="H13" s="20">
        <v>3.785939974214144E-2</v>
      </c>
      <c r="I13" s="20">
        <v>4.472423647555207E-2</v>
      </c>
      <c r="J13" s="20">
        <v>2.5957795300196779E-2</v>
      </c>
      <c r="K13" s="20">
        <v>3.3021050533695737E-2</v>
      </c>
      <c r="L13" s="20">
        <v>2.9390496177012049E-2</v>
      </c>
      <c r="N13" s="20">
        <v>3.5836582535849162E-2</v>
      </c>
      <c r="O13" s="20">
        <v>1.4140496821359981E-2</v>
      </c>
      <c r="P13" s="20">
        <v>8.390724220840709E-2</v>
      </c>
      <c r="Q13" s="20">
        <v>3.1047502507010629E-2</v>
      </c>
      <c r="R13" s="20">
        <v>2.5092044032470999E-2</v>
      </c>
      <c r="S13" s="20">
        <v>2.9744510473178949E-2</v>
      </c>
      <c r="T13" s="20">
        <v>3.9025605979608337E-2</v>
      </c>
      <c r="U13" s="20">
        <v>3.1854203367135493E-2</v>
      </c>
      <c r="V13" s="20">
        <v>3.8893087008639853E-2</v>
      </c>
      <c r="W13" s="20">
        <v>4.9888260669679253E-2</v>
      </c>
      <c r="X13" s="20">
        <v>3.5538768398717543E-2</v>
      </c>
      <c r="Z13" s="20">
        <v>1.8675404066336439E-2</v>
      </c>
      <c r="AB13" s="20">
        <v>2.6248457559924519E-2</v>
      </c>
      <c r="AD13" s="20">
        <v>1.8101769150783011E-2</v>
      </c>
      <c r="AF13" s="20">
        <v>2.6957655989427062E-2</v>
      </c>
      <c r="AH13" s="20">
        <v>2.5517007818583862E-2</v>
      </c>
      <c r="AJ13" s="20">
        <v>7.0077991070466986E-2</v>
      </c>
      <c r="AL13" s="20">
        <v>4.0129023507769368E-2</v>
      </c>
      <c r="AN13" s="20">
        <v>8.9887550738396063E-2</v>
      </c>
      <c r="AP13" s="20">
        <v>2.7611871853344579E-2</v>
      </c>
      <c r="AR13" s="20">
        <v>4.2833720925764901E-2</v>
      </c>
      <c r="AT13" s="20">
        <v>4.9091337029543249E-2</v>
      </c>
      <c r="AV13" s="20">
        <v>4.7408496376468268E-2</v>
      </c>
      <c r="AX13" s="20">
        <v>1.8738785134258779E-2</v>
      </c>
      <c r="AZ13" s="20">
        <v>9.9348041807361103E-3</v>
      </c>
      <c r="BB13" s="20">
        <v>1.5840496143755399E-2</v>
      </c>
      <c r="BD13" s="20">
        <v>6.6694701305148379E-3</v>
      </c>
      <c r="BF13" s="20">
        <v>6.574905686064769E-3</v>
      </c>
      <c r="BH13" s="20">
        <v>0</v>
      </c>
      <c r="BI13" s="20">
        <v>0</v>
      </c>
    </row>
    <row r="15" spans="2:63" x14ac:dyDescent="0.35">
      <c r="B15" t="s">
        <v>115</v>
      </c>
    </row>
    <row r="16" spans="2:63" x14ac:dyDescent="0.35">
      <c r="B16" t="s">
        <v>8</v>
      </c>
    </row>
    <row r="18" spans="2:2" x14ac:dyDescent="0.35">
      <c r="B18" s="5" t="str">
        <f>HYPERLINK("#Contents!A1", "Return to Contents")</f>
        <v>Return to Contents</v>
      </c>
    </row>
  </sheetData>
  <mergeCells count="5">
    <mergeCell ref="G5:L5"/>
    <mergeCell ref="D2:BK2"/>
    <mergeCell ref="D5:E5"/>
    <mergeCell ref="BH5:BI5"/>
    <mergeCell ref="N5:X5"/>
  </mergeCells>
  <pageMargins left="0.75" right="0.75" top="1" bottom="1" header="0.5" footer="0.5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B2:D18"/>
  <sheetViews>
    <sheetView showGridLines="0" workbookViewId="0"/>
  </sheetViews>
  <sheetFormatPr defaultRowHeight="14.5" x14ac:dyDescent="0.35"/>
  <cols>
    <col min="1" max="1" width="5" customWidth="1"/>
    <col min="2" max="2" width="25" customWidth="1"/>
    <col min="3" max="4" width="20" customWidth="1"/>
  </cols>
  <sheetData>
    <row r="2" spans="2:4" ht="40" customHeight="1" x14ac:dyDescent="0.35">
      <c r="D2" s="21" t="s">
        <v>116</v>
      </c>
    </row>
    <row r="6" spans="2:4" ht="120" customHeight="1" x14ac:dyDescent="0.35">
      <c r="C6" s="23" t="s">
        <v>139</v>
      </c>
      <c r="D6" s="23" t="s">
        <v>140</v>
      </c>
    </row>
    <row r="7" spans="2:4" x14ac:dyDescent="0.35">
      <c r="B7" s="22" t="s">
        <v>74</v>
      </c>
      <c r="C7" s="20">
        <v>7.5272660368838423E-2</v>
      </c>
      <c r="D7" s="20">
        <v>0.2198378482938238</v>
      </c>
    </row>
    <row r="8" spans="2:4" x14ac:dyDescent="0.35">
      <c r="B8" s="22" t="s">
        <v>75</v>
      </c>
      <c r="C8" s="20">
        <v>0.1631079536281734</v>
      </c>
      <c r="D8" s="20">
        <v>0.30333578618207968</v>
      </c>
    </row>
    <row r="9" spans="2:4" x14ac:dyDescent="0.35">
      <c r="B9" s="22" t="s">
        <v>70</v>
      </c>
      <c r="C9" s="20">
        <v>0.16664740863272789</v>
      </c>
      <c r="D9" s="20">
        <v>0.19267005382943159</v>
      </c>
    </row>
    <row r="10" spans="2:4" x14ac:dyDescent="0.35">
      <c r="B10" s="22" t="s">
        <v>71</v>
      </c>
      <c r="C10" s="20">
        <v>0.3468380125550774</v>
      </c>
      <c r="D10" s="20">
        <v>0.18848104549980199</v>
      </c>
    </row>
    <row r="11" spans="2:4" x14ac:dyDescent="0.35">
      <c r="B11" s="22" t="s">
        <v>72</v>
      </c>
      <c r="C11" s="20">
        <v>0.24813396481518271</v>
      </c>
      <c r="D11" s="20">
        <v>9.5675266194862649E-2</v>
      </c>
    </row>
    <row r="14" spans="2:4" x14ac:dyDescent="0.35">
      <c r="B14" t="s">
        <v>115</v>
      </c>
    </row>
    <row r="15" spans="2:4" x14ac:dyDescent="0.35">
      <c r="B15" t="s">
        <v>8</v>
      </c>
    </row>
    <row r="18" spans="2:2" x14ac:dyDescent="0.35">
      <c r="B18" t="str">
        <f>HYPERLINK("#Contents!A1", "Return to Contents")</f>
        <v>Return to Contents</v>
      </c>
    </row>
  </sheetData>
  <pageMargins left="0.75" right="0.75" top="1" bottom="1" header="0.5" footer="0.5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B2:BK18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5" width="10" customWidth="1"/>
    <col min="6" max="6" width="1.453125" customWidth="1"/>
    <col min="7" max="12" width="10" customWidth="1"/>
    <col min="13" max="13" width="1.453125" customWidth="1"/>
    <col min="14" max="24" width="10" customWidth="1"/>
    <col min="25" max="25" width="1.453125" customWidth="1"/>
    <col min="26" max="26" width="10" customWidth="1"/>
    <col min="27" max="27" width="1.453125" customWidth="1"/>
    <col min="28" max="28" width="10" customWidth="1"/>
    <col min="29" max="29" width="1.453125" customWidth="1"/>
    <col min="30" max="30" width="10" customWidth="1"/>
    <col min="31" max="31" width="1.453125" customWidth="1"/>
    <col min="32" max="32" width="10" customWidth="1"/>
    <col min="33" max="33" width="1.453125" customWidth="1"/>
    <col min="34" max="34" width="10" customWidth="1"/>
    <col min="35" max="35" width="1.453125" customWidth="1"/>
    <col min="36" max="36" width="10" customWidth="1"/>
    <col min="37" max="37" width="1.453125" customWidth="1"/>
    <col min="38" max="38" width="10" customWidth="1"/>
    <col min="39" max="39" width="1.453125" customWidth="1"/>
    <col min="40" max="40" width="10" customWidth="1"/>
    <col min="41" max="41" width="1.453125" customWidth="1"/>
    <col min="42" max="42" width="10" customWidth="1"/>
    <col min="43" max="43" width="1.453125" customWidth="1"/>
    <col min="44" max="44" width="10" customWidth="1"/>
    <col min="45" max="45" width="1.453125" customWidth="1"/>
    <col min="46" max="46" width="10" customWidth="1"/>
    <col min="47" max="47" width="1.453125" customWidth="1"/>
    <col min="48" max="48" width="10" customWidth="1"/>
    <col min="49" max="49" width="1.453125" customWidth="1"/>
    <col min="50" max="50" width="10" customWidth="1"/>
    <col min="51" max="51" width="1.453125" customWidth="1"/>
    <col min="52" max="52" width="10" customWidth="1"/>
    <col min="53" max="53" width="1.453125" customWidth="1"/>
    <col min="54" max="54" width="10" customWidth="1"/>
    <col min="55" max="55" width="1.453125" customWidth="1"/>
    <col min="56" max="56" width="10" customWidth="1"/>
    <col min="57" max="57" width="1.453125" customWidth="1"/>
    <col min="58" max="58" width="10" customWidth="1"/>
    <col min="59" max="59" width="1.453125" customWidth="1"/>
    <col min="60" max="61" width="10" customWidth="1"/>
  </cols>
  <sheetData>
    <row r="2" spans="2:63" ht="40" customHeight="1" x14ac:dyDescent="0.35">
      <c r="D2" s="29" t="s">
        <v>97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</row>
    <row r="5" spans="2:63" x14ac:dyDescent="0.35">
      <c r="D5" s="24" t="s">
        <v>18</v>
      </c>
      <c r="E5" s="25"/>
      <c r="G5" s="24" t="s">
        <v>19</v>
      </c>
      <c r="H5" s="25"/>
      <c r="I5" s="25"/>
      <c r="J5" s="25"/>
      <c r="K5" s="25"/>
      <c r="L5" s="25"/>
      <c r="N5" s="24" t="s">
        <v>20</v>
      </c>
      <c r="O5" s="25"/>
      <c r="P5" s="25"/>
      <c r="Q5" s="25"/>
      <c r="R5" s="25"/>
      <c r="S5" s="25"/>
      <c r="T5" s="25"/>
      <c r="U5" s="25"/>
      <c r="V5" s="25"/>
      <c r="W5" s="25"/>
      <c r="X5" s="25"/>
      <c r="Z5" s="11" t="s">
        <v>21</v>
      </c>
      <c r="AB5" s="11" t="s">
        <v>22</v>
      </c>
      <c r="AD5" s="11" t="s">
        <v>23</v>
      </c>
      <c r="AF5" s="11" t="s">
        <v>24</v>
      </c>
      <c r="AH5" s="11" t="s">
        <v>25</v>
      </c>
      <c r="AJ5" s="11" t="s">
        <v>26</v>
      </c>
      <c r="AL5" s="11" t="s">
        <v>27</v>
      </c>
      <c r="AN5" s="11" t="s">
        <v>28</v>
      </c>
      <c r="AP5" s="11" t="s">
        <v>29</v>
      </c>
      <c r="AR5" s="11" t="s">
        <v>30</v>
      </c>
      <c r="AT5" s="11" t="s">
        <v>31</v>
      </c>
      <c r="AV5" s="11" t="s">
        <v>32</v>
      </c>
      <c r="AX5" s="11" t="s">
        <v>33</v>
      </c>
      <c r="AZ5" s="11" t="s">
        <v>34</v>
      </c>
      <c r="BB5" s="11" t="s">
        <v>35</v>
      </c>
      <c r="BD5" s="11" t="s">
        <v>36</v>
      </c>
      <c r="BF5" s="11" t="s">
        <v>37</v>
      </c>
      <c r="BH5" s="24" t="s">
        <v>38</v>
      </c>
      <c r="BI5" s="25"/>
    </row>
    <row r="6" spans="2:63" ht="72.5" x14ac:dyDescent="0.35">
      <c r="C6" s="11" t="s">
        <v>39</v>
      </c>
      <c r="D6" s="12" t="s">
        <v>40</v>
      </c>
      <c r="E6" s="12" t="s">
        <v>41</v>
      </c>
      <c r="G6" s="12" t="s">
        <v>42</v>
      </c>
      <c r="H6" s="12" t="s">
        <v>43</v>
      </c>
      <c r="I6" s="12" t="s">
        <v>44</v>
      </c>
      <c r="J6" s="12" t="s">
        <v>45</v>
      </c>
      <c r="K6" s="12" t="s">
        <v>46</v>
      </c>
      <c r="L6" s="12" t="s">
        <v>47</v>
      </c>
      <c r="N6" s="12" t="s">
        <v>48</v>
      </c>
      <c r="O6" s="12" t="s">
        <v>49</v>
      </c>
      <c r="P6" s="12" t="s">
        <v>50</v>
      </c>
      <c r="Q6" s="12" t="s">
        <v>51</v>
      </c>
      <c r="R6" s="12" t="s">
        <v>52</v>
      </c>
      <c r="S6" s="12" t="s">
        <v>53</v>
      </c>
      <c r="T6" s="12" t="s">
        <v>54</v>
      </c>
      <c r="U6" s="12" t="s">
        <v>55</v>
      </c>
      <c r="V6" s="12" t="s">
        <v>56</v>
      </c>
      <c r="W6" s="12" t="s">
        <v>57</v>
      </c>
      <c r="X6" s="12" t="s">
        <v>58</v>
      </c>
      <c r="Z6" s="12" t="s">
        <v>21</v>
      </c>
      <c r="AB6" s="12" t="s">
        <v>59</v>
      </c>
      <c r="AD6" s="12" t="s">
        <v>23</v>
      </c>
      <c r="AF6" s="12" t="s">
        <v>24</v>
      </c>
      <c r="AH6" s="12" t="s">
        <v>25</v>
      </c>
      <c r="AJ6" s="12" t="s">
        <v>26</v>
      </c>
      <c r="AL6" s="12" t="s">
        <v>27</v>
      </c>
      <c r="AN6" s="12" t="s">
        <v>28</v>
      </c>
      <c r="AP6" s="12" t="s">
        <v>29</v>
      </c>
      <c r="AR6" s="12" t="s">
        <v>60</v>
      </c>
      <c r="AT6" s="12" t="s">
        <v>31</v>
      </c>
      <c r="AV6" s="12" t="s">
        <v>32</v>
      </c>
      <c r="AX6" s="12" t="s">
        <v>61</v>
      </c>
      <c r="AZ6" s="12" t="s">
        <v>34</v>
      </c>
      <c r="BB6" s="12" t="s">
        <v>35</v>
      </c>
      <c r="BD6" s="12" t="s">
        <v>36</v>
      </c>
      <c r="BF6" s="12" t="s">
        <v>37</v>
      </c>
      <c r="BH6" s="12" t="s">
        <v>62</v>
      </c>
      <c r="BI6" s="12" t="s">
        <v>63</v>
      </c>
    </row>
    <row r="7" spans="2:63" x14ac:dyDescent="0.35">
      <c r="B7" s="10" t="s">
        <v>64</v>
      </c>
      <c r="C7" s="14">
        <v>4099</v>
      </c>
      <c r="D7" s="14">
        <v>2021</v>
      </c>
      <c r="E7" s="14">
        <v>2073</v>
      </c>
      <c r="G7" s="14">
        <v>326</v>
      </c>
      <c r="H7" s="14">
        <v>990</v>
      </c>
      <c r="I7" s="14">
        <v>995</v>
      </c>
      <c r="J7" s="14">
        <v>876</v>
      </c>
      <c r="K7" s="14">
        <v>722</v>
      </c>
      <c r="L7" s="14">
        <v>190</v>
      </c>
      <c r="N7" s="14">
        <v>327</v>
      </c>
      <c r="O7" s="14">
        <v>197</v>
      </c>
      <c r="P7" s="14">
        <v>211</v>
      </c>
      <c r="Q7" s="14">
        <v>403</v>
      </c>
      <c r="R7" s="14">
        <v>343</v>
      </c>
      <c r="S7" s="14">
        <v>351</v>
      </c>
      <c r="T7" s="14">
        <v>309</v>
      </c>
      <c r="U7" s="14">
        <v>748</v>
      </c>
      <c r="V7" s="14">
        <v>526</v>
      </c>
      <c r="W7" s="14">
        <v>343</v>
      </c>
      <c r="X7" s="14">
        <v>341</v>
      </c>
      <c r="Z7" s="14">
        <v>577</v>
      </c>
      <c r="AB7" s="14">
        <v>377</v>
      </c>
      <c r="AD7" s="14">
        <v>416</v>
      </c>
      <c r="AF7" s="14">
        <v>234</v>
      </c>
      <c r="AH7" s="14">
        <v>354</v>
      </c>
      <c r="AJ7" s="14">
        <v>361</v>
      </c>
      <c r="AL7" s="14">
        <v>260</v>
      </c>
      <c r="AN7" s="14">
        <v>99</v>
      </c>
      <c r="AP7" s="14">
        <v>430</v>
      </c>
      <c r="AR7" s="14">
        <v>155</v>
      </c>
      <c r="AT7" s="14">
        <v>275</v>
      </c>
      <c r="AV7" s="14">
        <v>137</v>
      </c>
      <c r="AX7" s="14">
        <v>88</v>
      </c>
      <c r="AZ7" s="14">
        <v>194</v>
      </c>
      <c r="BB7" s="14">
        <v>120</v>
      </c>
      <c r="BD7" s="14">
        <v>146</v>
      </c>
      <c r="BF7" s="14">
        <v>145</v>
      </c>
      <c r="BH7" s="14">
        <v>77</v>
      </c>
      <c r="BI7" s="14">
        <v>51</v>
      </c>
    </row>
    <row r="8" spans="2:63" x14ac:dyDescent="0.35">
      <c r="B8" s="7" t="s">
        <v>65</v>
      </c>
      <c r="C8" s="16">
        <v>4099</v>
      </c>
      <c r="D8" s="16">
        <v>2107</v>
      </c>
      <c r="E8" s="16">
        <v>1988</v>
      </c>
      <c r="G8" s="16">
        <v>402</v>
      </c>
      <c r="H8" s="16">
        <v>932</v>
      </c>
      <c r="I8" s="16">
        <v>967</v>
      </c>
      <c r="J8" s="16">
        <v>860</v>
      </c>
      <c r="K8" s="16">
        <v>740</v>
      </c>
      <c r="L8" s="16">
        <v>198</v>
      </c>
      <c r="N8" s="16">
        <v>332</v>
      </c>
      <c r="O8" s="16">
        <v>172</v>
      </c>
      <c r="P8" s="16">
        <v>139</v>
      </c>
      <c r="Q8" s="16">
        <v>442</v>
      </c>
      <c r="R8" s="16">
        <v>323</v>
      </c>
      <c r="S8" s="16">
        <v>287</v>
      </c>
      <c r="T8" s="16">
        <v>348</v>
      </c>
      <c r="U8" s="16">
        <v>750</v>
      </c>
      <c r="V8" s="16">
        <v>586</v>
      </c>
      <c r="W8" s="16">
        <v>356</v>
      </c>
      <c r="X8" s="16">
        <v>364</v>
      </c>
      <c r="Z8" s="16">
        <v>552</v>
      </c>
      <c r="AB8" s="16">
        <v>395</v>
      </c>
      <c r="AD8" s="16">
        <v>397</v>
      </c>
      <c r="AF8" s="16">
        <v>231</v>
      </c>
      <c r="AH8" s="16">
        <v>342</v>
      </c>
      <c r="AJ8" s="16">
        <v>346</v>
      </c>
      <c r="AL8" s="16">
        <v>269</v>
      </c>
      <c r="AN8" s="16">
        <v>101</v>
      </c>
      <c r="AP8" s="16">
        <v>434</v>
      </c>
      <c r="AR8" s="16">
        <v>157</v>
      </c>
      <c r="AT8" s="16">
        <v>264</v>
      </c>
      <c r="AV8" s="16">
        <v>135</v>
      </c>
      <c r="AX8" s="16">
        <v>118</v>
      </c>
      <c r="AZ8" s="16">
        <v>186</v>
      </c>
      <c r="BB8" s="16">
        <v>117</v>
      </c>
      <c r="BD8" s="16">
        <v>140</v>
      </c>
      <c r="BF8" s="16">
        <v>142</v>
      </c>
      <c r="BH8" s="16">
        <v>69</v>
      </c>
      <c r="BI8" s="16">
        <v>53</v>
      </c>
    </row>
    <row r="9" spans="2:63" ht="19" customHeight="1" x14ac:dyDescent="0.35">
      <c r="B9" s="22" t="s">
        <v>74</v>
      </c>
      <c r="C9" s="20">
        <v>7.5272660368838423E-2</v>
      </c>
      <c r="D9" s="20">
        <v>6.2643234852035712E-2</v>
      </c>
      <c r="E9" s="20">
        <v>8.880242108488709E-2</v>
      </c>
      <c r="G9" s="20">
        <v>5.4734479164341508E-2</v>
      </c>
      <c r="H9" s="20">
        <v>5.4562469150641647E-2</v>
      </c>
      <c r="I9" s="20">
        <v>6.9773980959203494E-2</v>
      </c>
      <c r="J9" s="20">
        <v>9.6067745415232997E-2</v>
      </c>
      <c r="K9" s="20">
        <v>9.3847090192947763E-2</v>
      </c>
      <c r="L9" s="20">
        <v>8.1463473811524106E-2</v>
      </c>
      <c r="N9" s="20">
        <v>4.79670057583578E-2</v>
      </c>
      <c r="O9" s="20">
        <v>7.2264068346712604E-2</v>
      </c>
      <c r="P9" s="20">
        <v>9.0988542260689836E-2</v>
      </c>
      <c r="Q9" s="20">
        <v>7.3089751668468247E-2</v>
      </c>
      <c r="R9" s="20">
        <v>0.1027762240641327</v>
      </c>
      <c r="S9" s="20">
        <v>9.6660946034887063E-2</v>
      </c>
      <c r="T9" s="20">
        <v>5.7341476206038251E-2</v>
      </c>
      <c r="U9" s="20">
        <v>5.5830942676798972E-2</v>
      </c>
      <c r="V9" s="20">
        <v>9.1551725073709816E-2</v>
      </c>
      <c r="W9" s="20">
        <v>9.7569634743447653E-2</v>
      </c>
      <c r="X9" s="20">
        <v>6.6158993569681745E-2</v>
      </c>
      <c r="Z9" s="20">
        <v>0.1160385683248738</v>
      </c>
      <c r="AB9" s="20">
        <v>4.9646766754911323E-2</v>
      </c>
      <c r="AD9" s="20">
        <v>0.1069856381356258</v>
      </c>
      <c r="AF9" s="20">
        <v>8.9210652824764133E-2</v>
      </c>
      <c r="AH9" s="20">
        <v>3.7915458234041702E-2</v>
      </c>
      <c r="AJ9" s="20">
        <v>5.8536398849887518E-2</v>
      </c>
      <c r="AL9" s="20">
        <v>5.0105730024697009E-2</v>
      </c>
      <c r="AN9" s="20">
        <v>4.5569048404173473E-2</v>
      </c>
      <c r="AP9" s="20">
        <v>7.2713778199014895E-2</v>
      </c>
      <c r="AR9" s="20">
        <v>0.1100020075084155</v>
      </c>
      <c r="AT9" s="20">
        <v>4.5008354457605017E-2</v>
      </c>
      <c r="AV9" s="20">
        <v>6.5143589565572743E-2</v>
      </c>
      <c r="AX9" s="20">
        <v>0.1443690763811232</v>
      </c>
      <c r="AZ9" s="20">
        <v>0.1002656917733929</v>
      </c>
      <c r="BB9" s="20">
        <v>0.1130966599958006</v>
      </c>
      <c r="BD9" s="20">
        <v>9.9489830799335863E-2</v>
      </c>
      <c r="BF9" s="20">
        <v>0.11320043152332621</v>
      </c>
      <c r="BH9" s="20">
        <v>9.7618859189164908E-2</v>
      </c>
      <c r="BI9" s="20">
        <v>6.8863025491587709E-2</v>
      </c>
    </row>
    <row r="10" spans="2:63" ht="19" customHeight="1" x14ac:dyDescent="0.35">
      <c r="B10" s="22" t="s">
        <v>75</v>
      </c>
      <c r="C10" s="20">
        <v>0.1631079536281734</v>
      </c>
      <c r="D10" s="20">
        <v>0.16129012331416831</v>
      </c>
      <c r="E10" s="20">
        <v>0.1653322883919254</v>
      </c>
      <c r="G10" s="20">
        <v>0.19479290192527121</v>
      </c>
      <c r="H10" s="20">
        <v>0.15571414800223149</v>
      </c>
      <c r="I10" s="20">
        <v>0.16088307491950271</v>
      </c>
      <c r="J10" s="20">
        <v>0.15683612201823169</v>
      </c>
      <c r="K10" s="20">
        <v>0.1815397905882572</v>
      </c>
      <c r="L10" s="20">
        <v>0.10299092079021011</v>
      </c>
      <c r="N10" s="20">
        <v>0.1779052124840898</v>
      </c>
      <c r="O10" s="20">
        <v>0.1846158015901099</v>
      </c>
      <c r="P10" s="20">
        <v>0.1667831674051182</v>
      </c>
      <c r="Q10" s="20">
        <v>0.15638770564931809</v>
      </c>
      <c r="R10" s="20">
        <v>0.18417062387382049</v>
      </c>
      <c r="S10" s="20">
        <v>0.1798142828078915</v>
      </c>
      <c r="T10" s="20">
        <v>0.1436595420580265</v>
      </c>
      <c r="U10" s="20">
        <v>0.1281728387370771</v>
      </c>
      <c r="V10" s="20">
        <v>0.16299687862384621</v>
      </c>
      <c r="W10" s="20">
        <v>0.18429536812592759</v>
      </c>
      <c r="X10" s="20">
        <v>0.1843525889236218</v>
      </c>
      <c r="Z10" s="20">
        <v>0.18835143721424899</v>
      </c>
      <c r="AB10" s="20">
        <v>0.12041860169346021</v>
      </c>
      <c r="AD10" s="20">
        <v>0.21519975603365349</v>
      </c>
      <c r="AF10" s="20">
        <v>0.20364628523918971</v>
      </c>
      <c r="AH10" s="20">
        <v>0.108155234498504</v>
      </c>
      <c r="AJ10" s="20">
        <v>0.1486941038490576</v>
      </c>
      <c r="AL10" s="20">
        <v>9.9132569499529338E-2</v>
      </c>
      <c r="AN10" s="20">
        <v>0.2399052680163235</v>
      </c>
      <c r="AP10" s="20">
        <v>0.18308443643280339</v>
      </c>
      <c r="AR10" s="20">
        <v>0.21273789429088341</v>
      </c>
      <c r="AT10" s="20">
        <v>0.14139343405531851</v>
      </c>
      <c r="AV10" s="20">
        <v>0.19809666759612471</v>
      </c>
      <c r="AX10" s="20">
        <v>0.22867375983118471</v>
      </c>
      <c r="AZ10" s="20">
        <v>0.20728120937229269</v>
      </c>
      <c r="BB10" s="20">
        <v>0.18155861513902921</v>
      </c>
      <c r="BD10" s="20">
        <v>0.19119561084591549</v>
      </c>
      <c r="BF10" s="20">
        <v>0.1670240999401717</v>
      </c>
      <c r="BH10" s="20">
        <v>0.17370572443300411</v>
      </c>
      <c r="BI10" s="20">
        <v>0.22878120483739109</v>
      </c>
    </row>
    <row r="11" spans="2:63" ht="19" customHeight="1" x14ac:dyDescent="0.35">
      <c r="B11" s="22" t="s">
        <v>70</v>
      </c>
      <c r="C11" s="20">
        <v>0.16664740863272789</v>
      </c>
      <c r="D11" s="20">
        <v>0.15725434716864109</v>
      </c>
      <c r="E11" s="20">
        <v>0.1762036260937023</v>
      </c>
      <c r="G11" s="20">
        <v>0.14523360949100769</v>
      </c>
      <c r="H11" s="20">
        <v>0.132551074709582</v>
      </c>
      <c r="I11" s="20">
        <v>0.1601273047621658</v>
      </c>
      <c r="J11" s="20">
        <v>0.19473527921267439</v>
      </c>
      <c r="K11" s="20">
        <v>0.1939444808485343</v>
      </c>
      <c r="L11" s="20">
        <v>0.17835796883148231</v>
      </c>
      <c r="N11" s="20">
        <v>0.2162480426054649</v>
      </c>
      <c r="O11" s="20">
        <v>0.18058655218289341</v>
      </c>
      <c r="P11" s="20">
        <v>0.1131817019576994</v>
      </c>
      <c r="Q11" s="20">
        <v>0.14980777731748379</v>
      </c>
      <c r="R11" s="20">
        <v>0.17408208506577569</v>
      </c>
      <c r="S11" s="20">
        <v>0.13497943878433169</v>
      </c>
      <c r="T11" s="20">
        <v>0.16758738234101639</v>
      </c>
      <c r="U11" s="20">
        <v>0.1489208281386851</v>
      </c>
      <c r="V11" s="20">
        <v>0.15049640284561411</v>
      </c>
      <c r="W11" s="20">
        <v>0.20865656715411851</v>
      </c>
      <c r="X11" s="20">
        <v>0.19454222491662401</v>
      </c>
      <c r="Z11" s="20">
        <v>0.18557785461517889</v>
      </c>
      <c r="AB11" s="20">
        <v>0.17414991022028359</v>
      </c>
      <c r="AD11" s="20">
        <v>0.16879576577851499</v>
      </c>
      <c r="AF11" s="20">
        <v>0.20501423047913819</v>
      </c>
      <c r="AH11" s="20">
        <v>6.4958801583983136E-2</v>
      </c>
      <c r="AJ11" s="20">
        <v>0.1412524148206977</v>
      </c>
      <c r="AL11" s="20">
        <v>0.17709540219201339</v>
      </c>
      <c r="AN11" s="20">
        <v>9.8053129259903837E-2</v>
      </c>
      <c r="AP11" s="20">
        <v>0.2112070549601244</v>
      </c>
      <c r="AR11" s="20">
        <v>0.1470845434578133</v>
      </c>
      <c r="AT11" s="20">
        <v>0.16099111594570301</v>
      </c>
      <c r="AV11" s="20">
        <v>0.16060930421219949</v>
      </c>
      <c r="AX11" s="20">
        <v>0.1847552639440127</v>
      </c>
      <c r="AZ11" s="20">
        <v>0.2076738260568691</v>
      </c>
      <c r="BB11" s="20">
        <v>0.1727781922457588</v>
      </c>
      <c r="BD11" s="20">
        <v>0.21389256802204171</v>
      </c>
      <c r="BF11" s="20">
        <v>0.2023639128695813</v>
      </c>
      <c r="BH11" s="20">
        <v>0.24553473944990989</v>
      </c>
      <c r="BI11" s="20">
        <v>0.24284864688538729</v>
      </c>
    </row>
    <row r="12" spans="2:63" ht="19" customHeight="1" x14ac:dyDescent="0.35">
      <c r="B12" s="22" t="s">
        <v>71</v>
      </c>
      <c r="C12" s="20">
        <v>0.3468380125550774</v>
      </c>
      <c r="D12" s="20">
        <v>0.3576482196426089</v>
      </c>
      <c r="E12" s="20">
        <v>0.33576967201562008</v>
      </c>
      <c r="G12" s="20">
        <v>0.35717507376844759</v>
      </c>
      <c r="H12" s="20">
        <v>0.35054752596949001</v>
      </c>
      <c r="I12" s="20">
        <v>0.3532503225108114</v>
      </c>
      <c r="J12" s="20">
        <v>0.36553776158423867</v>
      </c>
      <c r="K12" s="20">
        <v>0.31102158437486682</v>
      </c>
      <c r="L12" s="20">
        <v>0.32981427111084971</v>
      </c>
      <c r="N12" s="20">
        <v>0.35435971160555291</v>
      </c>
      <c r="O12" s="20">
        <v>0.3430169924937892</v>
      </c>
      <c r="P12" s="20">
        <v>0.35117891876729962</v>
      </c>
      <c r="Q12" s="20">
        <v>0.34224782375470642</v>
      </c>
      <c r="R12" s="20">
        <v>0.34839383372848692</v>
      </c>
      <c r="S12" s="20">
        <v>0.31944465735349292</v>
      </c>
      <c r="T12" s="20">
        <v>0.37477189619817092</v>
      </c>
      <c r="U12" s="20">
        <v>0.37743592454469482</v>
      </c>
      <c r="V12" s="20">
        <v>0.35887431992416208</v>
      </c>
      <c r="W12" s="20">
        <v>0.29612605537097469</v>
      </c>
      <c r="X12" s="20">
        <v>0.30637099044060812</v>
      </c>
      <c r="Z12" s="20">
        <v>0.31083726725380711</v>
      </c>
      <c r="AB12" s="20">
        <v>0.34924854542479422</v>
      </c>
      <c r="AD12" s="20">
        <v>0.32319796254960981</v>
      </c>
      <c r="AF12" s="20">
        <v>0.35715438037814079</v>
      </c>
      <c r="AH12" s="20">
        <v>0.34750691100213149</v>
      </c>
      <c r="AJ12" s="20">
        <v>0.37347165126678977</v>
      </c>
      <c r="AL12" s="20">
        <v>0.35837704164850043</v>
      </c>
      <c r="AN12" s="20">
        <v>0.34952256395047693</v>
      </c>
      <c r="AP12" s="20">
        <v>0.31331767472160549</v>
      </c>
      <c r="AR12" s="20">
        <v>0.33665447714935942</v>
      </c>
      <c r="AT12" s="20">
        <v>0.37693366178521293</v>
      </c>
      <c r="AV12" s="20">
        <v>0.35982436803472517</v>
      </c>
      <c r="AX12" s="20">
        <v>0.32674304247569719</v>
      </c>
      <c r="AZ12" s="20">
        <v>0.29642777320320468</v>
      </c>
      <c r="BB12" s="20">
        <v>0.32494384496211431</v>
      </c>
      <c r="BD12" s="20">
        <v>0.29254713142361249</v>
      </c>
      <c r="BF12" s="20">
        <v>0.30247472376160067</v>
      </c>
      <c r="BH12" s="20">
        <v>0.28306150261585039</v>
      </c>
      <c r="BI12" s="20">
        <v>0.3004488337144442</v>
      </c>
    </row>
    <row r="13" spans="2:63" ht="19" customHeight="1" x14ac:dyDescent="0.35">
      <c r="B13" s="22" t="s">
        <v>72</v>
      </c>
      <c r="C13" s="20">
        <v>0.24813396481518271</v>
      </c>
      <c r="D13" s="20">
        <v>0.26116407502254602</v>
      </c>
      <c r="E13" s="20">
        <v>0.23389199241386499</v>
      </c>
      <c r="G13" s="20">
        <v>0.24806393565093221</v>
      </c>
      <c r="H13" s="20">
        <v>0.30662478216805472</v>
      </c>
      <c r="I13" s="20">
        <v>0.25596531684831653</v>
      </c>
      <c r="J13" s="20">
        <v>0.18682309176962211</v>
      </c>
      <c r="K13" s="20">
        <v>0.21964705399539369</v>
      </c>
      <c r="L13" s="20">
        <v>0.30737336545593352</v>
      </c>
      <c r="N13" s="20">
        <v>0.2035200275465347</v>
      </c>
      <c r="O13" s="20">
        <v>0.21951658538649491</v>
      </c>
      <c r="P13" s="20">
        <v>0.27786766960919301</v>
      </c>
      <c r="Q13" s="20">
        <v>0.2784669416100235</v>
      </c>
      <c r="R13" s="20">
        <v>0.19057723326778431</v>
      </c>
      <c r="S13" s="20">
        <v>0.26910067501939661</v>
      </c>
      <c r="T13" s="20">
        <v>0.25663970319674789</v>
      </c>
      <c r="U13" s="20">
        <v>0.28963946590274381</v>
      </c>
      <c r="V13" s="20">
        <v>0.2360806735326679</v>
      </c>
      <c r="W13" s="20">
        <v>0.21335237460553169</v>
      </c>
      <c r="X13" s="20">
        <v>0.24857520214946419</v>
      </c>
      <c r="Z13" s="20">
        <v>0.19919487259189109</v>
      </c>
      <c r="AB13" s="20">
        <v>0.30653617590655069</v>
      </c>
      <c r="AD13" s="20">
        <v>0.1858208775025961</v>
      </c>
      <c r="AF13" s="20">
        <v>0.14497445107876719</v>
      </c>
      <c r="AH13" s="20">
        <v>0.44146359468133972</v>
      </c>
      <c r="AJ13" s="20">
        <v>0.27804543121356717</v>
      </c>
      <c r="AL13" s="20">
        <v>0.31528925663525997</v>
      </c>
      <c r="AN13" s="20">
        <v>0.2669499903691222</v>
      </c>
      <c r="AP13" s="20">
        <v>0.21967705568645171</v>
      </c>
      <c r="AR13" s="20">
        <v>0.1935210775935283</v>
      </c>
      <c r="AT13" s="20">
        <v>0.27567343375616049</v>
      </c>
      <c r="AV13" s="20">
        <v>0.21632607059137801</v>
      </c>
      <c r="AX13" s="20">
        <v>0.1154588573679821</v>
      </c>
      <c r="AZ13" s="20">
        <v>0.18835149959424061</v>
      </c>
      <c r="BB13" s="20">
        <v>0.20762268765729711</v>
      </c>
      <c r="BD13" s="20">
        <v>0.20287485890909451</v>
      </c>
      <c r="BF13" s="20">
        <v>0.21493683190532009</v>
      </c>
      <c r="BH13" s="20">
        <v>0.20007917431207059</v>
      </c>
      <c r="BI13" s="20">
        <v>0.15905828907118971</v>
      </c>
    </row>
    <row r="15" spans="2:63" x14ac:dyDescent="0.35">
      <c r="B15" t="s">
        <v>115</v>
      </c>
    </row>
    <row r="16" spans="2:63" x14ac:dyDescent="0.35">
      <c r="B16" t="s">
        <v>8</v>
      </c>
    </row>
    <row r="18" spans="2:2" x14ac:dyDescent="0.35">
      <c r="B18" s="5" t="str">
        <f>HYPERLINK("#Contents!A1", "Return to Contents")</f>
        <v>Return to Contents</v>
      </c>
    </row>
  </sheetData>
  <mergeCells count="5">
    <mergeCell ref="G5:L5"/>
    <mergeCell ref="D2:BK2"/>
    <mergeCell ref="D5:E5"/>
    <mergeCell ref="BH5:BI5"/>
    <mergeCell ref="N5:X5"/>
  </mergeCells>
  <pageMargins left="0.75" right="0.75" top="1" bottom="1" header="0.5" footer="0.5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B2:BK18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5" width="10" customWidth="1"/>
    <col min="6" max="6" width="1.453125" customWidth="1"/>
    <col min="7" max="12" width="10" customWidth="1"/>
    <col min="13" max="13" width="1.453125" customWidth="1"/>
    <col min="14" max="24" width="10" customWidth="1"/>
    <col min="25" max="25" width="1.453125" customWidth="1"/>
    <col min="26" max="26" width="10" customWidth="1"/>
    <col min="27" max="27" width="1.453125" customWidth="1"/>
    <col min="28" max="28" width="10" customWidth="1"/>
    <col min="29" max="29" width="1.453125" customWidth="1"/>
    <col min="30" max="30" width="10" customWidth="1"/>
    <col min="31" max="31" width="1.453125" customWidth="1"/>
    <col min="32" max="32" width="10" customWidth="1"/>
    <col min="33" max="33" width="1.453125" customWidth="1"/>
    <col min="34" max="34" width="10" customWidth="1"/>
    <col min="35" max="35" width="1.453125" customWidth="1"/>
    <col min="36" max="36" width="10" customWidth="1"/>
    <col min="37" max="37" width="1.453125" customWidth="1"/>
    <col min="38" max="38" width="10" customWidth="1"/>
    <col min="39" max="39" width="1.453125" customWidth="1"/>
    <col min="40" max="40" width="10" customWidth="1"/>
    <col min="41" max="41" width="1.453125" customWidth="1"/>
    <col min="42" max="42" width="10" customWidth="1"/>
    <col min="43" max="43" width="1.453125" customWidth="1"/>
    <col min="44" max="44" width="10" customWidth="1"/>
    <col min="45" max="45" width="1.453125" customWidth="1"/>
    <col min="46" max="46" width="10" customWidth="1"/>
    <col min="47" max="47" width="1.453125" customWidth="1"/>
    <col min="48" max="48" width="10" customWidth="1"/>
    <col min="49" max="49" width="1.453125" customWidth="1"/>
    <col min="50" max="50" width="10" customWidth="1"/>
    <col min="51" max="51" width="1.453125" customWidth="1"/>
    <col min="52" max="52" width="10" customWidth="1"/>
    <col min="53" max="53" width="1.453125" customWidth="1"/>
    <col min="54" max="54" width="10" customWidth="1"/>
    <col min="55" max="55" width="1.453125" customWidth="1"/>
    <col min="56" max="56" width="10" customWidth="1"/>
    <col min="57" max="57" width="1.453125" customWidth="1"/>
    <col min="58" max="58" width="10" customWidth="1"/>
    <col min="59" max="59" width="1.453125" customWidth="1"/>
    <col min="60" max="61" width="10" customWidth="1"/>
  </cols>
  <sheetData>
    <row r="2" spans="2:63" ht="40" customHeight="1" x14ac:dyDescent="0.35">
      <c r="D2" s="29" t="s">
        <v>98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</row>
    <row r="5" spans="2:63" x14ac:dyDescent="0.35">
      <c r="D5" s="24" t="s">
        <v>18</v>
      </c>
      <c r="E5" s="25"/>
      <c r="G5" s="24" t="s">
        <v>19</v>
      </c>
      <c r="H5" s="25"/>
      <c r="I5" s="25"/>
      <c r="J5" s="25"/>
      <c r="K5" s="25"/>
      <c r="L5" s="25"/>
      <c r="N5" s="24" t="s">
        <v>20</v>
      </c>
      <c r="O5" s="25"/>
      <c r="P5" s="25"/>
      <c r="Q5" s="25"/>
      <c r="R5" s="25"/>
      <c r="S5" s="25"/>
      <c r="T5" s="25"/>
      <c r="U5" s="25"/>
      <c r="V5" s="25"/>
      <c r="W5" s="25"/>
      <c r="X5" s="25"/>
      <c r="Z5" s="11" t="s">
        <v>21</v>
      </c>
      <c r="AB5" s="11" t="s">
        <v>22</v>
      </c>
      <c r="AD5" s="11" t="s">
        <v>23</v>
      </c>
      <c r="AF5" s="11" t="s">
        <v>24</v>
      </c>
      <c r="AH5" s="11" t="s">
        <v>25</v>
      </c>
      <c r="AJ5" s="11" t="s">
        <v>26</v>
      </c>
      <c r="AL5" s="11" t="s">
        <v>27</v>
      </c>
      <c r="AN5" s="11" t="s">
        <v>28</v>
      </c>
      <c r="AP5" s="11" t="s">
        <v>29</v>
      </c>
      <c r="AR5" s="11" t="s">
        <v>30</v>
      </c>
      <c r="AT5" s="11" t="s">
        <v>31</v>
      </c>
      <c r="AV5" s="11" t="s">
        <v>32</v>
      </c>
      <c r="AX5" s="11" t="s">
        <v>33</v>
      </c>
      <c r="AZ5" s="11" t="s">
        <v>34</v>
      </c>
      <c r="BB5" s="11" t="s">
        <v>35</v>
      </c>
      <c r="BD5" s="11" t="s">
        <v>36</v>
      </c>
      <c r="BF5" s="11" t="s">
        <v>37</v>
      </c>
      <c r="BH5" s="24" t="s">
        <v>38</v>
      </c>
      <c r="BI5" s="25"/>
    </row>
    <row r="6" spans="2:63" ht="72.5" x14ac:dyDescent="0.35">
      <c r="C6" s="11" t="s">
        <v>39</v>
      </c>
      <c r="D6" s="12" t="s">
        <v>40</v>
      </c>
      <c r="E6" s="12" t="s">
        <v>41</v>
      </c>
      <c r="G6" s="12" t="s">
        <v>42</v>
      </c>
      <c r="H6" s="12" t="s">
        <v>43</v>
      </c>
      <c r="I6" s="12" t="s">
        <v>44</v>
      </c>
      <c r="J6" s="12" t="s">
        <v>45</v>
      </c>
      <c r="K6" s="12" t="s">
        <v>46</v>
      </c>
      <c r="L6" s="12" t="s">
        <v>47</v>
      </c>
      <c r="N6" s="12" t="s">
        <v>48</v>
      </c>
      <c r="O6" s="12" t="s">
        <v>49</v>
      </c>
      <c r="P6" s="12" t="s">
        <v>50</v>
      </c>
      <c r="Q6" s="12" t="s">
        <v>51</v>
      </c>
      <c r="R6" s="12" t="s">
        <v>52</v>
      </c>
      <c r="S6" s="12" t="s">
        <v>53</v>
      </c>
      <c r="T6" s="12" t="s">
        <v>54</v>
      </c>
      <c r="U6" s="12" t="s">
        <v>55</v>
      </c>
      <c r="V6" s="12" t="s">
        <v>56</v>
      </c>
      <c r="W6" s="12" t="s">
        <v>57</v>
      </c>
      <c r="X6" s="12" t="s">
        <v>58</v>
      </c>
      <c r="Z6" s="12" t="s">
        <v>21</v>
      </c>
      <c r="AB6" s="12" t="s">
        <v>59</v>
      </c>
      <c r="AD6" s="12" t="s">
        <v>23</v>
      </c>
      <c r="AF6" s="12" t="s">
        <v>24</v>
      </c>
      <c r="AH6" s="12" t="s">
        <v>25</v>
      </c>
      <c r="AJ6" s="12" t="s">
        <v>26</v>
      </c>
      <c r="AL6" s="12" t="s">
        <v>27</v>
      </c>
      <c r="AN6" s="12" t="s">
        <v>28</v>
      </c>
      <c r="AP6" s="12" t="s">
        <v>29</v>
      </c>
      <c r="AR6" s="12" t="s">
        <v>60</v>
      </c>
      <c r="AT6" s="12" t="s">
        <v>31</v>
      </c>
      <c r="AV6" s="12" t="s">
        <v>32</v>
      </c>
      <c r="AX6" s="12" t="s">
        <v>61</v>
      </c>
      <c r="AZ6" s="12" t="s">
        <v>34</v>
      </c>
      <c r="BB6" s="12" t="s">
        <v>35</v>
      </c>
      <c r="BD6" s="12" t="s">
        <v>36</v>
      </c>
      <c r="BF6" s="12" t="s">
        <v>37</v>
      </c>
      <c r="BH6" s="12" t="s">
        <v>62</v>
      </c>
      <c r="BI6" s="12" t="s">
        <v>63</v>
      </c>
    </row>
    <row r="7" spans="2:63" x14ac:dyDescent="0.35">
      <c r="B7" s="10" t="s">
        <v>64</v>
      </c>
      <c r="C7" s="14">
        <v>4099</v>
      </c>
      <c r="D7" s="14">
        <v>2021</v>
      </c>
      <c r="E7" s="14">
        <v>2073</v>
      </c>
      <c r="G7" s="14">
        <v>326</v>
      </c>
      <c r="H7" s="14">
        <v>990</v>
      </c>
      <c r="I7" s="14">
        <v>995</v>
      </c>
      <c r="J7" s="14">
        <v>876</v>
      </c>
      <c r="K7" s="14">
        <v>722</v>
      </c>
      <c r="L7" s="14">
        <v>190</v>
      </c>
      <c r="N7" s="14">
        <v>327</v>
      </c>
      <c r="O7" s="14">
        <v>197</v>
      </c>
      <c r="P7" s="14">
        <v>211</v>
      </c>
      <c r="Q7" s="14">
        <v>403</v>
      </c>
      <c r="R7" s="14">
        <v>343</v>
      </c>
      <c r="S7" s="14">
        <v>351</v>
      </c>
      <c r="T7" s="14">
        <v>309</v>
      </c>
      <c r="U7" s="14">
        <v>748</v>
      </c>
      <c r="V7" s="14">
        <v>526</v>
      </c>
      <c r="W7" s="14">
        <v>343</v>
      </c>
      <c r="X7" s="14">
        <v>341</v>
      </c>
      <c r="Z7" s="14">
        <v>577</v>
      </c>
      <c r="AB7" s="14">
        <v>377</v>
      </c>
      <c r="AD7" s="14">
        <v>416</v>
      </c>
      <c r="AF7" s="14">
        <v>234</v>
      </c>
      <c r="AH7" s="14">
        <v>354</v>
      </c>
      <c r="AJ7" s="14">
        <v>361</v>
      </c>
      <c r="AL7" s="14">
        <v>260</v>
      </c>
      <c r="AN7" s="14">
        <v>99</v>
      </c>
      <c r="AP7" s="14">
        <v>430</v>
      </c>
      <c r="AR7" s="14">
        <v>155</v>
      </c>
      <c r="AT7" s="14">
        <v>275</v>
      </c>
      <c r="AV7" s="14">
        <v>137</v>
      </c>
      <c r="AX7" s="14">
        <v>88</v>
      </c>
      <c r="AZ7" s="14">
        <v>194</v>
      </c>
      <c r="BB7" s="14">
        <v>120</v>
      </c>
      <c r="BD7" s="14">
        <v>146</v>
      </c>
      <c r="BF7" s="14">
        <v>145</v>
      </c>
      <c r="BH7" s="14">
        <v>77</v>
      </c>
      <c r="BI7" s="14">
        <v>51</v>
      </c>
    </row>
    <row r="8" spans="2:63" x14ac:dyDescent="0.35">
      <c r="B8" s="7" t="s">
        <v>65</v>
      </c>
      <c r="C8" s="16">
        <v>4099</v>
      </c>
      <c r="D8" s="16">
        <v>2107</v>
      </c>
      <c r="E8" s="16">
        <v>1988</v>
      </c>
      <c r="G8" s="16">
        <v>402</v>
      </c>
      <c r="H8" s="16">
        <v>932</v>
      </c>
      <c r="I8" s="16">
        <v>967</v>
      </c>
      <c r="J8" s="16">
        <v>860</v>
      </c>
      <c r="K8" s="16">
        <v>740</v>
      </c>
      <c r="L8" s="16">
        <v>198</v>
      </c>
      <c r="N8" s="16">
        <v>332</v>
      </c>
      <c r="O8" s="16">
        <v>172</v>
      </c>
      <c r="P8" s="16">
        <v>139</v>
      </c>
      <c r="Q8" s="16">
        <v>442</v>
      </c>
      <c r="R8" s="16">
        <v>323</v>
      </c>
      <c r="S8" s="16">
        <v>287</v>
      </c>
      <c r="T8" s="16">
        <v>348</v>
      </c>
      <c r="U8" s="16">
        <v>750</v>
      </c>
      <c r="V8" s="16">
        <v>586</v>
      </c>
      <c r="W8" s="16">
        <v>356</v>
      </c>
      <c r="X8" s="16">
        <v>364</v>
      </c>
      <c r="Z8" s="16">
        <v>552</v>
      </c>
      <c r="AB8" s="16">
        <v>395</v>
      </c>
      <c r="AD8" s="16">
        <v>397</v>
      </c>
      <c r="AF8" s="16">
        <v>231</v>
      </c>
      <c r="AH8" s="16">
        <v>342</v>
      </c>
      <c r="AJ8" s="16">
        <v>346</v>
      </c>
      <c r="AL8" s="16">
        <v>269</v>
      </c>
      <c r="AN8" s="16">
        <v>101</v>
      </c>
      <c r="AP8" s="16">
        <v>434</v>
      </c>
      <c r="AR8" s="16">
        <v>157</v>
      </c>
      <c r="AT8" s="16">
        <v>264</v>
      </c>
      <c r="AV8" s="16">
        <v>135</v>
      </c>
      <c r="AX8" s="16">
        <v>118</v>
      </c>
      <c r="AZ8" s="16">
        <v>186</v>
      </c>
      <c r="BB8" s="16">
        <v>117</v>
      </c>
      <c r="BD8" s="16">
        <v>140</v>
      </c>
      <c r="BF8" s="16">
        <v>142</v>
      </c>
      <c r="BH8" s="16">
        <v>69</v>
      </c>
      <c r="BI8" s="16">
        <v>53</v>
      </c>
    </row>
    <row r="9" spans="2:63" ht="19" customHeight="1" x14ac:dyDescent="0.35">
      <c r="B9" s="22" t="s">
        <v>74</v>
      </c>
      <c r="C9" s="20">
        <v>0.2198378482938238</v>
      </c>
      <c r="D9" s="20">
        <v>0.2235691588604953</v>
      </c>
      <c r="E9" s="20">
        <v>0.21604537067397961</v>
      </c>
      <c r="G9" s="20">
        <v>0.18257567762134291</v>
      </c>
      <c r="H9" s="20">
        <v>0.25034897739400241</v>
      </c>
      <c r="I9" s="20">
        <v>0.22063474907493311</v>
      </c>
      <c r="J9" s="20">
        <v>0.19208179552180471</v>
      </c>
      <c r="K9" s="20">
        <v>0.2131305512846387</v>
      </c>
      <c r="L9" s="20">
        <v>0.29330188557558651</v>
      </c>
      <c r="N9" s="20">
        <v>0.1767168801557123</v>
      </c>
      <c r="O9" s="20">
        <v>0.22905104616160499</v>
      </c>
      <c r="P9" s="20">
        <v>0.2835392061367808</v>
      </c>
      <c r="Q9" s="20">
        <v>0.24847507499128019</v>
      </c>
      <c r="R9" s="20">
        <v>0.17140414989156089</v>
      </c>
      <c r="S9" s="20">
        <v>0.20754470194532479</v>
      </c>
      <c r="T9" s="20">
        <v>0.24015985593955269</v>
      </c>
      <c r="U9" s="20">
        <v>0.24624646496599351</v>
      </c>
      <c r="V9" s="20">
        <v>0.2207892034280958</v>
      </c>
      <c r="W9" s="20">
        <v>0.20276412644657721</v>
      </c>
      <c r="X9" s="20">
        <v>0.189806941947054</v>
      </c>
      <c r="Z9" s="20">
        <v>0.1971612566567425</v>
      </c>
      <c r="AB9" s="20">
        <v>0.2567442700068136</v>
      </c>
      <c r="AD9" s="20">
        <v>0.17712983526860629</v>
      </c>
      <c r="AF9" s="20">
        <v>0.1640994646292506</v>
      </c>
      <c r="AH9" s="20">
        <v>0.33792003245030638</v>
      </c>
      <c r="AJ9" s="20">
        <v>0.2213278440796802</v>
      </c>
      <c r="AL9" s="20">
        <v>0.23681809204391879</v>
      </c>
      <c r="AN9" s="20">
        <v>0.20486499002603051</v>
      </c>
      <c r="AP9" s="20">
        <v>0.20764018822597699</v>
      </c>
      <c r="AR9" s="20">
        <v>0.1913244485268831</v>
      </c>
      <c r="AT9" s="20">
        <v>0.27731810846717991</v>
      </c>
      <c r="AV9" s="20">
        <v>0.20347283305581149</v>
      </c>
      <c r="AX9" s="20">
        <v>0.12979034656952629</v>
      </c>
      <c r="AZ9" s="20">
        <v>0.17688543681314911</v>
      </c>
      <c r="BB9" s="20">
        <v>0.22305864674232451</v>
      </c>
      <c r="BD9" s="20">
        <v>0.20441413682243839</v>
      </c>
      <c r="BF9" s="20">
        <v>0.21609040899395371</v>
      </c>
      <c r="BH9" s="20">
        <v>0.1844969329763968</v>
      </c>
      <c r="BI9" s="20">
        <v>0.1216951725971111</v>
      </c>
    </row>
    <row r="10" spans="2:63" ht="19" customHeight="1" x14ac:dyDescent="0.35">
      <c r="B10" s="22" t="s">
        <v>75</v>
      </c>
      <c r="C10" s="20">
        <v>0.30333578618207968</v>
      </c>
      <c r="D10" s="20">
        <v>0.31123250276958558</v>
      </c>
      <c r="E10" s="20">
        <v>0.29495792716881852</v>
      </c>
      <c r="G10" s="20">
        <v>0.3277964038734783</v>
      </c>
      <c r="H10" s="20">
        <v>0.34395524208497458</v>
      </c>
      <c r="I10" s="20">
        <v>0.29786311600068888</v>
      </c>
      <c r="J10" s="20">
        <v>0.30005703444465631</v>
      </c>
      <c r="K10" s="20">
        <v>0.26231357515328507</v>
      </c>
      <c r="L10" s="20">
        <v>0.2569052875758423</v>
      </c>
      <c r="N10" s="20">
        <v>0.33168090235679659</v>
      </c>
      <c r="O10" s="20">
        <v>0.33917184654031041</v>
      </c>
      <c r="P10" s="20">
        <v>0.26275666283692117</v>
      </c>
      <c r="Q10" s="20">
        <v>0.29514144253137148</v>
      </c>
      <c r="R10" s="20">
        <v>0.31021862833071701</v>
      </c>
      <c r="S10" s="20">
        <v>0.29906262883351792</v>
      </c>
      <c r="T10" s="20">
        <v>0.30616654892137363</v>
      </c>
      <c r="U10" s="20">
        <v>0.31858360973822542</v>
      </c>
      <c r="V10" s="20">
        <v>0.26907510330677659</v>
      </c>
      <c r="W10" s="20">
        <v>0.30007005034630252</v>
      </c>
      <c r="X10" s="20">
        <v>0.30745568263534129</v>
      </c>
      <c r="Z10" s="20">
        <v>0.27375409990863292</v>
      </c>
      <c r="AB10" s="20">
        <v>0.29066776747681689</v>
      </c>
      <c r="AD10" s="20">
        <v>0.29814447677181599</v>
      </c>
      <c r="AF10" s="20">
        <v>0.33515370308997933</v>
      </c>
      <c r="AH10" s="20">
        <v>0.34867633707133661</v>
      </c>
      <c r="AJ10" s="20">
        <v>0.30788021028062712</v>
      </c>
      <c r="AL10" s="20">
        <v>0.27320254351270201</v>
      </c>
      <c r="AN10" s="20">
        <v>0.19545157253941459</v>
      </c>
      <c r="AP10" s="20">
        <v>0.29788793063281471</v>
      </c>
      <c r="AR10" s="20">
        <v>0.3392376324080234</v>
      </c>
      <c r="AT10" s="20">
        <v>0.34885234890736999</v>
      </c>
      <c r="AV10" s="20">
        <v>0.30760855776547918</v>
      </c>
      <c r="AX10" s="20">
        <v>0.30834202612030759</v>
      </c>
      <c r="AZ10" s="20">
        <v>0.20591607613650861</v>
      </c>
      <c r="BB10" s="20">
        <v>0.2336632566127132</v>
      </c>
      <c r="BD10" s="20">
        <v>0.16135000936228949</v>
      </c>
      <c r="BF10" s="20">
        <v>0.1669918466010766</v>
      </c>
      <c r="BH10" s="20">
        <v>0.1951845192165827</v>
      </c>
      <c r="BI10" s="20">
        <v>0.15774750093645601</v>
      </c>
    </row>
    <row r="11" spans="2:63" ht="19" customHeight="1" x14ac:dyDescent="0.35">
      <c r="B11" s="22" t="s">
        <v>70</v>
      </c>
      <c r="C11" s="20">
        <v>0.19267005382943159</v>
      </c>
      <c r="D11" s="20">
        <v>0.17978497074557359</v>
      </c>
      <c r="E11" s="20">
        <v>0.20597670880160601</v>
      </c>
      <c r="G11" s="20">
        <v>0.16702766144109579</v>
      </c>
      <c r="H11" s="20">
        <v>0.12732645103129719</v>
      </c>
      <c r="I11" s="20">
        <v>0.1799964213632452</v>
      </c>
      <c r="J11" s="20">
        <v>0.21747185676750211</v>
      </c>
      <c r="K11" s="20">
        <v>0.25190164870623871</v>
      </c>
      <c r="L11" s="20">
        <v>0.28508117992023663</v>
      </c>
      <c r="N11" s="20">
        <v>0.22247452051833691</v>
      </c>
      <c r="O11" s="20">
        <v>0.20697885032936369</v>
      </c>
      <c r="P11" s="20">
        <v>0.17887435596180359</v>
      </c>
      <c r="Q11" s="20">
        <v>0.1851032307416513</v>
      </c>
      <c r="R11" s="20">
        <v>0.19348208305138909</v>
      </c>
      <c r="S11" s="20">
        <v>0.1862456214538972</v>
      </c>
      <c r="T11" s="20">
        <v>0.16847181104053319</v>
      </c>
      <c r="U11" s="20">
        <v>0.16370607616001909</v>
      </c>
      <c r="V11" s="20">
        <v>0.20188164293521449</v>
      </c>
      <c r="W11" s="20">
        <v>0.25161334380749772</v>
      </c>
      <c r="X11" s="20">
        <v>0.18783599289065739</v>
      </c>
      <c r="Z11" s="20">
        <v>0.2162363480277566</v>
      </c>
      <c r="AB11" s="20">
        <v>0.23017006811611981</v>
      </c>
      <c r="AD11" s="20">
        <v>0.20711043806800519</v>
      </c>
      <c r="AF11" s="20">
        <v>0.1940237781371352</v>
      </c>
      <c r="AH11" s="20">
        <v>0.1215427555110893</v>
      </c>
      <c r="AJ11" s="20">
        <v>0.14804104644811489</v>
      </c>
      <c r="AL11" s="20">
        <v>0.17693984725653411</v>
      </c>
      <c r="AN11" s="20">
        <v>0.142550213040431</v>
      </c>
      <c r="AP11" s="20">
        <v>0.1823352973445776</v>
      </c>
      <c r="AR11" s="20">
        <v>0.1910883602374609</v>
      </c>
      <c r="AT11" s="20">
        <v>0.15758983668594209</v>
      </c>
      <c r="AV11" s="20">
        <v>0.1745553537868674</v>
      </c>
      <c r="AX11" s="20">
        <v>0.20334267139656129</v>
      </c>
      <c r="AZ11" s="20">
        <v>0.26358715578156738</v>
      </c>
      <c r="BB11" s="20">
        <v>0.24252667243995449</v>
      </c>
      <c r="BD11" s="20">
        <v>0.31820779912574948</v>
      </c>
      <c r="BF11" s="20">
        <v>0.27096898880575099</v>
      </c>
      <c r="BH11" s="20">
        <v>0.25702480355371232</v>
      </c>
      <c r="BI11" s="20">
        <v>0.35704243608533082</v>
      </c>
    </row>
    <row r="12" spans="2:63" ht="19" customHeight="1" x14ac:dyDescent="0.35">
      <c r="B12" s="22" t="s">
        <v>71</v>
      </c>
      <c r="C12" s="20">
        <v>0.18848104549980199</v>
      </c>
      <c r="D12" s="20">
        <v>0.19141373971570619</v>
      </c>
      <c r="E12" s="20">
        <v>0.1857138278626875</v>
      </c>
      <c r="G12" s="20">
        <v>0.2477537249743923</v>
      </c>
      <c r="H12" s="20">
        <v>0.18097368688735821</v>
      </c>
      <c r="I12" s="20">
        <v>0.21119226573597541</v>
      </c>
      <c r="J12" s="20">
        <v>0.19183751126535281</v>
      </c>
      <c r="K12" s="20">
        <v>0.1553769736641423</v>
      </c>
      <c r="L12" s="20">
        <v>0.1020845678590591</v>
      </c>
      <c r="N12" s="20">
        <v>0.20078147113572281</v>
      </c>
      <c r="O12" s="20">
        <v>0.1542026039110288</v>
      </c>
      <c r="P12" s="20">
        <v>0.17167916363126309</v>
      </c>
      <c r="Q12" s="20">
        <v>0.15868606014214939</v>
      </c>
      <c r="R12" s="20">
        <v>0.21459905663472681</v>
      </c>
      <c r="S12" s="20">
        <v>0.21203850508131319</v>
      </c>
      <c r="T12" s="20">
        <v>0.1950808694347663</v>
      </c>
      <c r="U12" s="20">
        <v>0.1828850080642824</v>
      </c>
      <c r="V12" s="20">
        <v>0.19916327945596679</v>
      </c>
      <c r="W12" s="20">
        <v>0.15044660866123141</v>
      </c>
      <c r="X12" s="20">
        <v>0.21942686834366201</v>
      </c>
      <c r="Z12" s="20">
        <v>0.21000300903997229</v>
      </c>
      <c r="AB12" s="20">
        <v>0.16036443766113931</v>
      </c>
      <c r="AD12" s="20">
        <v>0.2230516999716467</v>
      </c>
      <c r="AF12" s="20">
        <v>0.19590169054764309</v>
      </c>
      <c r="AH12" s="20">
        <v>0.1112207061410779</v>
      </c>
      <c r="AJ12" s="20">
        <v>0.21843833896796039</v>
      </c>
      <c r="AL12" s="20">
        <v>0.1965357951949574</v>
      </c>
      <c r="AN12" s="20">
        <v>0.36500366609982982</v>
      </c>
      <c r="AP12" s="20">
        <v>0.2142995749724608</v>
      </c>
      <c r="AR12" s="20">
        <v>0.18014113386886771</v>
      </c>
      <c r="AT12" s="20">
        <v>0.15458054493147069</v>
      </c>
      <c r="AV12" s="20">
        <v>0.20795654768895841</v>
      </c>
      <c r="AX12" s="20">
        <v>0.18385401442369179</v>
      </c>
      <c r="AZ12" s="20">
        <v>0.24545771891250329</v>
      </c>
      <c r="BB12" s="20">
        <v>0.2165240191148097</v>
      </c>
      <c r="BD12" s="20">
        <v>0.23398620531943551</v>
      </c>
      <c r="BF12" s="20">
        <v>0.21709332476759791</v>
      </c>
      <c r="BH12" s="20">
        <v>0.29483905151314621</v>
      </c>
      <c r="BI12" s="20">
        <v>0.19799628143017919</v>
      </c>
    </row>
    <row r="13" spans="2:63" ht="19" customHeight="1" x14ac:dyDescent="0.35">
      <c r="B13" s="22" t="s">
        <v>72</v>
      </c>
      <c r="C13" s="20">
        <v>9.5675266194862649E-2</v>
      </c>
      <c r="D13" s="20">
        <v>9.399962790863936E-2</v>
      </c>
      <c r="E13" s="20">
        <v>9.7306165492908464E-2</v>
      </c>
      <c r="G13" s="20">
        <v>7.4846532089690762E-2</v>
      </c>
      <c r="H13" s="20">
        <v>9.7395642602367508E-2</v>
      </c>
      <c r="I13" s="20">
        <v>9.0313447825157378E-2</v>
      </c>
      <c r="J13" s="20">
        <v>9.855180200068403E-2</v>
      </c>
      <c r="K13" s="20">
        <v>0.1172772511916952</v>
      </c>
      <c r="L13" s="20">
        <v>6.2627079069275282E-2</v>
      </c>
      <c r="N13" s="20">
        <v>6.8346225833431307E-2</v>
      </c>
      <c r="O13" s="20">
        <v>7.0595653057692068E-2</v>
      </c>
      <c r="P13" s="20">
        <v>0.1031506114332314</v>
      </c>
      <c r="Q13" s="20">
        <v>0.1125941915935475</v>
      </c>
      <c r="R13" s="20">
        <v>0.11029608209160641</v>
      </c>
      <c r="S13" s="20">
        <v>9.5108542685946831E-2</v>
      </c>
      <c r="T13" s="20">
        <v>9.0120914663774213E-2</v>
      </c>
      <c r="U13" s="20">
        <v>8.8578841071479508E-2</v>
      </c>
      <c r="V13" s="20">
        <v>0.1090907708739462</v>
      </c>
      <c r="W13" s="20">
        <v>9.5105870738391288E-2</v>
      </c>
      <c r="X13" s="20">
        <v>9.5474514183285272E-2</v>
      </c>
      <c r="Z13" s="20">
        <v>0.10284528636689561</v>
      </c>
      <c r="AB13" s="20">
        <v>6.2053456739110432E-2</v>
      </c>
      <c r="AD13" s="20">
        <v>9.4563549919925799E-2</v>
      </c>
      <c r="AF13" s="20">
        <v>0.1108213635959919</v>
      </c>
      <c r="AH13" s="20">
        <v>8.0640168826189934E-2</v>
      </c>
      <c r="AJ13" s="20">
        <v>0.1043125602236171</v>
      </c>
      <c r="AL13" s="20">
        <v>0.1165037219918881</v>
      </c>
      <c r="AN13" s="20">
        <v>9.2129558294293992E-2</v>
      </c>
      <c r="AP13" s="20">
        <v>9.783700882416993E-2</v>
      </c>
      <c r="AR13" s="20">
        <v>9.8208424958764598E-2</v>
      </c>
      <c r="AT13" s="20">
        <v>6.1659161008037269E-2</v>
      </c>
      <c r="AV13" s="20">
        <v>0.1064067077028835</v>
      </c>
      <c r="AX13" s="20">
        <v>0.17467094148991311</v>
      </c>
      <c r="AZ13" s="20">
        <v>0.10815361235627161</v>
      </c>
      <c r="BB13" s="20">
        <v>8.4227405090198035E-2</v>
      </c>
      <c r="BD13" s="20">
        <v>8.2041849370087155E-2</v>
      </c>
      <c r="BF13" s="20">
        <v>0.1288554308316206</v>
      </c>
      <c r="BH13" s="20">
        <v>6.8454692740161874E-2</v>
      </c>
      <c r="BI13" s="20">
        <v>0.16551860895092299</v>
      </c>
    </row>
    <row r="15" spans="2:63" x14ac:dyDescent="0.35">
      <c r="B15" t="s">
        <v>115</v>
      </c>
    </row>
    <row r="16" spans="2:63" x14ac:dyDescent="0.35">
      <c r="B16" t="s">
        <v>8</v>
      </c>
    </row>
    <row r="18" spans="2:2" x14ac:dyDescent="0.35">
      <c r="B18" s="5" t="str">
        <f>HYPERLINK("#Contents!A1", "Return to Contents")</f>
        <v>Return to Contents</v>
      </c>
    </row>
  </sheetData>
  <mergeCells count="5">
    <mergeCell ref="G5:L5"/>
    <mergeCell ref="D2:BK2"/>
    <mergeCell ref="D5:E5"/>
    <mergeCell ref="BH5:BI5"/>
    <mergeCell ref="N5:X5"/>
  </mergeCells>
  <pageMargins left="0.75" right="0.75" top="1" bottom="1" header="0.5" footer="0.5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B2:F18"/>
  <sheetViews>
    <sheetView showGridLines="0" workbookViewId="0"/>
  </sheetViews>
  <sheetFormatPr defaultRowHeight="14.5" x14ac:dyDescent="0.35"/>
  <cols>
    <col min="1" max="1" width="5" customWidth="1"/>
    <col min="2" max="2" width="25" customWidth="1"/>
    <col min="3" max="6" width="20" customWidth="1"/>
  </cols>
  <sheetData>
    <row r="2" spans="2:6" ht="40" customHeight="1" x14ac:dyDescent="0.35">
      <c r="D2" s="21" t="s">
        <v>116</v>
      </c>
    </row>
    <row r="6" spans="2:6" ht="120" customHeight="1" x14ac:dyDescent="0.35">
      <c r="C6" s="23" t="s">
        <v>141</v>
      </c>
      <c r="D6" s="23" t="s">
        <v>142</v>
      </c>
      <c r="E6" s="23" t="s">
        <v>143</v>
      </c>
      <c r="F6" s="23" t="s">
        <v>144</v>
      </c>
    </row>
    <row r="7" spans="2:6" x14ac:dyDescent="0.35">
      <c r="B7" s="22" t="s">
        <v>74</v>
      </c>
      <c r="C7" s="20">
        <v>3.9876720123812583E-2</v>
      </c>
      <c r="D7" s="20">
        <v>4.3234800325694552E-2</v>
      </c>
      <c r="E7" s="20">
        <v>0.29673886889145729</v>
      </c>
      <c r="F7" s="20">
        <v>0.31768957876715481</v>
      </c>
    </row>
    <row r="8" spans="2:6" x14ac:dyDescent="0.35">
      <c r="B8" s="22" t="s">
        <v>75</v>
      </c>
      <c r="C8" s="20">
        <v>9.7428221077047739E-2</v>
      </c>
      <c r="D8" s="20">
        <v>0.12656603315586629</v>
      </c>
      <c r="E8" s="20">
        <v>0.34904593884455931</v>
      </c>
      <c r="F8" s="20">
        <v>0.38042921649999961</v>
      </c>
    </row>
    <row r="9" spans="2:6" x14ac:dyDescent="0.35">
      <c r="B9" s="22" t="s">
        <v>70</v>
      </c>
      <c r="C9" s="20">
        <v>0.13053538369122061</v>
      </c>
      <c r="D9" s="20">
        <v>0.13605295887082261</v>
      </c>
      <c r="E9" s="20">
        <v>0.14048154813125049</v>
      </c>
      <c r="F9" s="20">
        <v>0.13426468084240539</v>
      </c>
    </row>
    <row r="10" spans="2:6" x14ac:dyDescent="0.35">
      <c r="B10" s="22" t="s">
        <v>71</v>
      </c>
      <c r="C10" s="20">
        <v>0.32697446502441141</v>
      </c>
      <c r="D10" s="20">
        <v>0.37509594504956062</v>
      </c>
      <c r="E10" s="20">
        <v>0.1582442508108319</v>
      </c>
      <c r="F10" s="20">
        <v>0.12749143142203939</v>
      </c>
    </row>
    <row r="11" spans="2:6" x14ac:dyDescent="0.35">
      <c r="B11" s="22" t="s">
        <v>72</v>
      </c>
      <c r="C11" s="20">
        <v>0.40518521008350772</v>
      </c>
      <c r="D11" s="20">
        <v>0.31905026259805602</v>
      </c>
      <c r="E11" s="20">
        <v>5.5489393321901143E-2</v>
      </c>
      <c r="F11" s="20">
        <v>4.0125092468400833E-2</v>
      </c>
    </row>
    <row r="14" spans="2:6" x14ac:dyDescent="0.35">
      <c r="B14" t="s">
        <v>115</v>
      </c>
    </row>
    <row r="15" spans="2:6" x14ac:dyDescent="0.35">
      <c r="B15" t="s">
        <v>8</v>
      </c>
    </row>
    <row r="18" spans="2:2" x14ac:dyDescent="0.35">
      <c r="B18" t="str">
        <f>HYPERLINK("#Contents!A1", "Return to Contents")</f>
        <v>Return to Contents</v>
      </c>
    </row>
  </sheetData>
  <pageMargins left="0.75" right="0.75" top="1" bottom="1" header="0.5" footer="0.5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B2:BK18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5" width="10" customWidth="1"/>
    <col min="6" max="6" width="1.453125" customWidth="1"/>
    <col min="7" max="12" width="10" customWidth="1"/>
    <col min="13" max="13" width="1.453125" customWidth="1"/>
    <col min="14" max="24" width="10" customWidth="1"/>
    <col min="25" max="25" width="1.453125" customWidth="1"/>
    <col min="26" max="26" width="10" customWidth="1"/>
    <col min="27" max="27" width="1.453125" customWidth="1"/>
    <col min="28" max="28" width="10" customWidth="1"/>
    <col min="29" max="29" width="1.453125" customWidth="1"/>
    <col min="30" max="30" width="10" customWidth="1"/>
    <col min="31" max="31" width="1.453125" customWidth="1"/>
    <col min="32" max="32" width="10" customWidth="1"/>
    <col min="33" max="33" width="1.453125" customWidth="1"/>
    <col min="34" max="34" width="10" customWidth="1"/>
    <col min="35" max="35" width="1.453125" customWidth="1"/>
    <col min="36" max="36" width="10" customWidth="1"/>
    <col min="37" max="37" width="1.453125" customWidth="1"/>
    <col min="38" max="38" width="10" customWidth="1"/>
    <col min="39" max="39" width="1.453125" customWidth="1"/>
    <col min="40" max="40" width="10" customWidth="1"/>
    <col min="41" max="41" width="1.453125" customWidth="1"/>
    <col min="42" max="42" width="10" customWidth="1"/>
    <col min="43" max="43" width="1.453125" customWidth="1"/>
    <col min="44" max="44" width="10" customWidth="1"/>
    <col min="45" max="45" width="1.453125" customWidth="1"/>
    <col min="46" max="46" width="10" customWidth="1"/>
    <col min="47" max="47" width="1.453125" customWidth="1"/>
    <col min="48" max="48" width="10" customWidth="1"/>
    <col min="49" max="49" width="1.453125" customWidth="1"/>
    <col min="50" max="50" width="10" customWidth="1"/>
    <col min="51" max="51" width="1.453125" customWidth="1"/>
    <col min="52" max="52" width="10" customWidth="1"/>
    <col min="53" max="53" width="1.453125" customWidth="1"/>
    <col min="54" max="54" width="10" customWidth="1"/>
    <col min="55" max="55" width="1.453125" customWidth="1"/>
    <col min="56" max="56" width="10" customWidth="1"/>
    <col min="57" max="57" width="1.453125" customWidth="1"/>
    <col min="58" max="58" width="10" customWidth="1"/>
    <col min="59" max="59" width="1.453125" customWidth="1"/>
    <col min="60" max="61" width="10" customWidth="1"/>
  </cols>
  <sheetData>
    <row r="2" spans="2:63" ht="40" customHeight="1" x14ac:dyDescent="0.35">
      <c r="D2" s="29" t="s">
        <v>99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</row>
    <row r="5" spans="2:63" x14ac:dyDescent="0.35">
      <c r="D5" s="24" t="s">
        <v>18</v>
      </c>
      <c r="E5" s="25"/>
      <c r="G5" s="24" t="s">
        <v>19</v>
      </c>
      <c r="H5" s="25"/>
      <c r="I5" s="25"/>
      <c r="J5" s="25"/>
      <c r="K5" s="25"/>
      <c r="L5" s="25"/>
      <c r="N5" s="24" t="s">
        <v>20</v>
      </c>
      <c r="O5" s="25"/>
      <c r="P5" s="25"/>
      <c r="Q5" s="25"/>
      <c r="R5" s="25"/>
      <c r="S5" s="25"/>
      <c r="T5" s="25"/>
      <c r="U5" s="25"/>
      <c r="V5" s="25"/>
      <c r="W5" s="25"/>
      <c r="X5" s="25"/>
      <c r="Z5" s="11" t="s">
        <v>21</v>
      </c>
      <c r="AB5" s="11" t="s">
        <v>22</v>
      </c>
      <c r="AD5" s="11" t="s">
        <v>23</v>
      </c>
      <c r="AF5" s="11" t="s">
        <v>24</v>
      </c>
      <c r="AH5" s="11" t="s">
        <v>25</v>
      </c>
      <c r="AJ5" s="11" t="s">
        <v>26</v>
      </c>
      <c r="AL5" s="11" t="s">
        <v>27</v>
      </c>
      <c r="AN5" s="11" t="s">
        <v>28</v>
      </c>
      <c r="AP5" s="11" t="s">
        <v>29</v>
      </c>
      <c r="AR5" s="11" t="s">
        <v>30</v>
      </c>
      <c r="AT5" s="11" t="s">
        <v>31</v>
      </c>
      <c r="AV5" s="11" t="s">
        <v>32</v>
      </c>
      <c r="AX5" s="11" t="s">
        <v>33</v>
      </c>
      <c r="AZ5" s="11" t="s">
        <v>34</v>
      </c>
      <c r="BB5" s="11" t="s">
        <v>35</v>
      </c>
      <c r="BD5" s="11" t="s">
        <v>36</v>
      </c>
      <c r="BF5" s="11" t="s">
        <v>37</v>
      </c>
      <c r="BH5" s="24" t="s">
        <v>38</v>
      </c>
      <c r="BI5" s="25"/>
    </row>
    <row r="6" spans="2:63" ht="72.5" x14ac:dyDescent="0.35">
      <c r="C6" s="11" t="s">
        <v>39</v>
      </c>
      <c r="D6" s="12" t="s">
        <v>40</v>
      </c>
      <c r="E6" s="12" t="s">
        <v>41</v>
      </c>
      <c r="G6" s="12" t="s">
        <v>42</v>
      </c>
      <c r="H6" s="12" t="s">
        <v>43</v>
      </c>
      <c r="I6" s="12" t="s">
        <v>44</v>
      </c>
      <c r="J6" s="12" t="s">
        <v>45</v>
      </c>
      <c r="K6" s="12" t="s">
        <v>46</v>
      </c>
      <c r="L6" s="12" t="s">
        <v>47</v>
      </c>
      <c r="N6" s="12" t="s">
        <v>48</v>
      </c>
      <c r="O6" s="12" t="s">
        <v>49</v>
      </c>
      <c r="P6" s="12" t="s">
        <v>50</v>
      </c>
      <c r="Q6" s="12" t="s">
        <v>51</v>
      </c>
      <c r="R6" s="12" t="s">
        <v>52</v>
      </c>
      <c r="S6" s="12" t="s">
        <v>53</v>
      </c>
      <c r="T6" s="12" t="s">
        <v>54</v>
      </c>
      <c r="U6" s="12" t="s">
        <v>55</v>
      </c>
      <c r="V6" s="12" t="s">
        <v>56</v>
      </c>
      <c r="W6" s="12" t="s">
        <v>57</v>
      </c>
      <c r="X6" s="12" t="s">
        <v>58</v>
      </c>
      <c r="Z6" s="12" t="s">
        <v>21</v>
      </c>
      <c r="AB6" s="12" t="s">
        <v>59</v>
      </c>
      <c r="AD6" s="12" t="s">
        <v>23</v>
      </c>
      <c r="AF6" s="12" t="s">
        <v>24</v>
      </c>
      <c r="AH6" s="12" t="s">
        <v>25</v>
      </c>
      <c r="AJ6" s="12" t="s">
        <v>26</v>
      </c>
      <c r="AL6" s="12" t="s">
        <v>27</v>
      </c>
      <c r="AN6" s="12" t="s">
        <v>28</v>
      </c>
      <c r="AP6" s="12" t="s">
        <v>29</v>
      </c>
      <c r="AR6" s="12" t="s">
        <v>60</v>
      </c>
      <c r="AT6" s="12" t="s">
        <v>31</v>
      </c>
      <c r="AV6" s="12" t="s">
        <v>32</v>
      </c>
      <c r="AX6" s="12" t="s">
        <v>61</v>
      </c>
      <c r="AZ6" s="12" t="s">
        <v>34</v>
      </c>
      <c r="BB6" s="12" t="s">
        <v>35</v>
      </c>
      <c r="BD6" s="12" t="s">
        <v>36</v>
      </c>
      <c r="BF6" s="12" t="s">
        <v>37</v>
      </c>
      <c r="BH6" s="12" t="s">
        <v>62</v>
      </c>
      <c r="BI6" s="12" t="s">
        <v>63</v>
      </c>
    </row>
    <row r="7" spans="2:63" x14ac:dyDescent="0.35">
      <c r="B7" s="10" t="s">
        <v>64</v>
      </c>
      <c r="C7" s="14">
        <v>4099</v>
      </c>
      <c r="D7" s="14">
        <v>2021</v>
      </c>
      <c r="E7" s="14">
        <v>2073</v>
      </c>
      <c r="G7" s="14">
        <v>326</v>
      </c>
      <c r="H7" s="14">
        <v>990</v>
      </c>
      <c r="I7" s="14">
        <v>995</v>
      </c>
      <c r="J7" s="14">
        <v>876</v>
      </c>
      <c r="K7" s="14">
        <v>722</v>
      </c>
      <c r="L7" s="14">
        <v>190</v>
      </c>
      <c r="N7" s="14">
        <v>327</v>
      </c>
      <c r="O7" s="14">
        <v>197</v>
      </c>
      <c r="P7" s="14">
        <v>211</v>
      </c>
      <c r="Q7" s="14">
        <v>403</v>
      </c>
      <c r="R7" s="14">
        <v>343</v>
      </c>
      <c r="S7" s="14">
        <v>351</v>
      </c>
      <c r="T7" s="14">
        <v>309</v>
      </c>
      <c r="U7" s="14">
        <v>748</v>
      </c>
      <c r="V7" s="14">
        <v>526</v>
      </c>
      <c r="W7" s="14">
        <v>343</v>
      </c>
      <c r="X7" s="14">
        <v>341</v>
      </c>
      <c r="Z7" s="14">
        <v>577</v>
      </c>
      <c r="AB7" s="14">
        <v>377</v>
      </c>
      <c r="AD7" s="14">
        <v>416</v>
      </c>
      <c r="AF7" s="14">
        <v>234</v>
      </c>
      <c r="AH7" s="14">
        <v>354</v>
      </c>
      <c r="AJ7" s="14">
        <v>361</v>
      </c>
      <c r="AL7" s="14">
        <v>260</v>
      </c>
      <c r="AN7" s="14">
        <v>99</v>
      </c>
      <c r="AP7" s="14">
        <v>430</v>
      </c>
      <c r="AR7" s="14">
        <v>155</v>
      </c>
      <c r="AT7" s="14">
        <v>275</v>
      </c>
      <c r="AV7" s="14">
        <v>137</v>
      </c>
      <c r="AX7" s="14">
        <v>88</v>
      </c>
      <c r="AZ7" s="14">
        <v>194</v>
      </c>
      <c r="BB7" s="14">
        <v>120</v>
      </c>
      <c r="BD7" s="14">
        <v>146</v>
      </c>
      <c r="BF7" s="14">
        <v>145</v>
      </c>
      <c r="BH7" s="14">
        <v>77</v>
      </c>
      <c r="BI7" s="14">
        <v>51</v>
      </c>
    </row>
    <row r="8" spans="2:63" x14ac:dyDescent="0.35">
      <c r="B8" s="7" t="s">
        <v>65</v>
      </c>
      <c r="C8" s="16">
        <v>4099</v>
      </c>
      <c r="D8" s="16">
        <v>2107</v>
      </c>
      <c r="E8" s="16">
        <v>1988</v>
      </c>
      <c r="G8" s="16">
        <v>402</v>
      </c>
      <c r="H8" s="16">
        <v>932</v>
      </c>
      <c r="I8" s="16">
        <v>967</v>
      </c>
      <c r="J8" s="16">
        <v>860</v>
      </c>
      <c r="K8" s="16">
        <v>740</v>
      </c>
      <c r="L8" s="16">
        <v>198</v>
      </c>
      <c r="N8" s="16">
        <v>332</v>
      </c>
      <c r="O8" s="16">
        <v>172</v>
      </c>
      <c r="P8" s="16">
        <v>139</v>
      </c>
      <c r="Q8" s="16">
        <v>442</v>
      </c>
      <c r="R8" s="16">
        <v>323</v>
      </c>
      <c r="S8" s="16">
        <v>287</v>
      </c>
      <c r="T8" s="16">
        <v>348</v>
      </c>
      <c r="U8" s="16">
        <v>750</v>
      </c>
      <c r="V8" s="16">
        <v>586</v>
      </c>
      <c r="W8" s="16">
        <v>356</v>
      </c>
      <c r="X8" s="16">
        <v>364</v>
      </c>
      <c r="Z8" s="16">
        <v>552</v>
      </c>
      <c r="AB8" s="16">
        <v>395</v>
      </c>
      <c r="AD8" s="16">
        <v>397</v>
      </c>
      <c r="AF8" s="16">
        <v>231</v>
      </c>
      <c r="AH8" s="16">
        <v>342</v>
      </c>
      <c r="AJ8" s="16">
        <v>346</v>
      </c>
      <c r="AL8" s="16">
        <v>269</v>
      </c>
      <c r="AN8" s="16">
        <v>101</v>
      </c>
      <c r="AP8" s="16">
        <v>434</v>
      </c>
      <c r="AR8" s="16">
        <v>157</v>
      </c>
      <c r="AT8" s="16">
        <v>264</v>
      </c>
      <c r="AV8" s="16">
        <v>135</v>
      </c>
      <c r="AX8" s="16">
        <v>118</v>
      </c>
      <c r="AZ8" s="16">
        <v>186</v>
      </c>
      <c r="BB8" s="16">
        <v>117</v>
      </c>
      <c r="BD8" s="16">
        <v>140</v>
      </c>
      <c r="BF8" s="16">
        <v>142</v>
      </c>
      <c r="BH8" s="16">
        <v>69</v>
      </c>
      <c r="BI8" s="16">
        <v>53</v>
      </c>
    </row>
    <row r="9" spans="2:63" ht="19" customHeight="1" x14ac:dyDescent="0.35">
      <c r="B9" s="22" t="s">
        <v>74</v>
      </c>
      <c r="C9" s="20">
        <v>3.9876720123812583E-2</v>
      </c>
      <c r="D9" s="20">
        <v>3.9288270338449088E-2</v>
      </c>
      <c r="E9" s="20">
        <v>4.0337585141286672E-2</v>
      </c>
      <c r="G9" s="20">
        <v>4.6329641554731807E-2</v>
      </c>
      <c r="H9" s="20">
        <v>4.3688646059500742E-2</v>
      </c>
      <c r="I9" s="20">
        <v>3.8764926329657577E-2</v>
      </c>
      <c r="J9" s="20">
        <v>3.9825706016616502E-2</v>
      </c>
      <c r="K9" s="20">
        <v>3.5759735304262061E-2</v>
      </c>
      <c r="L9" s="20">
        <v>2.9874459552630461E-2</v>
      </c>
      <c r="N9" s="20">
        <v>2.5126992352366161E-2</v>
      </c>
      <c r="O9" s="20">
        <v>6.6552773300641577E-2</v>
      </c>
      <c r="P9" s="20">
        <v>3.4939089945482137E-2</v>
      </c>
      <c r="Q9" s="20">
        <v>2.3915715275964668E-2</v>
      </c>
      <c r="R9" s="20">
        <v>4.5908553611587848E-2</v>
      </c>
      <c r="S9" s="20">
        <v>2.8513166202946659E-2</v>
      </c>
      <c r="T9" s="20">
        <v>4.2119843239211301E-2</v>
      </c>
      <c r="U9" s="20">
        <v>4.5789064263784457E-2</v>
      </c>
      <c r="V9" s="20">
        <v>3.2637579266192381E-2</v>
      </c>
      <c r="W9" s="20">
        <v>5.589220240984142E-2</v>
      </c>
      <c r="X9" s="20">
        <v>4.726282141387015E-2</v>
      </c>
      <c r="Z9" s="20">
        <v>3.6407694306941907E-2</v>
      </c>
      <c r="AB9" s="20">
        <v>2.347056287922553E-2</v>
      </c>
      <c r="AD9" s="20">
        <v>2.69516772778053E-2</v>
      </c>
      <c r="AF9" s="20">
        <v>3.1019834115759499E-2</v>
      </c>
      <c r="AH9" s="20">
        <v>4.0795483638117642E-2</v>
      </c>
      <c r="AJ9" s="20">
        <v>5.384817931645898E-2</v>
      </c>
      <c r="AL9" s="20">
        <v>4.8159498300872738E-2</v>
      </c>
      <c r="AN9" s="20">
        <v>4.7693899906591571E-2</v>
      </c>
      <c r="AP9" s="20">
        <v>5.0750362318058219E-2</v>
      </c>
      <c r="AR9" s="20">
        <v>2.4331672538935291E-2</v>
      </c>
      <c r="AT9" s="20">
        <v>4.2007900591698448E-2</v>
      </c>
      <c r="AV9" s="20">
        <v>2.033333157462687E-2</v>
      </c>
      <c r="AX9" s="20">
        <v>1.5851787651948779E-2</v>
      </c>
      <c r="AZ9" s="20">
        <v>2.5278575233851529E-2</v>
      </c>
      <c r="BB9" s="20">
        <v>4.0305290997873153E-2</v>
      </c>
      <c r="BD9" s="20">
        <v>2.5918155228466948E-2</v>
      </c>
      <c r="BF9" s="20">
        <v>2.787701627258472E-2</v>
      </c>
      <c r="BH9" s="20">
        <v>4.1191815134425068E-2</v>
      </c>
      <c r="BI9" s="20">
        <v>1.7481645243913491E-2</v>
      </c>
    </row>
    <row r="10" spans="2:63" ht="19" customHeight="1" x14ac:dyDescent="0.35">
      <c r="B10" s="22" t="s">
        <v>75</v>
      </c>
      <c r="C10" s="20">
        <v>9.7428221077047739E-2</v>
      </c>
      <c r="D10" s="20">
        <v>0.1091696699425098</v>
      </c>
      <c r="E10" s="20">
        <v>8.4926465884961555E-2</v>
      </c>
      <c r="G10" s="20">
        <v>0.15512267191619761</v>
      </c>
      <c r="H10" s="20">
        <v>0.102668301857833</v>
      </c>
      <c r="I10" s="20">
        <v>0.1092202491996382</v>
      </c>
      <c r="J10" s="20">
        <v>9.6708413755405259E-2</v>
      </c>
      <c r="K10" s="20">
        <v>5.7041127633710893E-2</v>
      </c>
      <c r="L10" s="20">
        <v>5.2163063185941813E-2</v>
      </c>
      <c r="N10" s="20">
        <v>0.1396118255492608</v>
      </c>
      <c r="O10" s="20">
        <v>8.4661393281560707E-2</v>
      </c>
      <c r="P10" s="20">
        <v>0.1255677117470162</v>
      </c>
      <c r="Q10" s="20">
        <v>8.1098519176257031E-2</v>
      </c>
      <c r="R10" s="20">
        <v>9.1296704812915755E-2</v>
      </c>
      <c r="S10" s="20">
        <v>0.1134200376697525</v>
      </c>
      <c r="T10" s="20">
        <v>0.1117723116894473</v>
      </c>
      <c r="U10" s="20">
        <v>9.7874981031633751E-2</v>
      </c>
      <c r="V10" s="20">
        <v>8.0962374112593175E-2</v>
      </c>
      <c r="W10" s="20">
        <v>6.8730507009366615E-2</v>
      </c>
      <c r="X10" s="20">
        <v>0.10684213358938729</v>
      </c>
      <c r="Z10" s="20">
        <v>0.1017317024705095</v>
      </c>
      <c r="AB10" s="20">
        <v>9.1980897774057421E-2</v>
      </c>
      <c r="AD10" s="20">
        <v>8.6255285224140346E-2</v>
      </c>
      <c r="AF10" s="20">
        <v>0.1058852634525231</v>
      </c>
      <c r="AH10" s="20">
        <v>9.0478819528390528E-2</v>
      </c>
      <c r="AJ10" s="20">
        <v>0.12192379335076679</v>
      </c>
      <c r="AL10" s="20">
        <v>9.8700503662844719E-2</v>
      </c>
      <c r="AN10" s="20">
        <v>0.13559217140762861</v>
      </c>
      <c r="AP10" s="20">
        <v>0.1118943948845612</v>
      </c>
      <c r="AR10" s="20">
        <v>0.1149861046746176</v>
      </c>
      <c r="AT10" s="20">
        <v>0.11970778755823951</v>
      </c>
      <c r="AV10" s="20">
        <v>0.14686383540785211</v>
      </c>
      <c r="AX10" s="20">
        <v>5.8991103031066222E-2</v>
      </c>
      <c r="AZ10" s="20">
        <v>8.5519289524202596E-2</v>
      </c>
      <c r="BB10" s="20">
        <v>0.10295048047589329</v>
      </c>
      <c r="BD10" s="20">
        <v>0.118996946268208</v>
      </c>
      <c r="BF10" s="20">
        <v>8.213003572496369E-2</v>
      </c>
      <c r="BH10" s="20">
        <v>8.9529086734069063E-2</v>
      </c>
      <c r="BI10" s="20">
        <v>5.4712237658044179E-2</v>
      </c>
    </row>
    <row r="11" spans="2:63" ht="19" customHeight="1" x14ac:dyDescent="0.35">
      <c r="B11" s="22" t="s">
        <v>70</v>
      </c>
      <c r="C11" s="20">
        <v>0.13053538369122061</v>
      </c>
      <c r="D11" s="20">
        <v>0.13868109871189041</v>
      </c>
      <c r="E11" s="20">
        <v>0.12213979915764429</v>
      </c>
      <c r="G11" s="20">
        <v>0.12833821661867931</v>
      </c>
      <c r="H11" s="20">
        <v>0.11185589075606769</v>
      </c>
      <c r="I11" s="20">
        <v>0.13583032473516221</v>
      </c>
      <c r="J11" s="20">
        <v>0.1304827693895029</v>
      </c>
      <c r="K11" s="20">
        <v>0.1504275337765435</v>
      </c>
      <c r="L11" s="20">
        <v>0.12292964102636821</v>
      </c>
      <c r="N11" s="20">
        <v>0.1356514139727758</v>
      </c>
      <c r="O11" s="20">
        <v>0.14476555180886491</v>
      </c>
      <c r="P11" s="20">
        <v>0.1593019739647023</v>
      </c>
      <c r="Q11" s="20">
        <v>0.1177949721778274</v>
      </c>
      <c r="R11" s="20">
        <v>0.1103939257679224</v>
      </c>
      <c r="S11" s="20">
        <v>0.14059300866318461</v>
      </c>
      <c r="T11" s="20">
        <v>0.13732712491892921</v>
      </c>
      <c r="U11" s="20">
        <v>0.1154315393877179</v>
      </c>
      <c r="V11" s="20">
        <v>0.1243689873442525</v>
      </c>
      <c r="W11" s="20">
        <v>0.15961631899350981</v>
      </c>
      <c r="X11" s="20">
        <v>0.13968593310209659</v>
      </c>
      <c r="Z11" s="20">
        <v>0.11583954132355349</v>
      </c>
      <c r="AB11" s="20">
        <v>0.10920528135069731</v>
      </c>
      <c r="AD11" s="20">
        <v>7.6924223362935806E-2</v>
      </c>
      <c r="AF11" s="20">
        <v>0.17950755895583609</v>
      </c>
      <c r="AH11" s="20">
        <v>7.2556270037975698E-2</v>
      </c>
      <c r="AJ11" s="20">
        <v>0.1238258306166368</v>
      </c>
      <c r="AL11" s="20">
        <v>0.1618793007691724</v>
      </c>
      <c r="AN11" s="20">
        <v>0.15096980913616839</v>
      </c>
      <c r="AP11" s="20">
        <v>0.15358974893852029</v>
      </c>
      <c r="AR11" s="20">
        <v>0.10576033879085341</v>
      </c>
      <c r="AT11" s="20">
        <v>9.1268343762264642E-2</v>
      </c>
      <c r="AV11" s="20">
        <v>0.1225042813918021</v>
      </c>
      <c r="AX11" s="20">
        <v>0.20226981687273979</v>
      </c>
      <c r="AZ11" s="20">
        <v>0.13799662044261729</v>
      </c>
      <c r="BB11" s="20">
        <v>0.13155009445554069</v>
      </c>
      <c r="BD11" s="20">
        <v>0.14852866298503931</v>
      </c>
      <c r="BF11" s="20">
        <v>0.11922811004581201</v>
      </c>
      <c r="BH11" s="20">
        <v>0.16230956454736761</v>
      </c>
      <c r="BI11" s="20">
        <v>0.1497894876372266</v>
      </c>
    </row>
    <row r="12" spans="2:63" ht="19" customHeight="1" x14ac:dyDescent="0.35">
      <c r="B12" s="22" t="s">
        <v>71</v>
      </c>
      <c r="C12" s="20">
        <v>0.32697446502441141</v>
      </c>
      <c r="D12" s="20">
        <v>0.32147849643651022</v>
      </c>
      <c r="E12" s="20">
        <v>0.33339333473758143</v>
      </c>
      <c r="G12" s="20">
        <v>0.33740454973464612</v>
      </c>
      <c r="H12" s="20">
        <v>0.32293301109014833</v>
      </c>
      <c r="I12" s="20">
        <v>0.32002901859654342</v>
      </c>
      <c r="J12" s="20">
        <v>0.33933399102454781</v>
      </c>
      <c r="K12" s="20">
        <v>0.32890062426898831</v>
      </c>
      <c r="L12" s="20">
        <v>0.2978908425508886</v>
      </c>
      <c r="N12" s="20">
        <v>0.34525422758026442</v>
      </c>
      <c r="O12" s="20">
        <v>0.31914004788240818</v>
      </c>
      <c r="P12" s="20">
        <v>0.27736489021990379</v>
      </c>
      <c r="Q12" s="20">
        <v>0.26233638421254463</v>
      </c>
      <c r="R12" s="20">
        <v>0.38488343806549768</v>
      </c>
      <c r="S12" s="20">
        <v>0.29052791669149919</v>
      </c>
      <c r="T12" s="20">
        <v>0.32080430252904057</v>
      </c>
      <c r="U12" s="20">
        <v>0.35600781166664841</v>
      </c>
      <c r="V12" s="20">
        <v>0.3414972681278613</v>
      </c>
      <c r="W12" s="20">
        <v>0.34741337042954262</v>
      </c>
      <c r="X12" s="20">
        <v>0.29149522299059571</v>
      </c>
      <c r="Z12" s="20">
        <v>0.34012809692831991</v>
      </c>
      <c r="AB12" s="20">
        <v>0.28899175002323868</v>
      </c>
      <c r="AD12" s="20">
        <v>0.36925076938379942</v>
      </c>
      <c r="AF12" s="20">
        <v>0.36843407318570331</v>
      </c>
      <c r="AH12" s="20">
        <v>0.25316824324956139</v>
      </c>
      <c r="AJ12" s="20">
        <v>0.35561540011578352</v>
      </c>
      <c r="AL12" s="20">
        <v>0.34478870333710948</v>
      </c>
      <c r="AN12" s="20">
        <v>0.41296945456759082</v>
      </c>
      <c r="AP12" s="20">
        <v>0.30935449383086588</v>
      </c>
      <c r="AR12" s="20">
        <v>0.32368173778914261</v>
      </c>
      <c r="AT12" s="20">
        <v>0.31443999518373711</v>
      </c>
      <c r="AV12" s="20">
        <v>0.33717406857783189</v>
      </c>
      <c r="AX12" s="20">
        <v>0.27190510316463129</v>
      </c>
      <c r="AZ12" s="20">
        <v>0.36387381618296583</v>
      </c>
      <c r="BB12" s="20">
        <v>0.31281797358174313</v>
      </c>
      <c r="BD12" s="20">
        <v>0.34180890079290788</v>
      </c>
      <c r="BF12" s="20">
        <v>0.36305179096835422</v>
      </c>
      <c r="BH12" s="20">
        <v>0.35806903593202499</v>
      </c>
      <c r="BI12" s="20">
        <v>0.42125746157781441</v>
      </c>
    </row>
    <row r="13" spans="2:63" ht="19" customHeight="1" x14ac:dyDescent="0.35">
      <c r="B13" s="22" t="s">
        <v>72</v>
      </c>
      <c r="C13" s="20">
        <v>0.40518521008350772</v>
      </c>
      <c r="D13" s="20">
        <v>0.39138246457064058</v>
      </c>
      <c r="E13" s="20">
        <v>0.41920281507852603</v>
      </c>
      <c r="G13" s="20">
        <v>0.3328049201757452</v>
      </c>
      <c r="H13" s="20">
        <v>0.41885415023645028</v>
      </c>
      <c r="I13" s="20">
        <v>0.39615548113899868</v>
      </c>
      <c r="J13" s="20">
        <v>0.39364911981392742</v>
      </c>
      <c r="K13" s="20">
        <v>0.42787097901649518</v>
      </c>
      <c r="L13" s="20">
        <v>0.49714199368417089</v>
      </c>
      <c r="N13" s="20">
        <v>0.35435554054533291</v>
      </c>
      <c r="O13" s="20">
        <v>0.38488023372652458</v>
      </c>
      <c r="P13" s="20">
        <v>0.4028263341228957</v>
      </c>
      <c r="Q13" s="20">
        <v>0.51485440915740632</v>
      </c>
      <c r="R13" s="20">
        <v>0.36751737774207632</v>
      </c>
      <c r="S13" s="20">
        <v>0.4269458707726167</v>
      </c>
      <c r="T13" s="20">
        <v>0.38797641762337148</v>
      </c>
      <c r="U13" s="20">
        <v>0.38489660365021527</v>
      </c>
      <c r="V13" s="20">
        <v>0.42053379114910072</v>
      </c>
      <c r="W13" s="20">
        <v>0.36834760115773979</v>
      </c>
      <c r="X13" s="20">
        <v>0.41471388890405031</v>
      </c>
      <c r="Z13" s="20">
        <v>0.40589296497067517</v>
      </c>
      <c r="AB13" s="20">
        <v>0.48635150797278093</v>
      </c>
      <c r="AD13" s="20">
        <v>0.44061804475131922</v>
      </c>
      <c r="AF13" s="20">
        <v>0.31515327029017798</v>
      </c>
      <c r="AH13" s="20">
        <v>0.54300118354595484</v>
      </c>
      <c r="AJ13" s="20">
        <v>0.34478679660035377</v>
      </c>
      <c r="AL13" s="20">
        <v>0.34647199393000072</v>
      </c>
      <c r="AN13" s="20">
        <v>0.25277466498202061</v>
      </c>
      <c r="AP13" s="20">
        <v>0.37441100002799438</v>
      </c>
      <c r="AR13" s="20">
        <v>0.43124014620645112</v>
      </c>
      <c r="AT13" s="20">
        <v>0.4325759729040603</v>
      </c>
      <c r="AV13" s="20">
        <v>0.37312448304788709</v>
      </c>
      <c r="AX13" s="20">
        <v>0.45098218927961381</v>
      </c>
      <c r="AZ13" s="20">
        <v>0.3873316986163628</v>
      </c>
      <c r="BB13" s="20">
        <v>0.41237616048894993</v>
      </c>
      <c r="BD13" s="20">
        <v>0.36474733472537801</v>
      </c>
      <c r="BF13" s="20">
        <v>0.40771304698828542</v>
      </c>
      <c r="BH13" s="20">
        <v>0.34890049765211328</v>
      </c>
      <c r="BI13" s="20">
        <v>0.35675916788300138</v>
      </c>
    </row>
    <row r="15" spans="2:63" x14ac:dyDescent="0.35">
      <c r="B15" t="s">
        <v>115</v>
      </c>
    </row>
    <row r="16" spans="2:63" x14ac:dyDescent="0.35">
      <c r="B16" t="s">
        <v>8</v>
      </c>
    </row>
    <row r="18" spans="2:2" x14ac:dyDescent="0.35">
      <c r="B18" s="5" t="str">
        <f>HYPERLINK("#Contents!A1", "Return to Contents")</f>
        <v>Return to Contents</v>
      </c>
    </row>
  </sheetData>
  <mergeCells count="5">
    <mergeCell ref="G5:L5"/>
    <mergeCell ref="D2:BK2"/>
    <mergeCell ref="D5:E5"/>
    <mergeCell ref="BH5:BI5"/>
    <mergeCell ref="N5:X5"/>
  </mergeCells>
  <pageMargins left="0.75" right="0.75" top="1" bottom="1" header="0.5" footer="0.5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B2:BK18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5" width="10" customWidth="1"/>
    <col min="6" max="6" width="1.453125" customWidth="1"/>
    <col min="7" max="12" width="10" customWidth="1"/>
    <col min="13" max="13" width="1.453125" customWidth="1"/>
    <col min="14" max="24" width="10" customWidth="1"/>
    <col min="25" max="25" width="1.453125" customWidth="1"/>
    <col min="26" max="26" width="10" customWidth="1"/>
    <col min="27" max="27" width="1.453125" customWidth="1"/>
    <col min="28" max="28" width="10" customWidth="1"/>
    <col min="29" max="29" width="1.453125" customWidth="1"/>
    <col min="30" max="30" width="10" customWidth="1"/>
    <col min="31" max="31" width="1.453125" customWidth="1"/>
    <col min="32" max="32" width="10" customWidth="1"/>
    <col min="33" max="33" width="1.453125" customWidth="1"/>
    <col min="34" max="34" width="10" customWidth="1"/>
    <col min="35" max="35" width="1.453125" customWidth="1"/>
    <col min="36" max="36" width="10" customWidth="1"/>
    <col min="37" max="37" width="1.453125" customWidth="1"/>
    <col min="38" max="38" width="10" customWidth="1"/>
    <col min="39" max="39" width="1.453125" customWidth="1"/>
    <col min="40" max="40" width="10" customWidth="1"/>
    <col min="41" max="41" width="1.453125" customWidth="1"/>
    <col min="42" max="42" width="10" customWidth="1"/>
    <col min="43" max="43" width="1.453125" customWidth="1"/>
    <col min="44" max="44" width="10" customWidth="1"/>
    <col min="45" max="45" width="1.453125" customWidth="1"/>
    <col min="46" max="46" width="10" customWidth="1"/>
    <col min="47" max="47" width="1.453125" customWidth="1"/>
    <col min="48" max="48" width="10" customWidth="1"/>
    <col min="49" max="49" width="1.453125" customWidth="1"/>
    <col min="50" max="50" width="10" customWidth="1"/>
    <col min="51" max="51" width="1.453125" customWidth="1"/>
    <col min="52" max="52" width="10" customWidth="1"/>
    <col min="53" max="53" width="1.453125" customWidth="1"/>
    <col min="54" max="54" width="10" customWidth="1"/>
    <col min="55" max="55" width="1.453125" customWidth="1"/>
    <col min="56" max="56" width="10" customWidth="1"/>
    <col min="57" max="57" width="1.453125" customWidth="1"/>
    <col min="58" max="58" width="10" customWidth="1"/>
    <col min="59" max="59" width="1.453125" customWidth="1"/>
    <col min="60" max="61" width="10" customWidth="1"/>
  </cols>
  <sheetData>
    <row r="2" spans="2:63" ht="40" customHeight="1" x14ac:dyDescent="0.35">
      <c r="D2" s="29" t="s">
        <v>100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</row>
    <row r="5" spans="2:63" x14ac:dyDescent="0.35">
      <c r="D5" s="24" t="s">
        <v>18</v>
      </c>
      <c r="E5" s="25"/>
      <c r="G5" s="24" t="s">
        <v>19</v>
      </c>
      <c r="H5" s="25"/>
      <c r="I5" s="25"/>
      <c r="J5" s="25"/>
      <c r="K5" s="25"/>
      <c r="L5" s="25"/>
      <c r="N5" s="24" t="s">
        <v>20</v>
      </c>
      <c r="O5" s="25"/>
      <c r="P5" s="25"/>
      <c r="Q5" s="25"/>
      <c r="R5" s="25"/>
      <c r="S5" s="25"/>
      <c r="T5" s="25"/>
      <c r="U5" s="25"/>
      <c r="V5" s="25"/>
      <c r="W5" s="25"/>
      <c r="X5" s="25"/>
      <c r="Z5" s="11" t="s">
        <v>21</v>
      </c>
      <c r="AB5" s="11" t="s">
        <v>22</v>
      </c>
      <c r="AD5" s="11" t="s">
        <v>23</v>
      </c>
      <c r="AF5" s="11" t="s">
        <v>24</v>
      </c>
      <c r="AH5" s="11" t="s">
        <v>25</v>
      </c>
      <c r="AJ5" s="11" t="s">
        <v>26</v>
      </c>
      <c r="AL5" s="11" t="s">
        <v>27</v>
      </c>
      <c r="AN5" s="11" t="s">
        <v>28</v>
      </c>
      <c r="AP5" s="11" t="s">
        <v>29</v>
      </c>
      <c r="AR5" s="11" t="s">
        <v>30</v>
      </c>
      <c r="AT5" s="11" t="s">
        <v>31</v>
      </c>
      <c r="AV5" s="11" t="s">
        <v>32</v>
      </c>
      <c r="AX5" s="11" t="s">
        <v>33</v>
      </c>
      <c r="AZ5" s="11" t="s">
        <v>34</v>
      </c>
      <c r="BB5" s="11" t="s">
        <v>35</v>
      </c>
      <c r="BD5" s="11" t="s">
        <v>36</v>
      </c>
      <c r="BF5" s="11" t="s">
        <v>37</v>
      </c>
      <c r="BH5" s="24" t="s">
        <v>38</v>
      </c>
      <c r="BI5" s="25"/>
    </row>
    <row r="6" spans="2:63" ht="72.5" x14ac:dyDescent="0.35">
      <c r="C6" s="11" t="s">
        <v>39</v>
      </c>
      <c r="D6" s="12" t="s">
        <v>40</v>
      </c>
      <c r="E6" s="12" t="s">
        <v>41</v>
      </c>
      <c r="G6" s="12" t="s">
        <v>42</v>
      </c>
      <c r="H6" s="12" t="s">
        <v>43</v>
      </c>
      <c r="I6" s="12" t="s">
        <v>44</v>
      </c>
      <c r="J6" s="12" t="s">
        <v>45</v>
      </c>
      <c r="K6" s="12" t="s">
        <v>46</v>
      </c>
      <c r="L6" s="12" t="s">
        <v>47</v>
      </c>
      <c r="N6" s="12" t="s">
        <v>48</v>
      </c>
      <c r="O6" s="12" t="s">
        <v>49</v>
      </c>
      <c r="P6" s="12" t="s">
        <v>50</v>
      </c>
      <c r="Q6" s="12" t="s">
        <v>51</v>
      </c>
      <c r="R6" s="12" t="s">
        <v>52</v>
      </c>
      <c r="S6" s="12" t="s">
        <v>53</v>
      </c>
      <c r="T6" s="12" t="s">
        <v>54</v>
      </c>
      <c r="U6" s="12" t="s">
        <v>55</v>
      </c>
      <c r="V6" s="12" t="s">
        <v>56</v>
      </c>
      <c r="W6" s="12" t="s">
        <v>57</v>
      </c>
      <c r="X6" s="12" t="s">
        <v>58</v>
      </c>
      <c r="Z6" s="12" t="s">
        <v>21</v>
      </c>
      <c r="AB6" s="12" t="s">
        <v>59</v>
      </c>
      <c r="AD6" s="12" t="s">
        <v>23</v>
      </c>
      <c r="AF6" s="12" t="s">
        <v>24</v>
      </c>
      <c r="AH6" s="12" t="s">
        <v>25</v>
      </c>
      <c r="AJ6" s="12" t="s">
        <v>26</v>
      </c>
      <c r="AL6" s="12" t="s">
        <v>27</v>
      </c>
      <c r="AN6" s="12" t="s">
        <v>28</v>
      </c>
      <c r="AP6" s="12" t="s">
        <v>29</v>
      </c>
      <c r="AR6" s="12" t="s">
        <v>60</v>
      </c>
      <c r="AT6" s="12" t="s">
        <v>31</v>
      </c>
      <c r="AV6" s="12" t="s">
        <v>32</v>
      </c>
      <c r="AX6" s="12" t="s">
        <v>61</v>
      </c>
      <c r="AZ6" s="12" t="s">
        <v>34</v>
      </c>
      <c r="BB6" s="12" t="s">
        <v>35</v>
      </c>
      <c r="BD6" s="12" t="s">
        <v>36</v>
      </c>
      <c r="BF6" s="12" t="s">
        <v>37</v>
      </c>
      <c r="BH6" s="12" t="s">
        <v>62</v>
      </c>
      <c r="BI6" s="12" t="s">
        <v>63</v>
      </c>
    </row>
    <row r="7" spans="2:63" x14ac:dyDescent="0.35">
      <c r="B7" s="10" t="s">
        <v>64</v>
      </c>
      <c r="C7" s="14">
        <v>4099</v>
      </c>
      <c r="D7" s="14">
        <v>2021</v>
      </c>
      <c r="E7" s="14">
        <v>2073</v>
      </c>
      <c r="G7" s="14">
        <v>326</v>
      </c>
      <c r="H7" s="14">
        <v>990</v>
      </c>
      <c r="I7" s="14">
        <v>995</v>
      </c>
      <c r="J7" s="14">
        <v>876</v>
      </c>
      <c r="K7" s="14">
        <v>722</v>
      </c>
      <c r="L7" s="14">
        <v>190</v>
      </c>
      <c r="N7" s="14">
        <v>327</v>
      </c>
      <c r="O7" s="14">
        <v>197</v>
      </c>
      <c r="P7" s="14">
        <v>211</v>
      </c>
      <c r="Q7" s="14">
        <v>403</v>
      </c>
      <c r="R7" s="14">
        <v>343</v>
      </c>
      <c r="S7" s="14">
        <v>351</v>
      </c>
      <c r="T7" s="14">
        <v>309</v>
      </c>
      <c r="U7" s="14">
        <v>748</v>
      </c>
      <c r="V7" s="14">
        <v>526</v>
      </c>
      <c r="W7" s="14">
        <v>343</v>
      </c>
      <c r="X7" s="14">
        <v>341</v>
      </c>
      <c r="Z7" s="14">
        <v>577</v>
      </c>
      <c r="AB7" s="14">
        <v>377</v>
      </c>
      <c r="AD7" s="14">
        <v>416</v>
      </c>
      <c r="AF7" s="14">
        <v>234</v>
      </c>
      <c r="AH7" s="14">
        <v>354</v>
      </c>
      <c r="AJ7" s="14">
        <v>361</v>
      </c>
      <c r="AL7" s="14">
        <v>260</v>
      </c>
      <c r="AN7" s="14">
        <v>99</v>
      </c>
      <c r="AP7" s="14">
        <v>430</v>
      </c>
      <c r="AR7" s="14">
        <v>155</v>
      </c>
      <c r="AT7" s="14">
        <v>275</v>
      </c>
      <c r="AV7" s="14">
        <v>137</v>
      </c>
      <c r="AX7" s="14">
        <v>88</v>
      </c>
      <c r="AZ7" s="14">
        <v>194</v>
      </c>
      <c r="BB7" s="14">
        <v>120</v>
      </c>
      <c r="BD7" s="14">
        <v>146</v>
      </c>
      <c r="BF7" s="14">
        <v>145</v>
      </c>
      <c r="BH7" s="14">
        <v>77</v>
      </c>
      <c r="BI7" s="14">
        <v>51</v>
      </c>
    </row>
    <row r="8" spans="2:63" x14ac:dyDescent="0.35">
      <c r="B8" s="7" t="s">
        <v>65</v>
      </c>
      <c r="C8" s="16">
        <v>4099</v>
      </c>
      <c r="D8" s="16">
        <v>2107</v>
      </c>
      <c r="E8" s="16">
        <v>1988</v>
      </c>
      <c r="G8" s="16">
        <v>402</v>
      </c>
      <c r="H8" s="16">
        <v>932</v>
      </c>
      <c r="I8" s="16">
        <v>967</v>
      </c>
      <c r="J8" s="16">
        <v>860</v>
      </c>
      <c r="K8" s="16">
        <v>740</v>
      </c>
      <c r="L8" s="16">
        <v>198</v>
      </c>
      <c r="N8" s="16">
        <v>332</v>
      </c>
      <c r="O8" s="16">
        <v>172</v>
      </c>
      <c r="P8" s="16">
        <v>139</v>
      </c>
      <c r="Q8" s="16">
        <v>442</v>
      </c>
      <c r="R8" s="16">
        <v>323</v>
      </c>
      <c r="S8" s="16">
        <v>287</v>
      </c>
      <c r="T8" s="16">
        <v>348</v>
      </c>
      <c r="U8" s="16">
        <v>750</v>
      </c>
      <c r="V8" s="16">
        <v>586</v>
      </c>
      <c r="W8" s="16">
        <v>356</v>
      </c>
      <c r="X8" s="16">
        <v>364</v>
      </c>
      <c r="Z8" s="16">
        <v>552</v>
      </c>
      <c r="AB8" s="16">
        <v>395</v>
      </c>
      <c r="AD8" s="16">
        <v>397</v>
      </c>
      <c r="AF8" s="16">
        <v>231</v>
      </c>
      <c r="AH8" s="16">
        <v>342</v>
      </c>
      <c r="AJ8" s="16">
        <v>346</v>
      </c>
      <c r="AL8" s="16">
        <v>269</v>
      </c>
      <c r="AN8" s="16">
        <v>101</v>
      </c>
      <c r="AP8" s="16">
        <v>434</v>
      </c>
      <c r="AR8" s="16">
        <v>157</v>
      </c>
      <c r="AT8" s="16">
        <v>264</v>
      </c>
      <c r="AV8" s="16">
        <v>135</v>
      </c>
      <c r="AX8" s="16">
        <v>118</v>
      </c>
      <c r="AZ8" s="16">
        <v>186</v>
      </c>
      <c r="BB8" s="16">
        <v>117</v>
      </c>
      <c r="BD8" s="16">
        <v>140</v>
      </c>
      <c r="BF8" s="16">
        <v>142</v>
      </c>
      <c r="BH8" s="16">
        <v>69</v>
      </c>
      <c r="BI8" s="16">
        <v>53</v>
      </c>
    </row>
    <row r="9" spans="2:63" ht="19" customHeight="1" x14ac:dyDescent="0.35">
      <c r="B9" s="22" t="s">
        <v>74</v>
      </c>
      <c r="C9" s="20">
        <v>4.3234800325694552E-2</v>
      </c>
      <c r="D9" s="20">
        <v>4.4416380693149203E-2</v>
      </c>
      <c r="E9" s="20">
        <v>4.1741969685309167E-2</v>
      </c>
      <c r="G9" s="20">
        <v>2.8926755341734479E-2</v>
      </c>
      <c r="H9" s="20">
        <v>3.6016767245003342E-2</v>
      </c>
      <c r="I9" s="20">
        <v>4.4671542870060928E-2</v>
      </c>
      <c r="J9" s="20">
        <v>5.199344581335983E-2</v>
      </c>
      <c r="K9" s="20">
        <v>4.6974097180032093E-2</v>
      </c>
      <c r="L9" s="20">
        <v>5.4652525693746082E-2</v>
      </c>
      <c r="N9" s="20">
        <v>3.7184542141588381E-2</v>
      </c>
      <c r="O9" s="20">
        <v>5.8283010320897832E-2</v>
      </c>
      <c r="P9" s="20">
        <v>2.3644061505107481E-2</v>
      </c>
      <c r="Q9" s="20">
        <v>2.995232784394385E-2</v>
      </c>
      <c r="R9" s="20">
        <v>4.0523710380564758E-2</v>
      </c>
      <c r="S9" s="20">
        <v>5.6367253020718593E-2</v>
      </c>
      <c r="T9" s="20">
        <v>3.922682151362817E-2</v>
      </c>
      <c r="U9" s="20">
        <v>5.1536877602373812E-2</v>
      </c>
      <c r="V9" s="20">
        <v>3.1922030364415807E-2</v>
      </c>
      <c r="W9" s="20">
        <v>5.910320146835768E-2</v>
      </c>
      <c r="X9" s="20">
        <v>4.8212562002344479E-2</v>
      </c>
      <c r="Z9" s="20">
        <v>5.6740171255523379E-2</v>
      </c>
      <c r="AB9" s="20">
        <v>3.6034903819664663E-2</v>
      </c>
      <c r="AD9" s="20">
        <v>3.2122390197736612E-2</v>
      </c>
      <c r="AF9" s="20">
        <v>3.0727162759642459E-2</v>
      </c>
      <c r="AH9" s="20">
        <v>3.6484002388895188E-2</v>
      </c>
      <c r="AJ9" s="20">
        <v>4.4600741603072112E-2</v>
      </c>
      <c r="AL9" s="20">
        <v>3.4854676195530183E-2</v>
      </c>
      <c r="AN9" s="20">
        <v>4.3427754715824753E-2</v>
      </c>
      <c r="AP9" s="20">
        <v>5.3858145769009443E-2</v>
      </c>
      <c r="AR9" s="20">
        <v>1.8606004159344099E-2</v>
      </c>
      <c r="AT9" s="20">
        <v>5.2816246292384128E-2</v>
      </c>
      <c r="AV9" s="20">
        <v>7.9715793405462088E-2</v>
      </c>
      <c r="AX9" s="20">
        <v>3.1618026707971647E-2</v>
      </c>
      <c r="AZ9" s="20">
        <v>7.639917423868299E-2</v>
      </c>
      <c r="BB9" s="20">
        <v>7.2319309543326438E-2</v>
      </c>
      <c r="BD9" s="20">
        <v>7.0379858181530072E-2</v>
      </c>
      <c r="BF9" s="20">
        <v>8.1336593492042419E-2</v>
      </c>
      <c r="BH9" s="20">
        <v>8.8516648121705691E-2</v>
      </c>
      <c r="BI9" s="20">
        <v>6.4863239621979096E-2</v>
      </c>
    </row>
    <row r="10" spans="2:63" ht="19" customHeight="1" x14ac:dyDescent="0.35">
      <c r="B10" s="22" t="s">
        <v>75</v>
      </c>
      <c r="C10" s="20">
        <v>0.12656603315586629</v>
      </c>
      <c r="D10" s="20">
        <v>0.12765268826190121</v>
      </c>
      <c r="E10" s="20">
        <v>0.1255585636677061</v>
      </c>
      <c r="G10" s="20">
        <v>0.16354062137262709</v>
      </c>
      <c r="H10" s="20">
        <v>0.1125077475069489</v>
      </c>
      <c r="I10" s="20">
        <v>0.13670735134555251</v>
      </c>
      <c r="J10" s="20">
        <v>0.12550679374813431</v>
      </c>
      <c r="K10" s="20">
        <v>0.1148310126874522</v>
      </c>
      <c r="L10" s="20">
        <v>0.109300219373319</v>
      </c>
      <c r="N10" s="20">
        <v>0.13707504537733589</v>
      </c>
      <c r="O10" s="20">
        <v>0.16009661462292599</v>
      </c>
      <c r="P10" s="20">
        <v>0.14747004217122411</v>
      </c>
      <c r="Q10" s="20">
        <v>0.12286926372570731</v>
      </c>
      <c r="R10" s="20">
        <v>0.12955319412665189</v>
      </c>
      <c r="S10" s="20">
        <v>0.1219530448630117</v>
      </c>
      <c r="T10" s="20">
        <v>0.14571179911312671</v>
      </c>
      <c r="U10" s="20">
        <v>0.12649785150751541</v>
      </c>
      <c r="V10" s="20">
        <v>0.1330017538888357</v>
      </c>
      <c r="W10" s="20">
        <v>9.0434038446046416E-2</v>
      </c>
      <c r="X10" s="20">
        <v>0.10123271193267221</v>
      </c>
      <c r="Z10" s="20">
        <v>0.13382571653943631</v>
      </c>
      <c r="AB10" s="20">
        <v>0.10846135221474131</v>
      </c>
      <c r="AD10" s="20">
        <v>0.1489082570953042</v>
      </c>
      <c r="AF10" s="20">
        <v>0.1360492175696425</v>
      </c>
      <c r="AH10" s="20">
        <v>9.1912094313522999E-2</v>
      </c>
      <c r="AJ10" s="20">
        <v>0.1117912652025925</v>
      </c>
      <c r="AL10" s="20">
        <v>0.13444817199708931</v>
      </c>
      <c r="AN10" s="20">
        <v>0.1067803021865287</v>
      </c>
      <c r="AP10" s="20">
        <v>0.16333768800574311</v>
      </c>
      <c r="AR10" s="20">
        <v>0.15204093196349219</v>
      </c>
      <c r="AT10" s="20">
        <v>0.1238564858480026</v>
      </c>
      <c r="AV10" s="20">
        <v>0.16386369483870361</v>
      </c>
      <c r="AX10" s="20">
        <v>8.5327209555458292E-2</v>
      </c>
      <c r="AZ10" s="20">
        <v>0.1103341203281147</v>
      </c>
      <c r="BB10" s="20">
        <v>0.11931495467355251</v>
      </c>
      <c r="BD10" s="20">
        <v>8.9266558725918418E-2</v>
      </c>
      <c r="BF10" s="20">
        <v>9.5316180370204673E-2</v>
      </c>
      <c r="BH10" s="20">
        <v>0.13522014144966529</v>
      </c>
      <c r="BI10" s="20">
        <v>0</v>
      </c>
    </row>
    <row r="11" spans="2:63" ht="19" customHeight="1" x14ac:dyDescent="0.35">
      <c r="B11" s="22" t="s">
        <v>70</v>
      </c>
      <c r="C11" s="20">
        <v>0.13605295887082261</v>
      </c>
      <c r="D11" s="20">
        <v>0.13910493231216831</v>
      </c>
      <c r="E11" s="20">
        <v>0.13293873432204531</v>
      </c>
      <c r="G11" s="20">
        <v>0.1681584193055069</v>
      </c>
      <c r="H11" s="20">
        <v>0.1043928953886141</v>
      </c>
      <c r="I11" s="20">
        <v>0.13491096701528399</v>
      </c>
      <c r="J11" s="20">
        <v>0.14250175055978631</v>
      </c>
      <c r="K11" s="20">
        <v>0.15947424930609341</v>
      </c>
      <c r="L11" s="20">
        <v>0.1307500012586795</v>
      </c>
      <c r="N11" s="20">
        <v>0.18896172475969061</v>
      </c>
      <c r="O11" s="20">
        <v>0.1025862090642594</v>
      </c>
      <c r="P11" s="20">
        <v>0.14133214401460639</v>
      </c>
      <c r="Q11" s="20">
        <v>0.104391951041893</v>
      </c>
      <c r="R11" s="20">
        <v>0.14821230926865361</v>
      </c>
      <c r="S11" s="20">
        <v>0.14064098448798221</v>
      </c>
      <c r="T11" s="20">
        <v>0.14033282836884839</v>
      </c>
      <c r="U11" s="20">
        <v>0.1065956031536837</v>
      </c>
      <c r="V11" s="20">
        <v>0.13983946700150429</v>
      </c>
      <c r="W11" s="20">
        <v>0.17770600240700171</v>
      </c>
      <c r="X11" s="20">
        <v>0.13855089386433489</v>
      </c>
      <c r="Z11" s="20">
        <v>0.13412594464400771</v>
      </c>
      <c r="AB11" s="20">
        <v>9.8241442114709213E-2</v>
      </c>
      <c r="AD11" s="20">
        <v>0.16196372173214099</v>
      </c>
      <c r="AF11" s="20">
        <v>0.15632392128083239</v>
      </c>
      <c r="AH11" s="20">
        <v>4.9346039659483108E-2</v>
      </c>
      <c r="AJ11" s="20">
        <v>0.15033978698434811</v>
      </c>
      <c r="AL11" s="20">
        <v>0.14610559147818639</v>
      </c>
      <c r="AN11" s="20">
        <v>0.12503801687222801</v>
      </c>
      <c r="AP11" s="20">
        <v>0.1618054780658536</v>
      </c>
      <c r="AR11" s="20">
        <v>0.12639776035998099</v>
      </c>
      <c r="AT11" s="20">
        <v>0.1022681453461438</v>
      </c>
      <c r="AV11" s="20">
        <v>0.17088576607057571</v>
      </c>
      <c r="AX11" s="20">
        <v>0.19275669435152951</v>
      </c>
      <c r="AZ11" s="20">
        <v>0.1343961056921672</v>
      </c>
      <c r="BB11" s="20">
        <v>0.124434219439397</v>
      </c>
      <c r="BD11" s="20">
        <v>0.12387698194387869</v>
      </c>
      <c r="BF11" s="20">
        <v>0.14990412348039869</v>
      </c>
      <c r="BH11" s="20">
        <v>0.16991739973489789</v>
      </c>
      <c r="BI11" s="20">
        <v>0.16397927374647281</v>
      </c>
    </row>
    <row r="12" spans="2:63" ht="19" customHeight="1" x14ac:dyDescent="0.35">
      <c r="B12" s="22" t="s">
        <v>71</v>
      </c>
      <c r="C12" s="20">
        <v>0.37509594504956062</v>
      </c>
      <c r="D12" s="20">
        <v>0.37141848429124202</v>
      </c>
      <c r="E12" s="20">
        <v>0.37927279213472931</v>
      </c>
      <c r="G12" s="20">
        <v>0.37743339215956612</v>
      </c>
      <c r="H12" s="20">
        <v>0.37835558173259598</v>
      </c>
      <c r="I12" s="20">
        <v>0.34127061049596252</v>
      </c>
      <c r="J12" s="20">
        <v>0.40766272988595398</v>
      </c>
      <c r="K12" s="20">
        <v>0.39695387206074101</v>
      </c>
      <c r="L12" s="20">
        <v>0.3028847866065158</v>
      </c>
      <c r="N12" s="20">
        <v>0.39416882340965009</v>
      </c>
      <c r="O12" s="20">
        <v>0.38254869256589058</v>
      </c>
      <c r="P12" s="20">
        <v>0.39048311099046312</v>
      </c>
      <c r="Q12" s="20">
        <v>0.33687626538382182</v>
      </c>
      <c r="R12" s="20">
        <v>0.39273611660830088</v>
      </c>
      <c r="S12" s="20">
        <v>0.3771107988583085</v>
      </c>
      <c r="T12" s="20">
        <v>0.37919535051636433</v>
      </c>
      <c r="U12" s="20">
        <v>0.373776797319754</v>
      </c>
      <c r="V12" s="20">
        <v>0.38802184072883711</v>
      </c>
      <c r="W12" s="20">
        <v>0.33723860820422602</v>
      </c>
      <c r="X12" s="20">
        <v>0.38946859043569032</v>
      </c>
      <c r="Z12" s="20">
        <v>0.36945447936106263</v>
      </c>
      <c r="AB12" s="20">
        <v>0.3507657646184032</v>
      </c>
      <c r="AD12" s="20">
        <v>0.35952543074293841</v>
      </c>
      <c r="AF12" s="20">
        <v>0.4457140856152419</v>
      </c>
      <c r="AH12" s="20">
        <v>0.30396431742292829</v>
      </c>
      <c r="AJ12" s="20">
        <v>0.41813652105338311</v>
      </c>
      <c r="AL12" s="20">
        <v>0.37117410912076432</v>
      </c>
      <c r="AN12" s="20">
        <v>0.47592250804375108</v>
      </c>
      <c r="AP12" s="20">
        <v>0.35788402188616208</v>
      </c>
      <c r="AR12" s="20">
        <v>0.39339806806894562</v>
      </c>
      <c r="AT12" s="20">
        <v>0.40638940328331602</v>
      </c>
      <c r="AV12" s="20">
        <v>0.37851602969043202</v>
      </c>
      <c r="AX12" s="20">
        <v>0.40943768683335002</v>
      </c>
      <c r="AZ12" s="20">
        <v>0.37715508973412742</v>
      </c>
      <c r="BB12" s="20">
        <v>0.36145334136558399</v>
      </c>
      <c r="BD12" s="20">
        <v>0.41145339790369567</v>
      </c>
      <c r="BF12" s="20">
        <v>0.35323326390775339</v>
      </c>
      <c r="BH12" s="20">
        <v>0.34903432442667243</v>
      </c>
      <c r="BI12" s="20">
        <v>0.46068692611214129</v>
      </c>
    </row>
    <row r="13" spans="2:63" ht="19" customHeight="1" x14ac:dyDescent="0.35">
      <c r="B13" s="22" t="s">
        <v>72</v>
      </c>
      <c r="C13" s="20">
        <v>0.31905026259805602</v>
      </c>
      <c r="D13" s="20">
        <v>0.31740751444153931</v>
      </c>
      <c r="E13" s="20">
        <v>0.32048794019021021</v>
      </c>
      <c r="G13" s="20">
        <v>0.26194081182056539</v>
      </c>
      <c r="H13" s="20">
        <v>0.36872700812683729</v>
      </c>
      <c r="I13" s="20">
        <v>0.34243952827314023</v>
      </c>
      <c r="J13" s="20">
        <v>0.27233527999276558</v>
      </c>
      <c r="K13" s="20">
        <v>0.28176676876568152</v>
      </c>
      <c r="L13" s="20">
        <v>0.40241246706773948</v>
      </c>
      <c r="N13" s="20">
        <v>0.2426098643117349</v>
      </c>
      <c r="O13" s="20">
        <v>0.29648547342602599</v>
      </c>
      <c r="P13" s="20">
        <v>0.29707064131859912</v>
      </c>
      <c r="Q13" s="20">
        <v>0.40591019200463418</v>
      </c>
      <c r="R13" s="20">
        <v>0.28897466961582879</v>
      </c>
      <c r="S13" s="20">
        <v>0.3039279187699791</v>
      </c>
      <c r="T13" s="20">
        <v>0.29553320048803261</v>
      </c>
      <c r="U13" s="20">
        <v>0.34159287041667308</v>
      </c>
      <c r="V13" s="20">
        <v>0.30721490801640727</v>
      </c>
      <c r="W13" s="20">
        <v>0.33551814947436831</v>
      </c>
      <c r="X13" s="20">
        <v>0.32253524176495818</v>
      </c>
      <c r="Z13" s="20">
        <v>0.30585368819997011</v>
      </c>
      <c r="AB13" s="20">
        <v>0.40649653723248153</v>
      </c>
      <c r="AD13" s="20">
        <v>0.29748020023187982</v>
      </c>
      <c r="AF13" s="20">
        <v>0.23118561277464081</v>
      </c>
      <c r="AH13" s="20">
        <v>0.51829354621517032</v>
      </c>
      <c r="AJ13" s="20">
        <v>0.27513168515660419</v>
      </c>
      <c r="AL13" s="20">
        <v>0.31341745120842979</v>
      </c>
      <c r="AN13" s="20">
        <v>0.24883141818166729</v>
      </c>
      <c r="AP13" s="20">
        <v>0.26311466627323188</v>
      </c>
      <c r="AR13" s="20">
        <v>0.30955723544823688</v>
      </c>
      <c r="AT13" s="20">
        <v>0.31466971923015341</v>
      </c>
      <c r="AV13" s="20">
        <v>0.2070187159948266</v>
      </c>
      <c r="AX13" s="20">
        <v>0.28086038255169038</v>
      </c>
      <c r="AZ13" s="20">
        <v>0.30171551000690761</v>
      </c>
      <c r="BB13" s="20">
        <v>0.32247817497814002</v>
      </c>
      <c r="BD13" s="20">
        <v>0.30502320324497723</v>
      </c>
      <c r="BF13" s="20">
        <v>0.32020983874960091</v>
      </c>
      <c r="BH13" s="20">
        <v>0.25731148626705869</v>
      </c>
      <c r="BI13" s="20">
        <v>0.31047056051940669</v>
      </c>
    </row>
    <row r="15" spans="2:63" x14ac:dyDescent="0.35">
      <c r="B15" t="s">
        <v>115</v>
      </c>
    </row>
    <row r="16" spans="2:63" x14ac:dyDescent="0.35">
      <c r="B16" t="s">
        <v>8</v>
      </c>
    </row>
    <row r="18" spans="2:2" x14ac:dyDescent="0.35">
      <c r="B18" s="5" t="str">
        <f>HYPERLINK("#Contents!A1", "Return to Contents")</f>
        <v>Return to Contents</v>
      </c>
    </row>
  </sheetData>
  <mergeCells count="5">
    <mergeCell ref="G5:L5"/>
    <mergeCell ref="D2:BK2"/>
    <mergeCell ref="D5:E5"/>
    <mergeCell ref="BH5:BI5"/>
    <mergeCell ref="N5:X5"/>
  </mergeCells>
  <pageMargins left="0.75" right="0.75" top="1" bottom="1" header="0.5" footer="0.5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B2:BK18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5" width="10" customWidth="1"/>
    <col min="6" max="6" width="1.453125" customWidth="1"/>
    <col min="7" max="12" width="10" customWidth="1"/>
    <col min="13" max="13" width="1.453125" customWidth="1"/>
    <col min="14" max="24" width="10" customWidth="1"/>
    <col min="25" max="25" width="1.453125" customWidth="1"/>
    <col min="26" max="26" width="10" customWidth="1"/>
    <col min="27" max="27" width="1.453125" customWidth="1"/>
    <col min="28" max="28" width="10" customWidth="1"/>
    <col min="29" max="29" width="1.453125" customWidth="1"/>
    <col min="30" max="30" width="10" customWidth="1"/>
    <col min="31" max="31" width="1.453125" customWidth="1"/>
    <col min="32" max="32" width="10" customWidth="1"/>
    <col min="33" max="33" width="1.453125" customWidth="1"/>
    <col min="34" max="34" width="10" customWidth="1"/>
    <col min="35" max="35" width="1.453125" customWidth="1"/>
    <col min="36" max="36" width="10" customWidth="1"/>
    <col min="37" max="37" width="1.453125" customWidth="1"/>
    <col min="38" max="38" width="10" customWidth="1"/>
    <col min="39" max="39" width="1.453125" customWidth="1"/>
    <col min="40" max="40" width="10" customWidth="1"/>
    <col min="41" max="41" width="1.453125" customWidth="1"/>
    <col min="42" max="42" width="10" customWidth="1"/>
    <col min="43" max="43" width="1.453125" customWidth="1"/>
    <col min="44" max="44" width="10" customWidth="1"/>
    <col min="45" max="45" width="1.453125" customWidth="1"/>
    <col min="46" max="46" width="10" customWidth="1"/>
    <col min="47" max="47" width="1.453125" customWidth="1"/>
    <col min="48" max="48" width="10" customWidth="1"/>
    <col min="49" max="49" width="1.453125" customWidth="1"/>
    <col min="50" max="50" width="10" customWidth="1"/>
    <col min="51" max="51" width="1.453125" customWidth="1"/>
    <col min="52" max="52" width="10" customWidth="1"/>
    <col min="53" max="53" width="1.453125" customWidth="1"/>
    <col min="54" max="54" width="10" customWidth="1"/>
    <col min="55" max="55" width="1.453125" customWidth="1"/>
    <col min="56" max="56" width="10" customWidth="1"/>
    <col min="57" max="57" width="1.453125" customWidth="1"/>
    <col min="58" max="58" width="10" customWidth="1"/>
    <col min="59" max="59" width="1.453125" customWidth="1"/>
    <col min="60" max="61" width="10" customWidth="1"/>
  </cols>
  <sheetData>
    <row r="2" spans="2:63" ht="40" customHeight="1" x14ac:dyDescent="0.35">
      <c r="D2" s="29" t="s">
        <v>101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</row>
    <row r="5" spans="2:63" x14ac:dyDescent="0.35">
      <c r="D5" s="24" t="s">
        <v>18</v>
      </c>
      <c r="E5" s="25"/>
      <c r="G5" s="24" t="s">
        <v>19</v>
      </c>
      <c r="H5" s="25"/>
      <c r="I5" s="25"/>
      <c r="J5" s="25"/>
      <c r="K5" s="25"/>
      <c r="L5" s="25"/>
      <c r="N5" s="24" t="s">
        <v>20</v>
      </c>
      <c r="O5" s="25"/>
      <c r="P5" s="25"/>
      <c r="Q5" s="25"/>
      <c r="R5" s="25"/>
      <c r="S5" s="25"/>
      <c r="T5" s="25"/>
      <c r="U5" s="25"/>
      <c r="V5" s="25"/>
      <c r="W5" s="25"/>
      <c r="X5" s="25"/>
      <c r="Z5" s="11" t="s">
        <v>21</v>
      </c>
      <c r="AB5" s="11" t="s">
        <v>22</v>
      </c>
      <c r="AD5" s="11" t="s">
        <v>23</v>
      </c>
      <c r="AF5" s="11" t="s">
        <v>24</v>
      </c>
      <c r="AH5" s="11" t="s">
        <v>25</v>
      </c>
      <c r="AJ5" s="11" t="s">
        <v>26</v>
      </c>
      <c r="AL5" s="11" t="s">
        <v>27</v>
      </c>
      <c r="AN5" s="11" t="s">
        <v>28</v>
      </c>
      <c r="AP5" s="11" t="s">
        <v>29</v>
      </c>
      <c r="AR5" s="11" t="s">
        <v>30</v>
      </c>
      <c r="AT5" s="11" t="s">
        <v>31</v>
      </c>
      <c r="AV5" s="11" t="s">
        <v>32</v>
      </c>
      <c r="AX5" s="11" t="s">
        <v>33</v>
      </c>
      <c r="AZ5" s="11" t="s">
        <v>34</v>
      </c>
      <c r="BB5" s="11" t="s">
        <v>35</v>
      </c>
      <c r="BD5" s="11" t="s">
        <v>36</v>
      </c>
      <c r="BF5" s="11" t="s">
        <v>37</v>
      </c>
      <c r="BH5" s="24" t="s">
        <v>38</v>
      </c>
      <c r="BI5" s="25"/>
    </row>
    <row r="6" spans="2:63" ht="72.5" x14ac:dyDescent="0.35">
      <c r="C6" s="11" t="s">
        <v>39</v>
      </c>
      <c r="D6" s="12" t="s">
        <v>40</v>
      </c>
      <c r="E6" s="12" t="s">
        <v>41</v>
      </c>
      <c r="G6" s="12" t="s">
        <v>42</v>
      </c>
      <c r="H6" s="12" t="s">
        <v>43</v>
      </c>
      <c r="I6" s="12" t="s">
        <v>44</v>
      </c>
      <c r="J6" s="12" t="s">
        <v>45</v>
      </c>
      <c r="K6" s="12" t="s">
        <v>46</v>
      </c>
      <c r="L6" s="12" t="s">
        <v>47</v>
      </c>
      <c r="N6" s="12" t="s">
        <v>48</v>
      </c>
      <c r="O6" s="12" t="s">
        <v>49</v>
      </c>
      <c r="P6" s="12" t="s">
        <v>50</v>
      </c>
      <c r="Q6" s="12" t="s">
        <v>51</v>
      </c>
      <c r="R6" s="12" t="s">
        <v>52</v>
      </c>
      <c r="S6" s="12" t="s">
        <v>53</v>
      </c>
      <c r="T6" s="12" t="s">
        <v>54</v>
      </c>
      <c r="U6" s="12" t="s">
        <v>55</v>
      </c>
      <c r="V6" s="12" t="s">
        <v>56</v>
      </c>
      <c r="W6" s="12" t="s">
        <v>57</v>
      </c>
      <c r="X6" s="12" t="s">
        <v>58</v>
      </c>
      <c r="Z6" s="12" t="s">
        <v>21</v>
      </c>
      <c r="AB6" s="12" t="s">
        <v>59</v>
      </c>
      <c r="AD6" s="12" t="s">
        <v>23</v>
      </c>
      <c r="AF6" s="12" t="s">
        <v>24</v>
      </c>
      <c r="AH6" s="12" t="s">
        <v>25</v>
      </c>
      <c r="AJ6" s="12" t="s">
        <v>26</v>
      </c>
      <c r="AL6" s="12" t="s">
        <v>27</v>
      </c>
      <c r="AN6" s="12" t="s">
        <v>28</v>
      </c>
      <c r="AP6" s="12" t="s">
        <v>29</v>
      </c>
      <c r="AR6" s="12" t="s">
        <v>60</v>
      </c>
      <c r="AT6" s="12" t="s">
        <v>31</v>
      </c>
      <c r="AV6" s="12" t="s">
        <v>32</v>
      </c>
      <c r="AX6" s="12" t="s">
        <v>61</v>
      </c>
      <c r="AZ6" s="12" t="s">
        <v>34</v>
      </c>
      <c r="BB6" s="12" t="s">
        <v>35</v>
      </c>
      <c r="BD6" s="12" t="s">
        <v>36</v>
      </c>
      <c r="BF6" s="12" t="s">
        <v>37</v>
      </c>
      <c r="BH6" s="12" t="s">
        <v>62</v>
      </c>
      <c r="BI6" s="12" t="s">
        <v>63</v>
      </c>
    </row>
    <row r="7" spans="2:63" x14ac:dyDescent="0.35">
      <c r="B7" s="10" t="s">
        <v>64</v>
      </c>
      <c r="C7" s="14">
        <v>4099</v>
      </c>
      <c r="D7" s="14">
        <v>2021</v>
      </c>
      <c r="E7" s="14">
        <v>2073</v>
      </c>
      <c r="G7" s="14">
        <v>326</v>
      </c>
      <c r="H7" s="14">
        <v>990</v>
      </c>
      <c r="I7" s="14">
        <v>995</v>
      </c>
      <c r="J7" s="14">
        <v>876</v>
      </c>
      <c r="K7" s="14">
        <v>722</v>
      </c>
      <c r="L7" s="14">
        <v>190</v>
      </c>
      <c r="N7" s="14">
        <v>327</v>
      </c>
      <c r="O7" s="14">
        <v>197</v>
      </c>
      <c r="P7" s="14">
        <v>211</v>
      </c>
      <c r="Q7" s="14">
        <v>403</v>
      </c>
      <c r="R7" s="14">
        <v>343</v>
      </c>
      <c r="S7" s="14">
        <v>351</v>
      </c>
      <c r="T7" s="14">
        <v>309</v>
      </c>
      <c r="U7" s="14">
        <v>748</v>
      </c>
      <c r="V7" s="14">
        <v>526</v>
      </c>
      <c r="W7" s="14">
        <v>343</v>
      </c>
      <c r="X7" s="14">
        <v>341</v>
      </c>
      <c r="Z7" s="14">
        <v>577</v>
      </c>
      <c r="AB7" s="14">
        <v>377</v>
      </c>
      <c r="AD7" s="14">
        <v>416</v>
      </c>
      <c r="AF7" s="14">
        <v>234</v>
      </c>
      <c r="AH7" s="14">
        <v>354</v>
      </c>
      <c r="AJ7" s="14">
        <v>361</v>
      </c>
      <c r="AL7" s="14">
        <v>260</v>
      </c>
      <c r="AN7" s="14">
        <v>99</v>
      </c>
      <c r="AP7" s="14">
        <v>430</v>
      </c>
      <c r="AR7" s="14">
        <v>155</v>
      </c>
      <c r="AT7" s="14">
        <v>275</v>
      </c>
      <c r="AV7" s="14">
        <v>137</v>
      </c>
      <c r="AX7" s="14">
        <v>88</v>
      </c>
      <c r="AZ7" s="14">
        <v>194</v>
      </c>
      <c r="BB7" s="14">
        <v>120</v>
      </c>
      <c r="BD7" s="14">
        <v>146</v>
      </c>
      <c r="BF7" s="14">
        <v>145</v>
      </c>
      <c r="BH7" s="14">
        <v>77</v>
      </c>
      <c r="BI7" s="14">
        <v>51</v>
      </c>
    </row>
    <row r="8" spans="2:63" x14ac:dyDescent="0.35">
      <c r="B8" s="7" t="s">
        <v>65</v>
      </c>
      <c r="C8" s="16">
        <v>4099</v>
      </c>
      <c r="D8" s="16">
        <v>2107</v>
      </c>
      <c r="E8" s="16">
        <v>1988</v>
      </c>
      <c r="G8" s="16">
        <v>402</v>
      </c>
      <c r="H8" s="16">
        <v>932</v>
      </c>
      <c r="I8" s="16">
        <v>967</v>
      </c>
      <c r="J8" s="16">
        <v>860</v>
      </c>
      <c r="K8" s="16">
        <v>740</v>
      </c>
      <c r="L8" s="16">
        <v>198</v>
      </c>
      <c r="N8" s="16">
        <v>332</v>
      </c>
      <c r="O8" s="16">
        <v>172</v>
      </c>
      <c r="P8" s="16">
        <v>139</v>
      </c>
      <c r="Q8" s="16">
        <v>442</v>
      </c>
      <c r="R8" s="16">
        <v>323</v>
      </c>
      <c r="S8" s="16">
        <v>287</v>
      </c>
      <c r="T8" s="16">
        <v>348</v>
      </c>
      <c r="U8" s="16">
        <v>750</v>
      </c>
      <c r="V8" s="16">
        <v>586</v>
      </c>
      <c r="W8" s="16">
        <v>356</v>
      </c>
      <c r="X8" s="16">
        <v>364</v>
      </c>
      <c r="Z8" s="16">
        <v>552</v>
      </c>
      <c r="AB8" s="16">
        <v>395</v>
      </c>
      <c r="AD8" s="16">
        <v>397</v>
      </c>
      <c r="AF8" s="16">
        <v>231</v>
      </c>
      <c r="AH8" s="16">
        <v>342</v>
      </c>
      <c r="AJ8" s="16">
        <v>346</v>
      </c>
      <c r="AL8" s="16">
        <v>269</v>
      </c>
      <c r="AN8" s="16">
        <v>101</v>
      </c>
      <c r="AP8" s="16">
        <v>434</v>
      </c>
      <c r="AR8" s="16">
        <v>157</v>
      </c>
      <c r="AT8" s="16">
        <v>264</v>
      </c>
      <c r="AV8" s="16">
        <v>135</v>
      </c>
      <c r="AX8" s="16">
        <v>118</v>
      </c>
      <c r="AZ8" s="16">
        <v>186</v>
      </c>
      <c r="BB8" s="16">
        <v>117</v>
      </c>
      <c r="BD8" s="16">
        <v>140</v>
      </c>
      <c r="BF8" s="16">
        <v>142</v>
      </c>
      <c r="BH8" s="16">
        <v>69</v>
      </c>
      <c r="BI8" s="16">
        <v>53</v>
      </c>
    </row>
    <row r="9" spans="2:63" ht="19" customHeight="1" x14ac:dyDescent="0.35">
      <c r="B9" s="22" t="s">
        <v>74</v>
      </c>
      <c r="C9" s="20">
        <v>0.29673886889145729</v>
      </c>
      <c r="D9" s="20">
        <v>0.28043281711721058</v>
      </c>
      <c r="E9" s="20">
        <v>0.31443057157152371</v>
      </c>
      <c r="G9" s="20">
        <v>0.23977180095264211</v>
      </c>
      <c r="H9" s="20">
        <v>0.34182669756732981</v>
      </c>
      <c r="I9" s="20">
        <v>0.31112696053361899</v>
      </c>
      <c r="J9" s="20">
        <v>0.26384761318843047</v>
      </c>
      <c r="K9" s="20">
        <v>0.2522432861520566</v>
      </c>
      <c r="L9" s="20">
        <v>0.42096405534510378</v>
      </c>
      <c r="N9" s="20">
        <v>0.2084557968733606</v>
      </c>
      <c r="O9" s="20">
        <v>0.2649159619783657</v>
      </c>
      <c r="P9" s="20">
        <v>0.24923944124935579</v>
      </c>
      <c r="Q9" s="20">
        <v>0.3441733280025599</v>
      </c>
      <c r="R9" s="20">
        <v>0.26643865624225999</v>
      </c>
      <c r="S9" s="20">
        <v>0.26387136723561477</v>
      </c>
      <c r="T9" s="20">
        <v>0.29165018076134708</v>
      </c>
      <c r="U9" s="20">
        <v>0.3479927132718072</v>
      </c>
      <c r="V9" s="20">
        <v>0.2901281944068721</v>
      </c>
      <c r="W9" s="20">
        <v>0.31973967643164303</v>
      </c>
      <c r="X9" s="20">
        <v>0.29426210832614069</v>
      </c>
      <c r="Z9" s="20">
        <v>0.3067782829212366</v>
      </c>
      <c r="AB9" s="20">
        <v>0.38414397735180189</v>
      </c>
      <c r="AD9" s="20">
        <v>0.27682285972739679</v>
      </c>
      <c r="AF9" s="20">
        <v>0.20605444608933851</v>
      </c>
      <c r="AH9" s="20">
        <v>0.51216767734411361</v>
      </c>
      <c r="AJ9" s="20">
        <v>0.24981155740804389</v>
      </c>
      <c r="AL9" s="20">
        <v>0.23365832750474061</v>
      </c>
      <c r="AN9" s="20">
        <v>0.2120442851576646</v>
      </c>
      <c r="AP9" s="20">
        <v>0.23045517295832491</v>
      </c>
      <c r="AR9" s="20">
        <v>0.27145401003838981</v>
      </c>
      <c r="AT9" s="20">
        <v>0.35098596428808088</v>
      </c>
      <c r="AV9" s="20">
        <v>0.23267493527445171</v>
      </c>
      <c r="AX9" s="20">
        <v>0.1951043795560313</v>
      </c>
      <c r="AZ9" s="20">
        <v>0.29821855405971698</v>
      </c>
      <c r="BB9" s="20">
        <v>0.31839292500894739</v>
      </c>
      <c r="BD9" s="20">
        <v>0.30307696301987008</v>
      </c>
      <c r="BF9" s="20">
        <v>0.33843734884667748</v>
      </c>
      <c r="BH9" s="20">
        <v>0.23468088899230849</v>
      </c>
      <c r="BI9" s="20">
        <v>0.31659276562147348</v>
      </c>
    </row>
    <row r="10" spans="2:63" ht="19" customHeight="1" x14ac:dyDescent="0.35">
      <c r="B10" s="22" t="s">
        <v>75</v>
      </c>
      <c r="C10" s="20">
        <v>0.34904593884455931</v>
      </c>
      <c r="D10" s="20">
        <v>0.35745443159209478</v>
      </c>
      <c r="E10" s="20">
        <v>0.34015757113743028</v>
      </c>
      <c r="G10" s="20">
        <v>0.38225290933385281</v>
      </c>
      <c r="H10" s="20">
        <v>0.34645443876846471</v>
      </c>
      <c r="I10" s="20">
        <v>0.3288830926522629</v>
      </c>
      <c r="J10" s="20">
        <v>0.37473050273864178</v>
      </c>
      <c r="K10" s="20">
        <v>0.3615066678185373</v>
      </c>
      <c r="L10" s="20">
        <v>0.22334024786525089</v>
      </c>
      <c r="N10" s="20">
        <v>0.34691532619366322</v>
      </c>
      <c r="O10" s="20">
        <v>0.36571715873136329</v>
      </c>
      <c r="P10" s="20">
        <v>0.33269195383625072</v>
      </c>
      <c r="Q10" s="20">
        <v>0.33042172443168227</v>
      </c>
      <c r="R10" s="20">
        <v>0.33071686348422208</v>
      </c>
      <c r="S10" s="20">
        <v>0.3448807928947995</v>
      </c>
      <c r="T10" s="20">
        <v>0.39012334633727169</v>
      </c>
      <c r="U10" s="20">
        <v>0.35024680522596618</v>
      </c>
      <c r="V10" s="20">
        <v>0.32581535057916933</v>
      </c>
      <c r="W10" s="20">
        <v>0.37813842918902241</v>
      </c>
      <c r="X10" s="20">
        <v>0.36071288421007841</v>
      </c>
      <c r="Z10" s="20">
        <v>0.30749303090222402</v>
      </c>
      <c r="AB10" s="20">
        <v>0.3519363171911753</v>
      </c>
      <c r="AD10" s="20">
        <v>0.38388635532335558</v>
      </c>
      <c r="AF10" s="20">
        <v>0.45260765721358331</v>
      </c>
      <c r="AH10" s="20">
        <v>0.29008803458017712</v>
      </c>
      <c r="AJ10" s="20">
        <v>0.3794060280154738</v>
      </c>
      <c r="AL10" s="20">
        <v>0.33819457759989341</v>
      </c>
      <c r="AN10" s="20">
        <v>0.26031481635404669</v>
      </c>
      <c r="AP10" s="20">
        <v>0.34658847990258379</v>
      </c>
      <c r="AR10" s="20">
        <v>0.35718913148976023</v>
      </c>
      <c r="AT10" s="20">
        <v>0.35366068634169961</v>
      </c>
      <c r="AV10" s="20">
        <v>0.31247051963625488</v>
      </c>
      <c r="AX10" s="20">
        <v>0.52946149265190767</v>
      </c>
      <c r="AZ10" s="20">
        <v>0.25431500702692739</v>
      </c>
      <c r="BB10" s="20">
        <v>0.2397019290162736</v>
      </c>
      <c r="BD10" s="20">
        <v>0.2921301964549175</v>
      </c>
      <c r="BF10" s="20">
        <v>0.25507038589101511</v>
      </c>
      <c r="BH10" s="20">
        <v>0.29333434657839741</v>
      </c>
      <c r="BI10" s="20">
        <v>0.27572537501616567</v>
      </c>
    </row>
    <row r="11" spans="2:63" ht="19" customHeight="1" x14ac:dyDescent="0.35">
      <c r="B11" s="22" t="s">
        <v>70</v>
      </c>
      <c r="C11" s="20">
        <v>0.14048154813125049</v>
      </c>
      <c r="D11" s="20">
        <v>0.14287062485853411</v>
      </c>
      <c r="E11" s="20">
        <v>0.13808782292956759</v>
      </c>
      <c r="G11" s="20">
        <v>0.1217924376250805</v>
      </c>
      <c r="H11" s="20">
        <v>0.1153750901728812</v>
      </c>
      <c r="I11" s="20">
        <v>0.1448738804368358</v>
      </c>
      <c r="J11" s="20">
        <v>0.14858284913674319</v>
      </c>
      <c r="K11" s="20">
        <v>0.169808100725965</v>
      </c>
      <c r="L11" s="20">
        <v>0.15651280251105881</v>
      </c>
      <c r="N11" s="20">
        <v>0.20048677089912459</v>
      </c>
      <c r="O11" s="20">
        <v>0.15440050461232979</v>
      </c>
      <c r="P11" s="20">
        <v>0.14898654203705031</v>
      </c>
      <c r="Q11" s="20">
        <v>0.12173848379765891</v>
      </c>
      <c r="R11" s="20">
        <v>0.16201274948254379</v>
      </c>
      <c r="S11" s="20">
        <v>0.14689919760600231</v>
      </c>
      <c r="T11" s="20">
        <v>0.1343347726308661</v>
      </c>
      <c r="U11" s="20">
        <v>0.1085194153286721</v>
      </c>
      <c r="V11" s="20">
        <v>0.1577438685853452</v>
      </c>
      <c r="W11" s="20">
        <v>0.13425790930312759</v>
      </c>
      <c r="X11" s="20">
        <v>0.12351968316355411</v>
      </c>
      <c r="Z11" s="20">
        <v>0.16478925410313761</v>
      </c>
      <c r="AB11" s="20">
        <v>9.2648391741093239E-2</v>
      </c>
      <c r="AD11" s="20">
        <v>0.13640939995158941</v>
      </c>
      <c r="AF11" s="20">
        <v>0.16270508878217771</v>
      </c>
      <c r="AH11" s="20">
        <v>5.0482956068184433E-2</v>
      </c>
      <c r="AJ11" s="20">
        <v>0.14411057484655951</v>
      </c>
      <c r="AL11" s="20">
        <v>0.1814648840619891</v>
      </c>
      <c r="AN11" s="20">
        <v>9.0381579323401351E-2</v>
      </c>
      <c r="AP11" s="20">
        <v>0.16250937908111651</v>
      </c>
      <c r="AR11" s="20">
        <v>0.1215300017277491</v>
      </c>
      <c r="AT11" s="20">
        <v>0.12195510014451159</v>
      </c>
      <c r="AV11" s="20">
        <v>0.16927633290879801</v>
      </c>
      <c r="AX11" s="20">
        <v>0.1401479974739642</v>
      </c>
      <c r="AZ11" s="20">
        <v>0.2093044268563316</v>
      </c>
      <c r="BB11" s="20">
        <v>0.2073093819550729</v>
      </c>
      <c r="BD11" s="20">
        <v>0.19828617207862381</v>
      </c>
      <c r="BF11" s="20">
        <v>0.1582428132769933</v>
      </c>
      <c r="BH11" s="20">
        <v>0.18457852364442101</v>
      </c>
      <c r="BI11" s="20">
        <v>0.20950888834409451</v>
      </c>
    </row>
    <row r="12" spans="2:63" ht="19" customHeight="1" x14ac:dyDescent="0.35">
      <c r="B12" s="22" t="s">
        <v>71</v>
      </c>
      <c r="C12" s="20">
        <v>0.1582442508108319</v>
      </c>
      <c r="D12" s="20">
        <v>0.1605114283628179</v>
      </c>
      <c r="E12" s="20">
        <v>0.1556312633324401</v>
      </c>
      <c r="G12" s="20">
        <v>0.21145272672629281</v>
      </c>
      <c r="H12" s="20">
        <v>0.14674746340938211</v>
      </c>
      <c r="I12" s="20">
        <v>0.15966943108912079</v>
      </c>
      <c r="J12" s="20">
        <v>0.1600824820785591</v>
      </c>
      <c r="K12" s="20">
        <v>0.14535127154713059</v>
      </c>
      <c r="L12" s="20">
        <v>0.12785239553501671</v>
      </c>
      <c r="N12" s="20">
        <v>0.1833633387811697</v>
      </c>
      <c r="O12" s="20">
        <v>0.18665495193050299</v>
      </c>
      <c r="P12" s="20">
        <v>0.207782580138754</v>
      </c>
      <c r="Q12" s="20">
        <v>0.147364347682233</v>
      </c>
      <c r="R12" s="20">
        <v>0.20606118340258001</v>
      </c>
      <c r="S12" s="20">
        <v>0.18230145048063659</v>
      </c>
      <c r="T12" s="20">
        <v>0.1172390413921105</v>
      </c>
      <c r="U12" s="20">
        <v>0.14766260949953891</v>
      </c>
      <c r="V12" s="20">
        <v>0.1555443865506744</v>
      </c>
      <c r="W12" s="20">
        <v>0.1104823418102</v>
      </c>
      <c r="X12" s="20">
        <v>0.16550883713885139</v>
      </c>
      <c r="Z12" s="20">
        <v>0.14247650209031701</v>
      </c>
      <c r="AB12" s="20">
        <v>0.12529533099260551</v>
      </c>
      <c r="AD12" s="20">
        <v>0.1689331296397705</v>
      </c>
      <c r="AF12" s="20">
        <v>0.12928377930488161</v>
      </c>
      <c r="AH12" s="20">
        <v>0.1096304075725202</v>
      </c>
      <c r="AJ12" s="20">
        <v>0.18179765714373711</v>
      </c>
      <c r="AL12" s="20">
        <v>0.19290422548588629</v>
      </c>
      <c r="AN12" s="20">
        <v>0.34210348460710671</v>
      </c>
      <c r="AP12" s="20">
        <v>0.1941161803595727</v>
      </c>
      <c r="AR12" s="20">
        <v>0.18865026808055049</v>
      </c>
      <c r="AT12" s="20">
        <v>0.14704464978255269</v>
      </c>
      <c r="AV12" s="20">
        <v>0.1745486145106942</v>
      </c>
      <c r="AX12" s="20">
        <v>0.1020804922743004</v>
      </c>
      <c r="AZ12" s="20">
        <v>0.17046896290204111</v>
      </c>
      <c r="BB12" s="20">
        <v>0.16187005333818491</v>
      </c>
      <c r="BD12" s="20">
        <v>0.15326565316951729</v>
      </c>
      <c r="BF12" s="20">
        <v>0.191400014494085</v>
      </c>
      <c r="BH12" s="20">
        <v>0.23383717463833681</v>
      </c>
      <c r="BI12" s="20">
        <v>0.1126785885389133</v>
      </c>
    </row>
    <row r="13" spans="2:63" ht="19" customHeight="1" x14ac:dyDescent="0.35">
      <c r="B13" s="22" t="s">
        <v>72</v>
      </c>
      <c r="C13" s="20">
        <v>5.5489393321901143E-2</v>
      </c>
      <c r="D13" s="20">
        <v>5.8730698069342613E-2</v>
      </c>
      <c r="E13" s="20">
        <v>5.169277102903836E-2</v>
      </c>
      <c r="G13" s="20">
        <v>4.4730125362131667E-2</v>
      </c>
      <c r="H13" s="20">
        <v>4.9596310081942117E-2</v>
      </c>
      <c r="I13" s="20">
        <v>5.5446635288161412E-2</v>
      </c>
      <c r="J13" s="20">
        <v>5.2756552857625441E-2</v>
      </c>
      <c r="K13" s="20">
        <v>7.1090673756310618E-2</v>
      </c>
      <c r="L13" s="20">
        <v>7.1330498743569434E-2</v>
      </c>
      <c r="N13" s="20">
        <v>6.0778767252681887E-2</v>
      </c>
      <c r="O13" s="20">
        <v>2.8311422747438E-2</v>
      </c>
      <c r="P13" s="20">
        <v>6.1299482738589213E-2</v>
      </c>
      <c r="Q13" s="20">
        <v>5.6302116085865703E-2</v>
      </c>
      <c r="R13" s="20">
        <v>3.4770547388394267E-2</v>
      </c>
      <c r="S13" s="20">
        <v>6.2047191782946827E-2</v>
      </c>
      <c r="T13" s="20">
        <v>6.6652658878404603E-2</v>
      </c>
      <c r="U13" s="20">
        <v>4.5578456674015652E-2</v>
      </c>
      <c r="V13" s="20">
        <v>7.0768199877939045E-2</v>
      </c>
      <c r="W13" s="20">
        <v>5.7381643266007018E-2</v>
      </c>
      <c r="X13" s="20">
        <v>5.5996487161375473E-2</v>
      </c>
      <c r="Z13" s="20">
        <v>7.8462929983084878E-2</v>
      </c>
      <c r="AB13" s="20">
        <v>4.597598272332399E-2</v>
      </c>
      <c r="AD13" s="20">
        <v>3.3948255357887647E-2</v>
      </c>
      <c r="AF13" s="20">
        <v>4.9349028610018823E-2</v>
      </c>
      <c r="AH13" s="20">
        <v>3.7630924435004702E-2</v>
      </c>
      <c r="AJ13" s="20">
        <v>4.4874182586185633E-2</v>
      </c>
      <c r="AL13" s="20">
        <v>5.3777985347490592E-2</v>
      </c>
      <c r="AN13" s="20">
        <v>9.515583455778083E-2</v>
      </c>
      <c r="AP13" s="20">
        <v>6.6330787698402172E-2</v>
      </c>
      <c r="AR13" s="20">
        <v>6.1176588663550302E-2</v>
      </c>
      <c r="AT13" s="20">
        <v>2.6353599443155101E-2</v>
      </c>
      <c r="AV13" s="20">
        <v>0.11102959766980119</v>
      </c>
      <c r="AX13" s="20">
        <v>3.3205638043796268E-2</v>
      </c>
      <c r="AZ13" s="20">
        <v>6.769304915498281E-2</v>
      </c>
      <c r="BB13" s="20">
        <v>7.2725710681520991E-2</v>
      </c>
      <c r="BD13" s="20">
        <v>5.3241015277071327E-2</v>
      </c>
      <c r="BF13" s="20">
        <v>5.6849437491228977E-2</v>
      </c>
      <c r="BH13" s="20">
        <v>5.3569066146536302E-2</v>
      </c>
      <c r="BI13" s="20">
        <v>8.5494382479352773E-2</v>
      </c>
    </row>
    <row r="15" spans="2:63" x14ac:dyDescent="0.35">
      <c r="B15" t="s">
        <v>115</v>
      </c>
    </row>
    <row r="16" spans="2:63" x14ac:dyDescent="0.35">
      <c r="B16" t="s">
        <v>8</v>
      </c>
    </row>
    <row r="18" spans="2:2" x14ac:dyDescent="0.35">
      <c r="B18" s="5" t="str">
        <f>HYPERLINK("#Contents!A1", "Return to Contents")</f>
        <v>Return to Contents</v>
      </c>
    </row>
  </sheetData>
  <mergeCells count="5">
    <mergeCell ref="G5:L5"/>
    <mergeCell ref="D2:BK2"/>
    <mergeCell ref="D5:E5"/>
    <mergeCell ref="BH5:BI5"/>
    <mergeCell ref="N5:X5"/>
  </mergeCells>
  <pageMargins left="0.75" right="0.75" top="1" bottom="1" header="0.5" footer="0.5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B2:BK18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5" width="10" customWidth="1"/>
    <col min="6" max="6" width="1.453125" customWidth="1"/>
    <col min="7" max="12" width="10" customWidth="1"/>
    <col min="13" max="13" width="1.453125" customWidth="1"/>
    <col min="14" max="24" width="10" customWidth="1"/>
    <col min="25" max="25" width="1.453125" customWidth="1"/>
    <col min="26" max="26" width="10" customWidth="1"/>
    <col min="27" max="27" width="1.453125" customWidth="1"/>
    <col min="28" max="28" width="10" customWidth="1"/>
    <col min="29" max="29" width="1.453125" customWidth="1"/>
    <col min="30" max="30" width="10" customWidth="1"/>
    <col min="31" max="31" width="1.453125" customWidth="1"/>
    <col min="32" max="32" width="10" customWidth="1"/>
    <col min="33" max="33" width="1.453125" customWidth="1"/>
    <col min="34" max="34" width="10" customWidth="1"/>
    <col min="35" max="35" width="1.453125" customWidth="1"/>
    <col min="36" max="36" width="10" customWidth="1"/>
    <col min="37" max="37" width="1.453125" customWidth="1"/>
    <col min="38" max="38" width="10" customWidth="1"/>
    <col min="39" max="39" width="1.453125" customWidth="1"/>
    <col min="40" max="40" width="10" customWidth="1"/>
    <col min="41" max="41" width="1.453125" customWidth="1"/>
    <col min="42" max="42" width="10" customWidth="1"/>
    <col min="43" max="43" width="1.453125" customWidth="1"/>
    <col min="44" max="44" width="10" customWidth="1"/>
    <col min="45" max="45" width="1.453125" customWidth="1"/>
    <col min="46" max="46" width="10" customWidth="1"/>
    <col min="47" max="47" width="1.453125" customWidth="1"/>
    <col min="48" max="48" width="10" customWidth="1"/>
    <col min="49" max="49" width="1.453125" customWidth="1"/>
    <col min="50" max="50" width="10" customWidth="1"/>
    <col min="51" max="51" width="1.453125" customWidth="1"/>
    <col min="52" max="52" width="10" customWidth="1"/>
    <col min="53" max="53" width="1.453125" customWidth="1"/>
    <col min="54" max="54" width="10" customWidth="1"/>
    <col min="55" max="55" width="1.453125" customWidth="1"/>
    <col min="56" max="56" width="10" customWidth="1"/>
    <col min="57" max="57" width="1.453125" customWidth="1"/>
    <col min="58" max="58" width="10" customWidth="1"/>
    <col min="59" max="59" width="1.453125" customWidth="1"/>
    <col min="60" max="61" width="10" customWidth="1"/>
  </cols>
  <sheetData>
    <row r="2" spans="2:63" ht="40" customHeight="1" x14ac:dyDescent="0.35">
      <c r="D2" s="29" t="s">
        <v>102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</row>
    <row r="5" spans="2:63" x14ac:dyDescent="0.35">
      <c r="D5" s="24" t="s">
        <v>18</v>
      </c>
      <c r="E5" s="25"/>
      <c r="G5" s="24" t="s">
        <v>19</v>
      </c>
      <c r="H5" s="25"/>
      <c r="I5" s="25"/>
      <c r="J5" s="25"/>
      <c r="K5" s="25"/>
      <c r="L5" s="25"/>
      <c r="N5" s="24" t="s">
        <v>20</v>
      </c>
      <c r="O5" s="25"/>
      <c r="P5" s="25"/>
      <c r="Q5" s="25"/>
      <c r="R5" s="25"/>
      <c r="S5" s="25"/>
      <c r="T5" s="25"/>
      <c r="U5" s="25"/>
      <c r="V5" s="25"/>
      <c r="W5" s="25"/>
      <c r="X5" s="25"/>
      <c r="Z5" s="11" t="s">
        <v>21</v>
      </c>
      <c r="AB5" s="11" t="s">
        <v>22</v>
      </c>
      <c r="AD5" s="11" t="s">
        <v>23</v>
      </c>
      <c r="AF5" s="11" t="s">
        <v>24</v>
      </c>
      <c r="AH5" s="11" t="s">
        <v>25</v>
      </c>
      <c r="AJ5" s="11" t="s">
        <v>26</v>
      </c>
      <c r="AL5" s="11" t="s">
        <v>27</v>
      </c>
      <c r="AN5" s="11" t="s">
        <v>28</v>
      </c>
      <c r="AP5" s="11" t="s">
        <v>29</v>
      </c>
      <c r="AR5" s="11" t="s">
        <v>30</v>
      </c>
      <c r="AT5" s="11" t="s">
        <v>31</v>
      </c>
      <c r="AV5" s="11" t="s">
        <v>32</v>
      </c>
      <c r="AX5" s="11" t="s">
        <v>33</v>
      </c>
      <c r="AZ5" s="11" t="s">
        <v>34</v>
      </c>
      <c r="BB5" s="11" t="s">
        <v>35</v>
      </c>
      <c r="BD5" s="11" t="s">
        <v>36</v>
      </c>
      <c r="BF5" s="11" t="s">
        <v>37</v>
      </c>
      <c r="BH5" s="24" t="s">
        <v>38</v>
      </c>
      <c r="BI5" s="25"/>
    </row>
    <row r="6" spans="2:63" ht="72.5" x14ac:dyDescent="0.35">
      <c r="C6" s="11" t="s">
        <v>39</v>
      </c>
      <c r="D6" s="12" t="s">
        <v>40</v>
      </c>
      <c r="E6" s="12" t="s">
        <v>41</v>
      </c>
      <c r="G6" s="12" t="s">
        <v>42</v>
      </c>
      <c r="H6" s="12" t="s">
        <v>43</v>
      </c>
      <c r="I6" s="12" t="s">
        <v>44</v>
      </c>
      <c r="J6" s="12" t="s">
        <v>45</v>
      </c>
      <c r="K6" s="12" t="s">
        <v>46</v>
      </c>
      <c r="L6" s="12" t="s">
        <v>47</v>
      </c>
      <c r="N6" s="12" t="s">
        <v>48</v>
      </c>
      <c r="O6" s="12" t="s">
        <v>49</v>
      </c>
      <c r="P6" s="12" t="s">
        <v>50</v>
      </c>
      <c r="Q6" s="12" t="s">
        <v>51</v>
      </c>
      <c r="R6" s="12" t="s">
        <v>52</v>
      </c>
      <c r="S6" s="12" t="s">
        <v>53</v>
      </c>
      <c r="T6" s="12" t="s">
        <v>54</v>
      </c>
      <c r="U6" s="12" t="s">
        <v>55</v>
      </c>
      <c r="V6" s="12" t="s">
        <v>56</v>
      </c>
      <c r="W6" s="12" t="s">
        <v>57</v>
      </c>
      <c r="X6" s="12" t="s">
        <v>58</v>
      </c>
      <c r="Z6" s="12" t="s">
        <v>21</v>
      </c>
      <c r="AB6" s="12" t="s">
        <v>59</v>
      </c>
      <c r="AD6" s="12" t="s">
        <v>23</v>
      </c>
      <c r="AF6" s="12" t="s">
        <v>24</v>
      </c>
      <c r="AH6" s="12" t="s">
        <v>25</v>
      </c>
      <c r="AJ6" s="12" t="s">
        <v>26</v>
      </c>
      <c r="AL6" s="12" t="s">
        <v>27</v>
      </c>
      <c r="AN6" s="12" t="s">
        <v>28</v>
      </c>
      <c r="AP6" s="12" t="s">
        <v>29</v>
      </c>
      <c r="AR6" s="12" t="s">
        <v>60</v>
      </c>
      <c r="AT6" s="12" t="s">
        <v>31</v>
      </c>
      <c r="AV6" s="12" t="s">
        <v>32</v>
      </c>
      <c r="AX6" s="12" t="s">
        <v>61</v>
      </c>
      <c r="AZ6" s="12" t="s">
        <v>34</v>
      </c>
      <c r="BB6" s="12" t="s">
        <v>35</v>
      </c>
      <c r="BD6" s="12" t="s">
        <v>36</v>
      </c>
      <c r="BF6" s="12" t="s">
        <v>37</v>
      </c>
      <c r="BH6" s="12" t="s">
        <v>62</v>
      </c>
      <c r="BI6" s="12" t="s">
        <v>63</v>
      </c>
    </row>
    <row r="7" spans="2:63" x14ac:dyDescent="0.35">
      <c r="B7" s="10" t="s">
        <v>64</v>
      </c>
      <c r="C7" s="14">
        <v>4099</v>
      </c>
      <c r="D7" s="14">
        <v>2021</v>
      </c>
      <c r="E7" s="14">
        <v>2073</v>
      </c>
      <c r="G7" s="14">
        <v>326</v>
      </c>
      <c r="H7" s="14">
        <v>990</v>
      </c>
      <c r="I7" s="14">
        <v>995</v>
      </c>
      <c r="J7" s="14">
        <v>876</v>
      </c>
      <c r="K7" s="14">
        <v>722</v>
      </c>
      <c r="L7" s="14">
        <v>190</v>
      </c>
      <c r="N7" s="14">
        <v>327</v>
      </c>
      <c r="O7" s="14">
        <v>197</v>
      </c>
      <c r="P7" s="14">
        <v>211</v>
      </c>
      <c r="Q7" s="14">
        <v>403</v>
      </c>
      <c r="R7" s="14">
        <v>343</v>
      </c>
      <c r="S7" s="14">
        <v>351</v>
      </c>
      <c r="T7" s="14">
        <v>309</v>
      </c>
      <c r="U7" s="14">
        <v>748</v>
      </c>
      <c r="V7" s="14">
        <v>526</v>
      </c>
      <c r="W7" s="14">
        <v>343</v>
      </c>
      <c r="X7" s="14">
        <v>341</v>
      </c>
      <c r="Z7" s="14">
        <v>577</v>
      </c>
      <c r="AB7" s="14">
        <v>377</v>
      </c>
      <c r="AD7" s="14">
        <v>416</v>
      </c>
      <c r="AF7" s="14">
        <v>234</v>
      </c>
      <c r="AH7" s="14">
        <v>354</v>
      </c>
      <c r="AJ7" s="14">
        <v>361</v>
      </c>
      <c r="AL7" s="14">
        <v>260</v>
      </c>
      <c r="AN7" s="14">
        <v>99</v>
      </c>
      <c r="AP7" s="14">
        <v>430</v>
      </c>
      <c r="AR7" s="14">
        <v>155</v>
      </c>
      <c r="AT7" s="14">
        <v>275</v>
      </c>
      <c r="AV7" s="14">
        <v>137</v>
      </c>
      <c r="AX7" s="14">
        <v>88</v>
      </c>
      <c r="AZ7" s="14">
        <v>194</v>
      </c>
      <c r="BB7" s="14">
        <v>120</v>
      </c>
      <c r="BD7" s="14">
        <v>146</v>
      </c>
      <c r="BF7" s="14">
        <v>145</v>
      </c>
      <c r="BH7" s="14">
        <v>77</v>
      </c>
      <c r="BI7" s="14">
        <v>51</v>
      </c>
    </row>
    <row r="8" spans="2:63" x14ac:dyDescent="0.35">
      <c r="B8" s="7" t="s">
        <v>65</v>
      </c>
      <c r="C8" s="16">
        <v>4099</v>
      </c>
      <c r="D8" s="16">
        <v>2107</v>
      </c>
      <c r="E8" s="16">
        <v>1988</v>
      </c>
      <c r="G8" s="16">
        <v>402</v>
      </c>
      <c r="H8" s="16">
        <v>932</v>
      </c>
      <c r="I8" s="16">
        <v>967</v>
      </c>
      <c r="J8" s="16">
        <v>860</v>
      </c>
      <c r="K8" s="16">
        <v>740</v>
      </c>
      <c r="L8" s="16">
        <v>198</v>
      </c>
      <c r="N8" s="16">
        <v>332</v>
      </c>
      <c r="O8" s="16">
        <v>172</v>
      </c>
      <c r="P8" s="16">
        <v>139</v>
      </c>
      <c r="Q8" s="16">
        <v>442</v>
      </c>
      <c r="R8" s="16">
        <v>323</v>
      </c>
      <c r="S8" s="16">
        <v>287</v>
      </c>
      <c r="T8" s="16">
        <v>348</v>
      </c>
      <c r="U8" s="16">
        <v>750</v>
      </c>
      <c r="V8" s="16">
        <v>586</v>
      </c>
      <c r="W8" s="16">
        <v>356</v>
      </c>
      <c r="X8" s="16">
        <v>364</v>
      </c>
      <c r="Z8" s="16">
        <v>552</v>
      </c>
      <c r="AB8" s="16">
        <v>395</v>
      </c>
      <c r="AD8" s="16">
        <v>397</v>
      </c>
      <c r="AF8" s="16">
        <v>231</v>
      </c>
      <c r="AH8" s="16">
        <v>342</v>
      </c>
      <c r="AJ8" s="16">
        <v>346</v>
      </c>
      <c r="AL8" s="16">
        <v>269</v>
      </c>
      <c r="AN8" s="16">
        <v>101</v>
      </c>
      <c r="AP8" s="16">
        <v>434</v>
      </c>
      <c r="AR8" s="16">
        <v>157</v>
      </c>
      <c r="AT8" s="16">
        <v>264</v>
      </c>
      <c r="AV8" s="16">
        <v>135</v>
      </c>
      <c r="AX8" s="16">
        <v>118</v>
      </c>
      <c r="AZ8" s="16">
        <v>186</v>
      </c>
      <c r="BB8" s="16">
        <v>117</v>
      </c>
      <c r="BD8" s="16">
        <v>140</v>
      </c>
      <c r="BF8" s="16">
        <v>142</v>
      </c>
      <c r="BH8" s="16">
        <v>69</v>
      </c>
      <c r="BI8" s="16">
        <v>53</v>
      </c>
    </row>
    <row r="9" spans="2:63" ht="19" customHeight="1" x14ac:dyDescent="0.35">
      <c r="B9" s="22" t="s">
        <v>74</v>
      </c>
      <c r="C9" s="20">
        <v>0.31768957876715481</v>
      </c>
      <c r="D9" s="20">
        <v>0.30325309226031277</v>
      </c>
      <c r="E9" s="20">
        <v>0.3333926419541472</v>
      </c>
      <c r="G9" s="20">
        <v>0.25359583145049991</v>
      </c>
      <c r="H9" s="20">
        <v>0.32931259714531619</v>
      </c>
      <c r="I9" s="20">
        <v>0.32468321961811131</v>
      </c>
      <c r="J9" s="20">
        <v>0.2892119379868337</v>
      </c>
      <c r="K9" s="20">
        <v>0.3259487349985728</v>
      </c>
      <c r="L9" s="20">
        <v>0.47932494842936491</v>
      </c>
      <c r="N9" s="20">
        <v>0.2102074547647757</v>
      </c>
      <c r="O9" s="20">
        <v>0.32599151690831202</v>
      </c>
      <c r="P9" s="20">
        <v>0.26389812088836562</v>
      </c>
      <c r="Q9" s="20">
        <v>0.38557428820765077</v>
      </c>
      <c r="R9" s="20">
        <v>0.28251225120196238</v>
      </c>
      <c r="S9" s="20">
        <v>0.27080694632107571</v>
      </c>
      <c r="T9" s="20">
        <v>0.3232269971852072</v>
      </c>
      <c r="U9" s="20">
        <v>0.35282860768720092</v>
      </c>
      <c r="V9" s="20">
        <v>0.32790508281247588</v>
      </c>
      <c r="W9" s="20">
        <v>0.34999871821531792</v>
      </c>
      <c r="X9" s="20">
        <v>0.29173032950110672</v>
      </c>
      <c r="Z9" s="20">
        <v>0.32927104058483869</v>
      </c>
      <c r="AB9" s="20">
        <v>0.37711926225260739</v>
      </c>
      <c r="AD9" s="20">
        <v>0.28950265611534443</v>
      </c>
      <c r="AF9" s="20">
        <v>0.2577310787529663</v>
      </c>
      <c r="AH9" s="20">
        <v>0.44827022751698598</v>
      </c>
      <c r="AJ9" s="20">
        <v>0.27681601141852358</v>
      </c>
      <c r="AL9" s="20">
        <v>0.2788806921605595</v>
      </c>
      <c r="AN9" s="20">
        <v>0.24495327785289639</v>
      </c>
      <c r="AP9" s="20">
        <v>0.25704762747472948</v>
      </c>
      <c r="AR9" s="20">
        <v>0.30131672512881641</v>
      </c>
      <c r="AT9" s="20">
        <v>0.31883239506811839</v>
      </c>
      <c r="AV9" s="20">
        <v>0.2658399329779198</v>
      </c>
      <c r="AX9" s="20">
        <v>0.26276838479092018</v>
      </c>
      <c r="AZ9" s="20">
        <v>0.3416757719819164</v>
      </c>
      <c r="BB9" s="20">
        <v>0.39373055819239222</v>
      </c>
      <c r="BD9" s="20">
        <v>0.34832166562930689</v>
      </c>
      <c r="BF9" s="20">
        <v>0.335124220742543</v>
      </c>
      <c r="BH9" s="20">
        <v>0.25492338757916638</v>
      </c>
      <c r="BI9" s="20">
        <v>0.35925537901311988</v>
      </c>
    </row>
    <row r="10" spans="2:63" ht="19" customHeight="1" x14ac:dyDescent="0.35">
      <c r="B10" s="22" t="s">
        <v>75</v>
      </c>
      <c r="C10" s="20">
        <v>0.38042921649999961</v>
      </c>
      <c r="D10" s="20">
        <v>0.38606825501893072</v>
      </c>
      <c r="E10" s="20">
        <v>0.37456766672925101</v>
      </c>
      <c r="G10" s="20">
        <v>0.37259720599794682</v>
      </c>
      <c r="H10" s="20">
        <v>0.37387770771804052</v>
      </c>
      <c r="I10" s="20">
        <v>0.3548231422235209</v>
      </c>
      <c r="J10" s="20">
        <v>0.41825133347042209</v>
      </c>
      <c r="K10" s="20">
        <v>0.39301850262645432</v>
      </c>
      <c r="L10" s="20">
        <v>0.35312615644194129</v>
      </c>
      <c r="N10" s="20">
        <v>0.45052197274636541</v>
      </c>
      <c r="O10" s="20">
        <v>0.34784332834069109</v>
      </c>
      <c r="P10" s="20">
        <v>0.34985667365082318</v>
      </c>
      <c r="Q10" s="20">
        <v>0.36849743121924822</v>
      </c>
      <c r="R10" s="20">
        <v>0.38811175633888401</v>
      </c>
      <c r="S10" s="20">
        <v>0.38538582300976582</v>
      </c>
      <c r="T10" s="20">
        <v>0.36013707104062831</v>
      </c>
      <c r="U10" s="20">
        <v>0.350383201882214</v>
      </c>
      <c r="V10" s="20">
        <v>0.38380813838040961</v>
      </c>
      <c r="W10" s="20">
        <v>0.38235070067549892</v>
      </c>
      <c r="X10" s="20">
        <v>0.42490246390936809</v>
      </c>
      <c r="Z10" s="20">
        <v>0.38469896573799428</v>
      </c>
      <c r="AB10" s="20">
        <v>0.38800627793371562</v>
      </c>
      <c r="AD10" s="20">
        <v>0.41809597435322787</v>
      </c>
      <c r="AF10" s="20">
        <v>0.48125602317504862</v>
      </c>
      <c r="AH10" s="20">
        <v>0.32205506618019503</v>
      </c>
      <c r="AJ10" s="20">
        <v>0.36266855356311167</v>
      </c>
      <c r="AL10" s="20">
        <v>0.34233857967644782</v>
      </c>
      <c r="AN10" s="20">
        <v>0.27543622077670982</v>
      </c>
      <c r="AP10" s="20">
        <v>0.3500233062834503</v>
      </c>
      <c r="AR10" s="20">
        <v>0.44306031403738733</v>
      </c>
      <c r="AT10" s="20">
        <v>0.39120533594782841</v>
      </c>
      <c r="AV10" s="20">
        <v>0.38489578842279942</v>
      </c>
      <c r="AX10" s="20">
        <v>0.51160231417941981</v>
      </c>
      <c r="AZ10" s="20">
        <v>0.36390038824004978</v>
      </c>
      <c r="BB10" s="20">
        <v>0.34477165259456871</v>
      </c>
      <c r="BD10" s="20">
        <v>0.39158155060686961</v>
      </c>
      <c r="BF10" s="20">
        <v>0.40394492129138282</v>
      </c>
      <c r="BH10" s="20">
        <v>0.40037210150580088</v>
      </c>
      <c r="BI10" s="20">
        <v>0.36211708538893472</v>
      </c>
    </row>
    <row r="11" spans="2:63" ht="19" customHeight="1" x14ac:dyDescent="0.35">
      <c r="B11" s="22" t="s">
        <v>70</v>
      </c>
      <c r="C11" s="20">
        <v>0.13426468084240539</v>
      </c>
      <c r="D11" s="20">
        <v>0.1381011024924455</v>
      </c>
      <c r="E11" s="20">
        <v>0.13030232190702831</v>
      </c>
      <c r="G11" s="20">
        <v>0.1411640773463321</v>
      </c>
      <c r="H11" s="20">
        <v>0.1109436825514257</v>
      </c>
      <c r="I11" s="20">
        <v>0.15743141496033819</v>
      </c>
      <c r="J11" s="20">
        <v>0.13320651455517049</v>
      </c>
      <c r="K11" s="20">
        <v>0.145423119570746</v>
      </c>
      <c r="L11" s="20">
        <v>7.801129217487969E-2</v>
      </c>
      <c r="N11" s="20">
        <v>0.17376505026802169</v>
      </c>
      <c r="O11" s="20">
        <v>0.14740874671410981</v>
      </c>
      <c r="P11" s="20">
        <v>0.16430956163638641</v>
      </c>
      <c r="Q11" s="20">
        <v>0.11362716197465771</v>
      </c>
      <c r="R11" s="20">
        <v>0.16484731237586031</v>
      </c>
      <c r="S11" s="20">
        <v>0.14838325436959721</v>
      </c>
      <c r="T11" s="20">
        <v>0.1286004228500415</v>
      </c>
      <c r="U11" s="20">
        <v>0.12860769535486119</v>
      </c>
      <c r="V11" s="20">
        <v>0.1132560853429046</v>
      </c>
      <c r="W11" s="20">
        <v>0.1209565047116057</v>
      </c>
      <c r="X11" s="20">
        <v>0.13209425837950919</v>
      </c>
      <c r="Z11" s="20">
        <v>0.12518565024471301</v>
      </c>
      <c r="AB11" s="20">
        <v>0.11875007403831769</v>
      </c>
      <c r="AD11" s="20">
        <v>0.14090347576441689</v>
      </c>
      <c r="AF11" s="20">
        <v>0.14502565242571899</v>
      </c>
      <c r="AH11" s="20">
        <v>7.3233851272693176E-2</v>
      </c>
      <c r="AJ11" s="20">
        <v>0.1567634915434222</v>
      </c>
      <c r="AL11" s="20">
        <v>0.15244746606213369</v>
      </c>
      <c r="AN11" s="20">
        <v>0.1093767683893571</v>
      </c>
      <c r="AP11" s="20">
        <v>0.17699781626009151</v>
      </c>
      <c r="AR11" s="20">
        <v>8.0734600623984187E-2</v>
      </c>
      <c r="AT11" s="20">
        <v>0.1116751162232594</v>
      </c>
      <c r="AV11" s="20">
        <v>0.101394469201478</v>
      </c>
      <c r="AX11" s="20">
        <v>0.1120848327693908</v>
      </c>
      <c r="AZ11" s="20">
        <v>0.12523219052544829</v>
      </c>
      <c r="BB11" s="20">
        <v>9.8403551394632235E-2</v>
      </c>
      <c r="BD11" s="20">
        <v>0.1248084435917604</v>
      </c>
      <c r="BF11" s="20">
        <v>0.12083955212084729</v>
      </c>
      <c r="BH11" s="20">
        <v>0.15476056096634161</v>
      </c>
      <c r="BI11" s="20">
        <v>0.18373324644538669</v>
      </c>
    </row>
    <row r="12" spans="2:63" ht="19" customHeight="1" x14ac:dyDescent="0.35">
      <c r="B12" s="22" t="s">
        <v>71</v>
      </c>
      <c r="C12" s="20">
        <v>0.12749143142203939</v>
      </c>
      <c r="D12" s="20">
        <v>0.1304182713578026</v>
      </c>
      <c r="E12" s="20">
        <v>0.12450102259346151</v>
      </c>
      <c r="G12" s="20">
        <v>0.19852956756296861</v>
      </c>
      <c r="H12" s="20">
        <v>0.12495060352104929</v>
      </c>
      <c r="I12" s="20">
        <v>0.12595747185426151</v>
      </c>
      <c r="J12" s="20">
        <v>0.1206348784958014</v>
      </c>
      <c r="K12" s="20">
        <v>0.1142339465566727</v>
      </c>
      <c r="L12" s="20">
        <v>6.1718782245824971E-2</v>
      </c>
      <c r="N12" s="20">
        <v>0.1333783747663512</v>
      </c>
      <c r="O12" s="20">
        <v>0.12601930994809171</v>
      </c>
      <c r="P12" s="20">
        <v>0.15459643764239411</v>
      </c>
      <c r="Q12" s="20">
        <v>9.6834615700131729E-2</v>
      </c>
      <c r="R12" s="20">
        <v>0.13518985595345351</v>
      </c>
      <c r="S12" s="20">
        <v>0.1392606426621964</v>
      </c>
      <c r="T12" s="20">
        <v>0.1361571147717909</v>
      </c>
      <c r="U12" s="20">
        <v>0.12813473552991561</v>
      </c>
      <c r="V12" s="20">
        <v>0.14864345794259509</v>
      </c>
      <c r="W12" s="20">
        <v>0.10436547134007269</v>
      </c>
      <c r="X12" s="20">
        <v>0.1085523595990517</v>
      </c>
      <c r="Z12" s="20">
        <v>0.12007288920304569</v>
      </c>
      <c r="AB12" s="20">
        <v>8.3081522740850275E-2</v>
      </c>
      <c r="AD12" s="20">
        <v>0.12205179383593261</v>
      </c>
      <c r="AF12" s="20">
        <v>9.2677294063142512E-2</v>
      </c>
      <c r="AH12" s="20">
        <v>0.1077403568183022</v>
      </c>
      <c r="AJ12" s="20">
        <v>0.16590058727886289</v>
      </c>
      <c r="AL12" s="20">
        <v>0.1828231899328919</v>
      </c>
      <c r="AN12" s="20">
        <v>0.26206438135935051</v>
      </c>
      <c r="AP12" s="20">
        <v>0.17315930401589669</v>
      </c>
      <c r="AR12" s="20">
        <v>0.16768384001326159</v>
      </c>
      <c r="AT12" s="20">
        <v>0.1130367994690628</v>
      </c>
      <c r="AV12" s="20">
        <v>0.15157099563179149</v>
      </c>
      <c r="AX12" s="20">
        <v>8.0528766861917095E-2</v>
      </c>
      <c r="AZ12" s="20">
        <v>0.1429037386730011</v>
      </c>
      <c r="BB12" s="20">
        <v>0.1202437642292101</v>
      </c>
      <c r="BD12" s="20">
        <v>0.1106454984841314</v>
      </c>
      <c r="BF12" s="20">
        <v>0.11124367751072101</v>
      </c>
      <c r="BH12" s="20">
        <v>0.1540915372868063</v>
      </c>
      <c r="BI12" s="20">
        <v>9.4894289152558695E-2</v>
      </c>
    </row>
    <row r="13" spans="2:63" ht="19" customHeight="1" x14ac:dyDescent="0.35">
      <c r="B13" s="22" t="s">
        <v>72</v>
      </c>
      <c r="C13" s="20">
        <v>4.0125092468400833E-2</v>
      </c>
      <c r="D13" s="20">
        <v>4.2159278870508472E-2</v>
      </c>
      <c r="E13" s="20">
        <v>3.723634681611189E-2</v>
      </c>
      <c r="G13" s="20">
        <v>3.4113317642252478E-2</v>
      </c>
      <c r="H13" s="20">
        <v>6.0915409064168043E-2</v>
      </c>
      <c r="I13" s="20">
        <v>3.7104751343768179E-2</v>
      </c>
      <c r="J13" s="20">
        <v>3.8695335491772308E-2</v>
      </c>
      <c r="K13" s="20">
        <v>2.1375696247554379E-2</v>
      </c>
      <c r="L13" s="20">
        <v>2.781882070798904E-2</v>
      </c>
      <c r="N13" s="20">
        <v>3.2127147454486089E-2</v>
      </c>
      <c r="O13" s="20">
        <v>5.2737098088795203E-2</v>
      </c>
      <c r="P13" s="20">
        <v>6.7339206182030709E-2</v>
      </c>
      <c r="Q13" s="20">
        <v>3.5466502898311568E-2</v>
      </c>
      <c r="R13" s="20">
        <v>2.933882412983976E-2</v>
      </c>
      <c r="S13" s="20">
        <v>5.6163333637365129E-2</v>
      </c>
      <c r="T13" s="20">
        <v>5.1878394152332148E-2</v>
      </c>
      <c r="U13" s="20">
        <v>4.0045759545808413E-2</v>
      </c>
      <c r="V13" s="20">
        <v>2.638723552161485E-2</v>
      </c>
      <c r="W13" s="20">
        <v>4.2328605057504777E-2</v>
      </c>
      <c r="X13" s="20">
        <v>4.2720588610964297E-2</v>
      </c>
      <c r="Z13" s="20">
        <v>4.0771454229408192E-2</v>
      </c>
      <c r="AB13" s="20">
        <v>3.3042863034508957E-2</v>
      </c>
      <c r="AD13" s="20">
        <v>2.9446099931078391E-2</v>
      </c>
      <c r="AF13" s="20">
        <v>2.3309951583123691E-2</v>
      </c>
      <c r="AH13" s="20">
        <v>4.8700498211823443E-2</v>
      </c>
      <c r="AJ13" s="20">
        <v>3.7851356196079537E-2</v>
      </c>
      <c r="AL13" s="20">
        <v>4.3510072167967123E-2</v>
      </c>
      <c r="AN13" s="20">
        <v>0.1081693516216861</v>
      </c>
      <c r="AP13" s="20">
        <v>4.2771945965832073E-2</v>
      </c>
      <c r="AR13" s="20">
        <v>7.2045201965505196E-3</v>
      </c>
      <c r="AT13" s="20">
        <v>6.5250353291730831E-2</v>
      </c>
      <c r="AV13" s="20">
        <v>9.6298813766011127E-2</v>
      </c>
      <c r="AX13" s="20">
        <v>3.3015701398351943E-2</v>
      </c>
      <c r="AZ13" s="20">
        <v>2.6287910579584371E-2</v>
      </c>
      <c r="BB13" s="20">
        <v>4.2850473589196532E-2</v>
      </c>
      <c r="BD13" s="20">
        <v>2.4642841687931981E-2</v>
      </c>
      <c r="BF13" s="20">
        <v>2.884762833450575E-2</v>
      </c>
      <c r="BH13" s="20">
        <v>3.5852412661884957E-2</v>
      </c>
      <c r="BI13" s="20">
        <v>0</v>
      </c>
    </row>
    <row r="15" spans="2:63" x14ac:dyDescent="0.35">
      <c r="B15" t="s">
        <v>115</v>
      </c>
    </row>
    <row r="16" spans="2:63" x14ac:dyDescent="0.35">
      <c r="B16" t="s">
        <v>8</v>
      </c>
    </row>
    <row r="18" spans="2:2" x14ac:dyDescent="0.35">
      <c r="B18" s="5" t="str">
        <f>HYPERLINK("#Contents!A1", "Return to Contents")</f>
        <v>Return to Contents</v>
      </c>
    </row>
  </sheetData>
  <mergeCells count="5">
    <mergeCell ref="G5:L5"/>
    <mergeCell ref="D2:BK2"/>
    <mergeCell ref="D5:E5"/>
    <mergeCell ref="BH5:BI5"/>
    <mergeCell ref="N5:X5"/>
  </mergeCells>
  <pageMargins left="0.75" right="0.75" top="1" bottom="1" header="0.5" footer="0.5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B2:G18"/>
  <sheetViews>
    <sheetView showGridLines="0" workbookViewId="0"/>
  </sheetViews>
  <sheetFormatPr defaultRowHeight="14.5" x14ac:dyDescent="0.35"/>
  <cols>
    <col min="1" max="1" width="5" customWidth="1"/>
    <col min="2" max="2" width="25" customWidth="1"/>
    <col min="3" max="7" width="20" customWidth="1"/>
  </cols>
  <sheetData>
    <row r="2" spans="2:7" ht="40" customHeight="1" x14ac:dyDescent="0.35">
      <c r="D2" s="21" t="s">
        <v>116</v>
      </c>
    </row>
    <row r="6" spans="2:7" ht="116" customHeight="1" x14ac:dyDescent="0.35">
      <c r="C6" s="23" t="s">
        <v>145</v>
      </c>
      <c r="D6" s="23" t="s">
        <v>146</v>
      </c>
      <c r="E6" s="23" t="s">
        <v>147</v>
      </c>
      <c r="F6" s="23" t="s">
        <v>148</v>
      </c>
      <c r="G6" s="23" t="s">
        <v>149</v>
      </c>
    </row>
    <row r="7" spans="2:7" x14ac:dyDescent="0.35">
      <c r="B7" s="22" t="s">
        <v>74</v>
      </c>
      <c r="C7" s="20">
        <v>5.2891908564255123E-2</v>
      </c>
      <c r="D7" s="20">
        <v>5.6956580982209369E-2</v>
      </c>
      <c r="E7" s="20">
        <v>0.29313263534858391</v>
      </c>
      <c r="F7" s="20">
        <v>0.13650025579062819</v>
      </c>
      <c r="G7" s="20">
        <v>5.9132923622720233E-2</v>
      </c>
    </row>
    <row r="8" spans="2:7" x14ac:dyDescent="0.35">
      <c r="B8" s="22" t="s">
        <v>75</v>
      </c>
      <c r="C8" s="20">
        <v>0.140533555776643</v>
      </c>
      <c r="D8" s="20">
        <v>0.17003164797060211</v>
      </c>
      <c r="E8" s="20">
        <v>0.35633380013401572</v>
      </c>
      <c r="F8" s="20">
        <v>0.2439314042282254</v>
      </c>
      <c r="G8" s="20">
        <v>0.16007725658355801</v>
      </c>
    </row>
    <row r="9" spans="2:7" x14ac:dyDescent="0.35">
      <c r="B9" s="22" t="s">
        <v>70</v>
      </c>
      <c r="C9" s="20">
        <v>0.14504146021452091</v>
      </c>
      <c r="D9" s="20">
        <v>0.1696183246301739</v>
      </c>
      <c r="E9" s="20">
        <v>0.14890234893306489</v>
      </c>
      <c r="F9" s="20">
        <v>0.16837346785487489</v>
      </c>
      <c r="G9" s="20">
        <v>0.19189647547998939</v>
      </c>
    </row>
    <row r="10" spans="2:7" x14ac:dyDescent="0.35">
      <c r="B10" s="22" t="s">
        <v>71</v>
      </c>
      <c r="C10" s="20">
        <v>0.33205725106387179</v>
      </c>
      <c r="D10" s="20">
        <v>0.34671282131760411</v>
      </c>
      <c r="E10" s="20">
        <v>0.1470752649421761</v>
      </c>
      <c r="F10" s="20">
        <v>0.24952527315148201</v>
      </c>
      <c r="G10" s="20">
        <v>0.34115398774940708</v>
      </c>
    </row>
    <row r="11" spans="2:7" x14ac:dyDescent="0.35">
      <c r="B11" s="22" t="s">
        <v>72</v>
      </c>
      <c r="C11" s="20">
        <v>0.3294758243807091</v>
      </c>
      <c r="D11" s="20">
        <v>0.25668062509941048</v>
      </c>
      <c r="E11" s="20">
        <v>5.4555950642159422E-2</v>
      </c>
      <c r="F11" s="20">
        <v>0.20166959897478939</v>
      </c>
      <c r="G11" s="20">
        <v>0.24773935656432519</v>
      </c>
    </row>
    <row r="14" spans="2:7" x14ac:dyDescent="0.35">
      <c r="B14" t="s">
        <v>115</v>
      </c>
    </row>
    <row r="15" spans="2:7" x14ac:dyDescent="0.35">
      <c r="B15" t="s">
        <v>8</v>
      </c>
    </row>
    <row r="18" spans="2:2" x14ac:dyDescent="0.35">
      <c r="B18" t="str">
        <f>HYPERLINK("#Contents!A1", "Return to Contents")</f>
        <v>Return to Contents</v>
      </c>
    </row>
  </sheetData>
  <pageMargins left="0.75" right="0.75" top="1" bottom="1" header="0.5" footer="0.5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B2:BK18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5" width="10" customWidth="1"/>
    <col min="6" max="6" width="1.453125" customWidth="1"/>
    <col min="7" max="12" width="10" customWidth="1"/>
    <col min="13" max="13" width="1.453125" customWidth="1"/>
    <col min="14" max="24" width="10" customWidth="1"/>
    <col min="25" max="25" width="1.453125" customWidth="1"/>
    <col min="26" max="26" width="10" customWidth="1"/>
    <col min="27" max="27" width="1.453125" customWidth="1"/>
    <col min="28" max="28" width="10" customWidth="1"/>
    <col min="29" max="29" width="1.453125" customWidth="1"/>
    <col min="30" max="30" width="10" customWidth="1"/>
    <col min="31" max="31" width="1.453125" customWidth="1"/>
    <col min="32" max="32" width="10" customWidth="1"/>
    <col min="33" max="33" width="1.453125" customWidth="1"/>
    <col min="34" max="34" width="10" customWidth="1"/>
    <col min="35" max="35" width="1.453125" customWidth="1"/>
    <col min="36" max="36" width="10" customWidth="1"/>
    <col min="37" max="37" width="1.453125" customWidth="1"/>
    <col min="38" max="38" width="10" customWidth="1"/>
    <col min="39" max="39" width="1.453125" customWidth="1"/>
    <col min="40" max="40" width="10" customWidth="1"/>
    <col min="41" max="41" width="1.453125" customWidth="1"/>
    <col min="42" max="42" width="10" customWidth="1"/>
    <col min="43" max="43" width="1.453125" customWidth="1"/>
    <col min="44" max="44" width="10" customWidth="1"/>
    <col min="45" max="45" width="1.453125" customWidth="1"/>
    <col min="46" max="46" width="10" customWidth="1"/>
    <col min="47" max="47" width="1.453125" customWidth="1"/>
    <col min="48" max="48" width="10" customWidth="1"/>
    <col min="49" max="49" width="1.453125" customWidth="1"/>
    <col min="50" max="50" width="10" customWidth="1"/>
    <col min="51" max="51" width="1.453125" customWidth="1"/>
    <col min="52" max="52" width="10" customWidth="1"/>
    <col min="53" max="53" width="1.453125" customWidth="1"/>
    <col min="54" max="54" width="10" customWidth="1"/>
    <col min="55" max="55" width="1.453125" customWidth="1"/>
    <col min="56" max="56" width="10" customWidth="1"/>
    <col min="57" max="57" width="1.453125" customWidth="1"/>
    <col min="58" max="58" width="10" customWidth="1"/>
    <col min="59" max="59" width="1.453125" customWidth="1"/>
    <col min="60" max="61" width="10" customWidth="1"/>
  </cols>
  <sheetData>
    <row r="2" spans="2:63" ht="40" customHeight="1" x14ac:dyDescent="0.35">
      <c r="D2" s="29" t="s">
        <v>103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</row>
    <row r="5" spans="2:63" x14ac:dyDescent="0.35">
      <c r="D5" s="24" t="s">
        <v>18</v>
      </c>
      <c r="E5" s="25"/>
      <c r="G5" s="24" t="s">
        <v>19</v>
      </c>
      <c r="H5" s="25"/>
      <c r="I5" s="25"/>
      <c r="J5" s="25"/>
      <c r="K5" s="25"/>
      <c r="L5" s="25"/>
      <c r="N5" s="24" t="s">
        <v>20</v>
      </c>
      <c r="O5" s="25"/>
      <c r="P5" s="25"/>
      <c r="Q5" s="25"/>
      <c r="R5" s="25"/>
      <c r="S5" s="25"/>
      <c r="T5" s="25"/>
      <c r="U5" s="25"/>
      <c r="V5" s="25"/>
      <c r="W5" s="25"/>
      <c r="X5" s="25"/>
      <c r="Z5" s="11" t="s">
        <v>21</v>
      </c>
      <c r="AB5" s="11" t="s">
        <v>22</v>
      </c>
      <c r="AD5" s="11" t="s">
        <v>23</v>
      </c>
      <c r="AF5" s="11" t="s">
        <v>24</v>
      </c>
      <c r="AH5" s="11" t="s">
        <v>25</v>
      </c>
      <c r="AJ5" s="11" t="s">
        <v>26</v>
      </c>
      <c r="AL5" s="11" t="s">
        <v>27</v>
      </c>
      <c r="AN5" s="11" t="s">
        <v>28</v>
      </c>
      <c r="AP5" s="11" t="s">
        <v>29</v>
      </c>
      <c r="AR5" s="11" t="s">
        <v>30</v>
      </c>
      <c r="AT5" s="11" t="s">
        <v>31</v>
      </c>
      <c r="AV5" s="11" t="s">
        <v>32</v>
      </c>
      <c r="AX5" s="11" t="s">
        <v>33</v>
      </c>
      <c r="AZ5" s="11" t="s">
        <v>34</v>
      </c>
      <c r="BB5" s="11" t="s">
        <v>35</v>
      </c>
      <c r="BD5" s="11" t="s">
        <v>36</v>
      </c>
      <c r="BF5" s="11" t="s">
        <v>37</v>
      </c>
      <c r="BH5" s="24" t="s">
        <v>38</v>
      </c>
      <c r="BI5" s="25"/>
    </row>
    <row r="6" spans="2:63" ht="72.5" x14ac:dyDescent="0.35">
      <c r="C6" s="11" t="s">
        <v>39</v>
      </c>
      <c r="D6" s="12" t="s">
        <v>40</v>
      </c>
      <c r="E6" s="12" t="s">
        <v>41</v>
      </c>
      <c r="G6" s="12" t="s">
        <v>42</v>
      </c>
      <c r="H6" s="12" t="s">
        <v>43</v>
      </c>
      <c r="I6" s="12" t="s">
        <v>44</v>
      </c>
      <c r="J6" s="12" t="s">
        <v>45</v>
      </c>
      <c r="K6" s="12" t="s">
        <v>46</v>
      </c>
      <c r="L6" s="12" t="s">
        <v>47</v>
      </c>
      <c r="N6" s="12" t="s">
        <v>48</v>
      </c>
      <c r="O6" s="12" t="s">
        <v>49</v>
      </c>
      <c r="P6" s="12" t="s">
        <v>50</v>
      </c>
      <c r="Q6" s="12" t="s">
        <v>51</v>
      </c>
      <c r="R6" s="12" t="s">
        <v>52</v>
      </c>
      <c r="S6" s="12" t="s">
        <v>53</v>
      </c>
      <c r="T6" s="12" t="s">
        <v>54</v>
      </c>
      <c r="U6" s="12" t="s">
        <v>55</v>
      </c>
      <c r="V6" s="12" t="s">
        <v>56</v>
      </c>
      <c r="W6" s="12" t="s">
        <v>57</v>
      </c>
      <c r="X6" s="12" t="s">
        <v>58</v>
      </c>
      <c r="Z6" s="12" t="s">
        <v>21</v>
      </c>
      <c r="AB6" s="12" t="s">
        <v>59</v>
      </c>
      <c r="AD6" s="12" t="s">
        <v>23</v>
      </c>
      <c r="AF6" s="12" t="s">
        <v>24</v>
      </c>
      <c r="AH6" s="12" t="s">
        <v>25</v>
      </c>
      <c r="AJ6" s="12" t="s">
        <v>26</v>
      </c>
      <c r="AL6" s="12" t="s">
        <v>27</v>
      </c>
      <c r="AN6" s="12" t="s">
        <v>28</v>
      </c>
      <c r="AP6" s="12" t="s">
        <v>29</v>
      </c>
      <c r="AR6" s="12" t="s">
        <v>60</v>
      </c>
      <c r="AT6" s="12" t="s">
        <v>31</v>
      </c>
      <c r="AV6" s="12" t="s">
        <v>32</v>
      </c>
      <c r="AX6" s="12" t="s">
        <v>61</v>
      </c>
      <c r="AZ6" s="12" t="s">
        <v>34</v>
      </c>
      <c r="BB6" s="12" t="s">
        <v>35</v>
      </c>
      <c r="BD6" s="12" t="s">
        <v>36</v>
      </c>
      <c r="BF6" s="12" t="s">
        <v>37</v>
      </c>
      <c r="BH6" s="12" t="s">
        <v>62</v>
      </c>
      <c r="BI6" s="12" t="s">
        <v>63</v>
      </c>
    </row>
    <row r="7" spans="2:63" x14ac:dyDescent="0.35">
      <c r="B7" s="10" t="s">
        <v>64</v>
      </c>
      <c r="C7" s="14">
        <v>4099</v>
      </c>
      <c r="D7" s="14">
        <v>2021</v>
      </c>
      <c r="E7" s="14">
        <v>2073</v>
      </c>
      <c r="G7" s="14">
        <v>326</v>
      </c>
      <c r="H7" s="14">
        <v>990</v>
      </c>
      <c r="I7" s="14">
        <v>995</v>
      </c>
      <c r="J7" s="14">
        <v>876</v>
      </c>
      <c r="K7" s="14">
        <v>722</v>
      </c>
      <c r="L7" s="14">
        <v>190</v>
      </c>
      <c r="N7" s="14">
        <v>327</v>
      </c>
      <c r="O7" s="14">
        <v>197</v>
      </c>
      <c r="P7" s="14">
        <v>211</v>
      </c>
      <c r="Q7" s="14">
        <v>403</v>
      </c>
      <c r="R7" s="14">
        <v>343</v>
      </c>
      <c r="S7" s="14">
        <v>351</v>
      </c>
      <c r="T7" s="14">
        <v>309</v>
      </c>
      <c r="U7" s="14">
        <v>748</v>
      </c>
      <c r="V7" s="14">
        <v>526</v>
      </c>
      <c r="W7" s="14">
        <v>343</v>
      </c>
      <c r="X7" s="14">
        <v>341</v>
      </c>
      <c r="Z7" s="14">
        <v>577</v>
      </c>
      <c r="AB7" s="14">
        <v>377</v>
      </c>
      <c r="AD7" s="14">
        <v>416</v>
      </c>
      <c r="AF7" s="14">
        <v>234</v>
      </c>
      <c r="AH7" s="14">
        <v>354</v>
      </c>
      <c r="AJ7" s="14">
        <v>361</v>
      </c>
      <c r="AL7" s="14">
        <v>260</v>
      </c>
      <c r="AN7" s="14">
        <v>99</v>
      </c>
      <c r="AP7" s="14">
        <v>430</v>
      </c>
      <c r="AR7" s="14">
        <v>155</v>
      </c>
      <c r="AT7" s="14">
        <v>275</v>
      </c>
      <c r="AV7" s="14">
        <v>137</v>
      </c>
      <c r="AX7" s="14">
        <v>88</v>
      </c>
      <c r="AZ7" s="14">
        <v>194</v>
      </c>
      <c r="BB7" s="14">
        <v>120</v>
      </c>
      <c r="BD7" s="14">
        <v>146</v>
      </c>
      <c r="BF7" s="14">
        <v>145</v>
      </c>
      <c r="BH7" s="14">
        <v>77</v>
      </c>
      <c r="BI7" s="14">
        <v>51</v>
      </c>
    </row>
    <row r="8" spans="2:63" x14ac:dyDescent="0.35">
      <c r="B8" s="7" t="s">
        <v>65</v>
      </c>
      <c r="C8" s="16">
        <v>4099</v>
      </c>
      <c r="D8" s="16">
        <v>2107</v>
      </c>
      <c r="E8" s="16">
        <v>1988</v>
      </c>
      <c r="G8" s="16">
        <v>402</v>
      </c>
      <c r="H8" s="16">
        <v>932</v>
      </c>
      <c r="I8" s="16">
        <v>967</v>
      </c>
      <c r="J8" s="16">
        <v>860</v>
      </c>
      <c r="K8" s="16">
        <v>740</v>
      </c>
      <c r="L8" s="16">
        <v>198</v>
      </c>
      <c r="N8" s="16">
        <v>332</v>
      </c>
      <c r="O8" s="16">
        <v>172</v>
      </c>
      <c r="P8" s="16">
        <v>139</v>
      </c>
      <c r="Q8" s="16">
        <v>442</v>
      </c>
      <c r="R8" s="16">
        <v>323</v>
      </c>
      <c r="S8" s="16">
        <v>287</v>
      </c>
      <c r="T8" s="16">
        <v>348</v>
      </c>
      <c r="U8" s="16">
        <v>750</v>
      </c>
      <c r="V8" s="16">
        <v>586</v>
      </c>
      <c r="W8" s="16">
        <v>356</v>
      </c>
      <c r="X8" s="16">
        <v>364</v>
      </c>
      <c r="Z8" s="16">
        <v>552</v>
      </c>
      <c r="AB8" s="16">
        <v>395</v>
      </c>
      <c r="AD8" s="16">
        <v>397</v>
      </c>
      <c r="AF8" s="16">
        <v>231</v>
      </c>
      <c r="AH8" s="16">
        <v>342</v>
      </c>
      <c r="AJ8" s="16">
        <v>346</v>
      </c>
      <c r="AL8" s="16">
        <v>269</v>
      </c>
      <c r="AN8" s="16">
        <v>101</v>
      </c>
      <c r="AP8" s="16">
        <v>434</v>
      </c>
      <c r="AR8" s="16">
        <v>157</v>
      </c>
      <c r="AT8" s="16">
        <v>264</v>
      </c>
      <c r="AV8" s="16">
        <v>135</v>
      </c>
      <c r="AX8" s="16">
        <v>118</v>
      </c>
      <c r="AZ8" s="16">
        <v>186</v>
      </c>
      <c r="BB8" s="16">
        <v>117</v>
      </c>
      <c r="BD8" s="16">
        <v>140</v>
      </c>
      <c r="BF8" s="16">
        <v>142</v>
      </c>
      <c r="BH8" s="16">
        <v>69</v>
      </c>
      <c r="BI8" s="16">
        <v>53</v>
      </c>
    </row>
    <row r="9" spans="2:63" ht="19" customHeight="1" x14ac:dyDescent="0.35">
      <c r="B9" s="22" t="s">
        <v>74</v>
      </c>
      <c r="C9" s="20">
        <v>5.2891908564255123E-2</v>
      </c>
      <c r="D9" s="20">
        <v>5.5913188647871641E-2</v>
      </c>
      <c r="E9" s="20">
        <v>4.9786085167450408E-2</v>
      </c>
      <c r="G9" s="20">
        <v>3.7641342508230868E-2</v>
      </c>
      <c r="H9" s="20">
        <v>4.8552909203299292E-2</v>
      </c>
      <c r="I9" s="20">
        <v>4.0556072664701438E-2</v>
      </c>
      <c r="J9" s="20">
        <v>5.2124060663537447E-2</v>
      </c>
      <c r="K9" s="20">
        <v>7.5766213684701322E-2</v>
      </c>
      <c r="L9" s="20">
        <v>8.2384132089772272E-2</v>
      </c>
      <c r="N9" s="20">
        <v>2.510436583299518E-2</v>
      </c>
      <c r="O9" s="20">
        <v>6.3792790650375297E-2</v>
      </c>
      <c r="P9" s="20">
        <v>5.0913751577973343E-2</v>
      </c>
      <c r="Q9" s="20">
        <v>6.0350900305875463E-2</v>
      </c>
      <c r="R9" s="20">
        <v>5.4529865746938647E-2</v>
      </c>
      <c r="S9" s="20">
        <v>6.4178171136466594E-2</v>
      </c>
      <c r="T9" s="20">
        <v>3.1861001656378417E-2</v>
      </c>
      <c r="U9" s="20">
        <v>4.235409752240888E-2</v>
      </c>
      <c r="V9" s="20">
        <v>6.1376911263307792E-2</v>
      </c>
      <c r="W9" s="20">
        <v>6.8301883882151512E-2</v>
      </c>
      <c r="X9" s="20">
        <v>6.7519203898158756E-2</v>
      </c>
      <c r="Z9" s="20">
        <v>4.8978367281056402E-2</v>
      </c>
      <c r="AB9" s="20">
        <v>5.2360415819721173E-2</v>
      </c>
      <c r="AD9" s="20">
        <v>3.690164670976491E-2</v>
      </c>
      <c r="AF9" s="20">
        <v>4.6460761605358863E-2</v>
      </c>
      <c r="AH9" s="20">
        <v>5.2055773686827483E-2</v>
      </c>
      <c r="AJ9" s="20">
        <v>7.3285053069769485E-2</v>
      </c>
      <c r="AL9" s="20">
        <v>2.056837515158292E-2</v>
      </c>
      <c r="AN9" s="20">
        <v>9.1890491822645776E-2</v>
      </c>
      <c r="AP9" s="20">
        <v>5.7474241919654348E-2</v>
      </c>
      <c r="AR9" s="20">
        <v>6.0538144387648943E-2</v>
      </c>
      <c r="AT9" s="20">
        <v>9.514810476452136E-2</v>
      </c>
      <c r="AV9" s="20">
        <v>6.4874444460387579E-2</v>
      </c>
      <c r="AX9" s="20">
        <v>1.5936411528963391E-2</v>
      </c>
      <c r="AZ9" s="20">
        <v>2.3905692308608891E-2</v>
      </c>
      <c r="BB9" s="20">
        <v>3.1744545218624742E-2</v>
      </c>
      <c r="BD9" s="20">
        <v>2.608933299557906E-2</v>
      </c>
      <c r="BF9" s="20">
        <v>3.171728224310353E-2</v>
      </c>
      <c r="BH9" s="20">
        <v>3.9346752132881253E-2</v>
      </c>
      <c r="BI9" s="20">
        <v>1.6065808728102478E-2</v>
      </c>
    </row>
    <row r="10" spans="2:63" ht="19" customHeight="1" x14ac:dyDescent="0.35">
      <c r="B10" s="22" t="s">
        <v>75</v>
      </c>
      <c r="C10" s="20">
        <v>0.140533555776643</v>
      </c>
      <c r="D10" s="20">
        <v>0.1474113749495308</v>
      </c>
      <c r="E10" s="20">
        <v>0.1332646109228334</v>
      </c>
      <c r="G10" s="20">
        <v>0.1846675990806316</v>
      </c>
      <c r="H10" s="20">
        <v>0.11133629130193</v>
      </c>
      <c r="I10" s="20">
        <v>0.1575060033237479</v>
      </c>
      <c r="J10" s="20">
        <v>0.1307231096368025</v>
      </c>
      <c r="K10" s="20">
        <v>0.15311616371959191</v>
      </c>
      <c r="L10" s="20">
        <v>0.1010701603052005</v>
      </c>
      <c r="N10" s="20">
        <v>0.11506634991434531</v>
      </c>
      <c r="O10" s="20">
        <v>0.190024595292135</v>
      </c>
      <c r="P10" s="20">
        <v>0.1457328708955041</v>
      </c>
      <c r="Q10" s="20">
        <v>0.15539492634459651</v>
      </c>
      <c r="R10" s="20">
        <v>0.1429060890283998</v>
      </c>
      <c r="S10" s="20">
        <v>0.14221413749535419</v>
      </c>
      <c r="T10" s="20">
        <v>0.18942601173711651</v>
      </c>
      <c r="U10" s="20">
        <v>0.1224840960707238</v>
      </c>
      <c r="V10" s="20">
        <v>0.16831688024321409</v>
      </c>
      <c r="W10" s="20">
        <v>8.8189297517543966E-2</v>
      </c>
      <c r="X10" s="20">
        <v>0.1138264559730628</v>
      </c>
      <c r="Z10" s="20">
        <v>8.1295413008911341E-2</v>
      </c>
      <c r="AB10" s="20">
        <v>0.1018082606598027</v>
      </c>
      <c r="AD10" s="20">
        <v>0.13659225872020561</v>
      </c>
      <c r="AF10" s="20">
        <v>0.23143784958236219</v>
      </c>
      <c r="AH10" s="20">
        <v>0.11054344620794029</v>
      </c>
      <c r="AJ10" s="20">
        <v>0.15010198875303851</v>
      </c>
      <c r="AL10" s="20">
        <v>0.13466101535320801</v>
      </c>
      <c r="AN10" s="20">
        <v>0.1684687890104633</v>
      </c>
      <c r="AP10" s="20">
        <v>0.18661170915779179</v>
      </c>
      <c r="AR10" s="20">
        <v>0.16652353210720031</v>
      </c>
      <c r="AT10" s="20">
        <v>0.17254813675850469</v>
      </c>
      <c r="AV10" s="20">
        <v>0.18397143426367951</v>
      </c>
      <c r="AX10" s="20">
        <v>0.19996079447868631</v>
      </c>
      <c r="AZ10" s="20">
        <v>7.3499862292448606E-2</v>
      </c>
      <c r="BB10" s="20">
        <v>8.7075451318560163E-2</v>
      </c>
      <c r="BD10" s="20">
        <v>7.3248321240553541E-2</v>
      </c>
      <c r="BF10" s="20">
        <v>7.2122846366861906E-2</v>
      </c>
      <c r="BH10" s="20">
        <v>0.1058258848621295</v>
      </c>
      <c r="BI10" s="20">
        <v>1.9327874990670731E-2</v>
      </c>
    </row>
    <row r="11" spans="2:63" ht="19" customHeight="1" x14ac:dyDescent="0.35">
      <c r="B11" s="22" t="s">
        <v>70</v>
      </c>
      <c r="C11" s="20">
        <v>0.14504146021452091</v>
      </c>
      <c r="D11" s="20">
        <v>0.13791466944580291</v>
      </c>
      <c r="E11" s="20">
        <v>0.1521507526110733</v>
      </c>
      <c r="G11" s="20">
        <v>0.118928356937246</v>
      </c>
      <c r="H11" s="20">
        <v>0.131369983106493</v>
      </c>
      <c r="I11" s="20">
        <v>0.16392733038965521</v>
      </c>
      <c r="J11" s="20">
        <v>0.14804671518068949</v>
      </c>
      <c r="K11" s="20">
        <v>0.14591966993990221</v>
      </c>
      <c r="L11" s="20">
        <v>0.1537775825979153</v>
      </c>
      <c r="N11" s="20">
        <v>0.1748904657554764</v>
      </c>
      <c r="O11" s="20">
        <v>0.1237935622360813</v>
      </c>
      <c r="P11" s="20">
        <v>0.149083088900199</v>
      </c>
      <c r="Q11" s="20">
        <v>0.15227266475717779</v>
      </c>
      <c r="R11" s="20">
        <v>0.1485127274059414</v>
      </c>
      <c r="S11" s="20">
        <v>0.15744160448598171</v>
      </c>
      <c r="T11" s="20">
        <v>0.12786412717925269</v>
      </c>
      <c r="U11" s="20">
        <v>0.14981779274556661</v>
      </c>
      <c r="V11" s="20">
        <v>0.13871404490406411</v>
      </c>
      <c r="W11" s="20">
        <v>0.1231958275509258</v>
      </c>
      <c r="X11" s="20">
        <v>0.14280822451932659</v>
      </c>
      <c r="Z11" s="20">
        <v>0.1010400266487428</v>
      </c>
      <c r="AB11" s="20">
        <v>0.14262976277225381</v>
      </c>
      <c r="AD11" s="20">
        <v>9.4139215371844387E-2</v>
      </c>
      <c r="AF11" s="20">
        <v>0.2356831328334105</v>
      </c>
      <c r="AH11" s="20">
        <v>0.1144124986538068</v>
      </c>
      <c r="AJ11" s="20">
        <v>0.1338994013006512</v>
      </c>
      <c r="AL11" s="20">
        <v>0.16521905486216359</v>
      </c>
      <c r="AN11" s="20">
        <v>0.1166366892399521</v>
      </c>
      <c r="AP11" s="20">
        <v>0.1800407935823127</v>
      </c>
      <c r="AR11" s="20">
        <v>8.6195314947013421E-2</v>
      </c>
      <c r="AT11" s="20">
        <v>0.14218174366933009</v>
      </c>
      <c r="AV11" s="20">
        <v>0.10619522208328511</v>
      </c>
      <c r="AX11" s="20">
        <v>0.23128924032490561</v>
      </c>
      <c r="AZ11" s="20">
        <v>0.1001985052323619</v>
      </c>
      <c r="BB11" s="20">
        <v>6.7445948369900324E-2</v>
      </c>
      <c r="BD11" s="20">
        <v>7.3658181791348379E-2</v>
      </c>
      <c r="BF11" s="20">
        <v>0.116040253167706</v>
      </c>
      <c r="BH11" s="20">
        <v>6.9593794652526908E-2</v>
      </c>
      <c r="BI11" s="20">
        <v>0.1308972111922044</v>
      </c>
    </row>
    <row r="12" spans="2:63" ht="19" customHeight="1" x14ac:dyDescent="0.35">
      <c r="B12" s="22" t="s">
        <v>71</v>
      </c>
      <c r="C12" s="20">
        <v>0.33205725106387179</v>
      </c>
      <c r="D12" s="20">
        <v>0.33426513812105019</v>
      </c>
      <c r="E12" s="20">
        <v>0.33032081931885721</v>
      </c>
      <c r="G12" s="20">
        <v>0.38377952622169259</v>
      </c>
      <c r="H12" s="20">
        <v>0.34981403990912763</v>
      </c>
      <c r="I12" s="20">
        <v>0.32079434063899548</v>
      </c>
      <c r="J12" s="20">
        <v>0.3420175082084948</v>
      </c>
      <c r="K12" s="20">
        <v>0.29679030793970812</v>
      </c>
      <c r="L12" s="20">
        <v>0.2871132321080232</v>
      </c>
      <c r="N12" s="20">
        <v>0.33741180580820002</v>
      </c>
      <c r="O12" s="20">
        <v>0.3137094781429311</v>
      </c>
      <c r="P12" s="20">
        <v>0.29107410730663452</v>
      </c>
      <c r="Q12" s="20">
        <v>0.28324343964758047</v>
      </c>
      <c r="R12" s="20">
        <v>0.33611509434977621</v>
      </c>
      <c r="S12" s="20">
        <v>0.33314686167842811</v>
      </c>
      <c r="T12" s="20">
        <v>0.33706746288459299</v>
      </c>
      <c r="U12" s="20">
        <v>0.33830173072801079</v>
      </c>
      <c r="V12" s="20">
        <v>0.32969483860875842</v>
      </c>
      <c r="W12" s="20">
        <v>0.35250047897375147</v>
      </c>
      <c r="X12" s="20">
        <v>0.37246037158277601</v>
      </c>
      <c r="Z12" s="20">
        <v>0.30705086213780519</v>
      </c>
      <c r="AB12" s="20">
        <v>0.33090547513269991</v>
      </c>
      <c r="AD12" s="20">
        <v>0.37308443124770357</v>
      </c>
      <c r="AF12" s="20">
        <v>0.28831734390573382</v>
      </c>
      <c r="AH12" s="20">
        <v>0.31020857221273379</v>
      </c>
      <c r="AJ12" s="20">
        <v>0.37438793078599841</v>
      </c>
      <c r="AL12" s="20">
        <v>0.32848458080081322</v>
      </c>
      <c r="AN12" s="20">
        <v>0.42006858359439642</v>
      </c>
      <c r="AP12" s="20">
        <v>0.30666617642374011</v>
      </c>
      <c r="AR12" s="20">
        <v>0.36777608607015799</v>
      </c>
      <c r="AT12" s="20">
        <v>0.30694717390063342</v>
      </c>
      <c r="AV12" s="20">
        <v>0.3409824971396978</v>
      </c>
      <c r="AX12" s="20">
        <v>0.35871790296382289</v>
      </c>
      <c r="AZ12" s="20">
        <v>0.29995449737609547</v>
      </c>
      <c r="BB12" s="20">
        <v>0.29027040162089401</v>
      </c>
      <c r="BD12" s="20">
        <v>0.30106057214324528</v>
      </c>
      <c r="BF12" s="20">
        <v>0.2627288789563455</v>
      </c>
      <c r="BH12" s="20">
        <v>0.36067759837479868</v>
      </c>
      <c r="BI12" s="20">
        <v>0.25856255730186922</v>
      </c>
    </row>
    <row r="13" spans="2:63" ht="19" customHeight="1" x14ac:dyDescent="0.35">
      <c r="B13" s="22" t="s">
        <v>72</v>
      </c>
      <c r="C13" s="20">
        <v>0.3294758243807091</v>
      </c>
      <c r="D13" s="20">
        <v>0.3244956288357444</v>
      </c>
      <c r="E13" s="20">
        <v>0.3344777319797857</v>
      </c>
      <c r="G13" s="20">
        <v>0.27498317525219912</v>
      </c>
      <c r="H13" s="20">
        <v>0.35892677647915022</v>
      </c>
      <c r="I13" s="20">
        <v>0.3172162529828999</v>
      </c>
      <c r="J13" s="20">
        <v>0.32708860631047593</v>
      </c>
      <c r="K13" s="20">
        <v>0.32840764471609629</v>
      </c>
      <c r="L13" s="20">
        <v>0.37565489289908849</v>
      </c>
      <c r="N13" s="20">
        <v>0.34752701268898317</v>
      </c>
      <c r="O13" s="20">
        <v>0.30867957367847731</v>
      </c>
      <c r="P13" s="20">
        <v>0.36319618131968928</v>
      </c>
      <c r="Q13" s="20">
        <v>0.34873806894476977</v>
      </c>
      <c r="R13" s="20">
        <v>0.31793622346894379</v>
      </c>
      <c r="S13" s="20">
        <v>0.30301922520376912</v>
      </c>
      <c r="T13" s="20">
        <v>0.31378139654265941</v>
      </c>
      <c r="U13" s="20">
        <v>0.3470422829332897</v>
      </c>
      <c r="V13" s="20">
        <v>0.30189732498065558</v>
      </c>
      <c r="W13" s="20">
        <v>0.36781251207562732</v>
      </c>
      <c r="X13" s="20">
        <v>0.30338574402667567</v>
      </c>
      <c r="Z13" s="20">
        <v>0.4616353309234843</v>
      </c>
      <c r="AB13" s="20">
        <v>0.37229608561552252</v>
      </c>
      <c r="AD13" s="20">
        <v>0.35928244795048148</v>
      </c>
      <c r="AF13" s="20">
        <v>0.19810091207313471</v>
      </c>
      <c r="AH13" s="20">
        <v>0.41277970923869173</v>
      </c>
      <c r="AJ13" s="20">
        <v>0.26832562609054222</v>
      </c>
      <c r="AL13" s="20">
        <v>0.35106697383223229</v>
      </c>
      <c r="AN13" s="20">
        <v>0.2029354463325424</v>
      </c>
      <c r="AP13" s="20">
        <v>0.26920707891650092</v>
      </c>
      <c r="AR13" s="20">
        <v>0.31896692248797909</v>
      </c>
      <c r="AT13" s="20">
        <v>0.28317484090701028</v>
      </c>
      <c r="AV13" s="20">
        <v>0.30397640205295012</v>
      </c>
      <c r="AX13" s="20">
        <v>0.19409565070362181</v>
      </c>
      <c r="AZ13" s="20">
        <v>0.50244144279048519</v>
      </c>
      <c r="BB13" s="20">
        <v>0.52346365347202073</v>
      </c>
      <c r="BD13" s="20">
        <v>0.52594359182927375</v>
      </c>
      <c r="BF13" s="20">
        <v>0.51739073926598289</v>
      </c>
      <c r="BH13" s="20">
        <v>0.42455596997766348</v>
      </c>
      <c r="BI13" s="20">
        <v>0.57514654778715302</v>
      </c>
    </row>
    <row r="15" spans="2:63" x14ac:dyDescent="0.35">
      <c r="B15" t="s">
        <v>115</v>
      </c>
    </row>
    <row r="16" spans="2:63" x14ac:dyDescent="0.35">
      <c r="B16" t="s">
        <v>8</v>
      </c>
    </row>
    <row r="18" spans="2:2" x14ac:dyDescent="0.35">
      <c r="B18" s="5" t="str">
        <f>HYPERLINK("#Contents!A1", "Return to Contents")</f>
        <v>Return to Contents</v>
      </c>
    </row>
  </sheetData>
  <mergeCells count="5">
    <mergeCell ref="G5:L5"/>
    <mergeCell ref="D2:BK2"/>
    <mergeCell ref="D5:E5"/>
    <mergeCell ref="BH5:BI5"/>
    <mergeCell ref="N5:X5"/>
  </mergeCells>
  <pageMargins left="0.75" right="0.75" top="1" bottom="1" header="0.5" footer="0.5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B2:BK18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5" width="10" customWidth="1"/>
    <col min="6" max="6" width="1.453125" customWidth="1"/>
    <col min="7" max="12" width="10" customWidth="1"/>
    <col min="13" max="13" width="1.453125" customWidth="1"/>
    <col min="14" max="24" width="10" customWidth="1"/>
    <col min="25" max="25" width="1.453125" customWidth="1"/>
    <col min="26" max="26" width="10" customWidth="1"/>
    <col min="27" max="27" width="1.453125" customWidth="1"/>
    <col min="28" max="28" width="10" customWidth="1"/>
    <col min="29" max="29" width="1.453125" customWidth="1"/>
    <col min="30" max="30" width="10" customWidth="1"/>
    <col min="31" max="31" width="1.453125" customWidth="1"/>
    <col min="32" max="32" width="10" customWidth="1"/>
    <col min="33" max="33" width="1.453125" customWidth="1"/>
    <col min="34" max="34" width="10" customWidth="1"/>
    <col min="35" max="35" width="1.453125" customWidth="1"/>
    <col min="36" max="36" width="10" customWidth="1"/>
    <col min="37" max="37" width="1.453125" customWidth="1"/>
    <col min="38" max="38" width="10" customWidth="1"/>
    <col min="39" max="39" width="1.453125" customWidth="1"/>
    <col min="40" max="40" width="10" customWidth="1"/>
    <col min="41" max="41" width="1.453125" customWidth="1"/>
    <col min="42" max="42" width="10" customWidth="1"/>
    <col min="43" max="43" width="1.453125" customWidth="1"/>
    <col min="44" max="44" width="10" customWidth="1"/>
    <col min="45" max="45" width="1.453125" customWidth="1"/>
    <col min="46" max="46" width="10" customWidth="1"/>
    <col min="47" max="47" width="1.453125" customWidth="1"/>
    <col min="48" max="48" width="10" customWidth="1"/>
    <col min="49" max="49" width="1.453125" customWidth="1"/>
    <col min="50" max="50" width="10" customWidth="1"/>
    <col min="51" max="51" width="1.453125" customWidth="1"/>
    <col min="52" max="52" width="10" customWidth="1"/>
    <col min="53" max="53" width="1.453125" customWidth="1"/>
    <col min="54" max="54" width="10" customWidth="1"/>
    <col min="55" max="55" width="1.453125" customWidth="1"/>
    <col min="56" max="56" width="10" customWidth="1"/>
    <col min="57" max="57" width="1.453125" customWidth="1"/>
    <col min="58" max="58" width="10" customWidth="1"/>
    <col min="59" max="59" width="1.453125" customWidth="1"/>
    <col min="60" max="61" width="10" customWidth="1"/>
  </cols>
  <sheetData>
    <row r="2" spans="2:63" ht="40" customHeight="1" x14ac:dyDescent="0.35">
      <c r="D2" s="29" t="s">
        <v>104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</row>
    <row r="5" spans="2:63" x14ac:dyDescent="0.35">
      <c r="D5" s="24" t="s">
        <v>18</v>
      </c>
      <c r="E5" s="25"/>
      <c r="G5" s="24" t="s">
        <v>19</v>
      </c>
      <c r="H5" s="25"/>
      <c r="I5" s="25"/>
      <c r="J5" s="25"/>
      <c r="K5" s="25"/>
      <c r="L5" s="25"/>
      <c r="N5" s="24" t="s">
        <v>20</v>
      </c>
      <c r="O5" s="25"/>
      <c r="P5" s="25"/>
      <c r="Q5" s="25"/>
      <c r="R5" s="25"/>
      <c r="S5" s="25"/>
      <c r="T5" s="25"/>
      <c r="U5" s="25"/>
      <c r="V5" s="25"/>
      <c r="W5" s="25"/>
      <c r="X5" s="25"/>
      <c r="Z5" s="11" t="s">
        <v>21</v>
      </c>
      <c r="AB5" s="11" t="s">
        <v>22</v>
      </c>
      <c r="AD5" s="11" t="s">
        <v>23</v>
      </c>
      <c r="AF5" s="11" t="s">
        <v>24</v>
      </c>
      <c r="AH5" s="11" t="s">
        <v>25</v>
      </c>
      <c r="AJ5" s="11" t="s">
        <v>26</v>
      </c>
      <c r="AL5" s="11" t="s">
        <v>27</v>
      </c>
      <c r="AN5" s="11" t="s">
        <v>28</v>
      </c>
      <c r="AP5" s="11" t="s">
        <v>29</v>
      </c>
      <c r="AR5" s="11" t="s">
        <v>30</v>
      </c>
      <c r="AT5" s="11" t="s">
        <v>31</v>
      </c>
      <c r="AV5" s="11" t="s">
        <v>32</v>
      </c>
      <c r="AX5" s="11" t="s">
        <v>33</v>
      </c>
      <c r="AZ5" s="11" t="s">
        <v>34</v>
      </c>
      <c r="BB5" s="11" t="s">
        <v>35</v>
      </c>
      <c r="BD5" s="11" t="s">
        <v>36</v>
      </c>
      <c r="BF5" s="11" t="s">
        <v>37</v>
      </c>
      <c r="BH5" s="24" t="s">
        <v>38</v>
      </c>
      <c r="BI5" s="25"/>
    </row>
    <row r="6" spans="2:63" ht="72.5" x14ac:dyDescent="0.35">
      <c r="C6" s="11" t="s">
        <v>39</v>
      </c>
      <c r="D6" s="12" t="s">
        <v>40</v>
      </c>
      <c r="E6" s="12" t="s">
        <v>41</v>
      </c>
      <c r="G6" s="12" t="s">
        <v>42</v>
      </c>
      <c r="H6" s="12" t="s">
        <v>43</v>
      </c>
      <c r="I6" s="12" t="s">
        <v>44</v>
      </c>
      <c r="J6" s="12" t="s">
        <v>45</v>
      </c>
      <c r="K6" s="12" t="s">
        <v>46</v>
      </c>
      <c r="L6" s="12" t="s">
        <v>47</v>
      </c>
      <c r="N6" s="12" t="s">
        <v>48</v>
      </c>
      <c r="O6" s="12" t="s">
        <v>49</v>
      </c>
      <c r="P6" s="12" t="s">
        <v>50</v>
      </c>
      <c r="Q6" s="12" t="s">
        <v>51</v>
      </c>
      <c r="R6" s="12" t="s">
        <v>52</v>
      </c>
      <c r="S6" s="12" t="s">
        <v>53</v>
      </c>
      <c r="T6" s="12" t="s">
        <v>54</v>
      </c>
      <c r="U6" s="12" t="s">
        <v>55</v>
      </c>
      <c r="V6" s="12" t="s">
        <v>56</v>
      </c>
      <c r="W6" s="12" t="s">
        <v>57</v>
      </c>
      <c r="X6" s="12" t="s">
        <v>58</v>
      </c>
      <c r="Z6" s="12" t="s">
        <v>21</v>
      </c>
      <c r="AB6" s="12" t="s">
        <v>59</v>
      </c>
      <c r="AD6" s="12" t="s">
        <v>23</v>
      </c>
      <c r="AF6" s="12" t="s">
        <v>24</v>
      </c>
      <c r="AH6" s="12" t="s">
        <v>25</v>
      </c>
      <c r="AJ6" s="12" t="s">
        <v>26</v>
      </c>
      <c r="AL6" s="12" t="s">
        <v>27</v>
      </c>
      <c r="AN6" s="12" t="s">
        <v>28</v>
      </c>
      <c r="AP6" s="12" t="s">
        <v>29</v>
      </c>
      <c r="AR6" s="12" t="s">
        <v>60</v>
      </c>
      <c r="AT6" s="12" t="s">
        <v>31</v>
      </c>
      <c r="AV6" s="12" t="s">
        <v>32</v>
      </c>
      <c r="AX6" s="12" t="s">
        <v>61</v>
      </c>
      <c r="AZ6" s="12" t="s">
        <v>34</v>
      </c>
      <c r="BB6" s="12" t="s">
        <v>35</v>
      </c>
      <c r="BD6" s="12" t="s">
        <v>36</v>
      </c>
      <c r="BF6" s="12" t="s">
        <v>37</v>
      </c>
      <c r="BH6" s="12" t="s">
        <v>62</v>
      </c>
      <c r="BI6" s="12" t="s">
        <v>63</v>
      </c>
    </row>
    <row r="7" spans="2:63" x14ac:dyDescent="0.35">
      <c r="B7" s="10" t="s">
        <v>64</v>
      </c>
      <c r="C7" s="14">
        <v>4099</v>
      </c>
      <c r="D7" s="14">
        <v>2021</v>
      </c>
      <c r="E7" s="14">
        <v>2073</v>
      </c>
      <c r="G7" s="14">
        <v>326</v>
      </c>
      <c r="H7" s="14">
        <v>990</v>
      </c>
      <c r="I7" s="14">
        <v>995</v>
      </c>
      <c r="J7" s="14">
        <v>876</v>
      </c>
      <c r="K7" s="14">
        <v>722</v>
      </c>
      <c r="L7" s="14">
        <v>190</v>
      </c>
      <c r="N7" s="14">
        <v>327</v>
      </c>
      <c r="O7" s="14">
        <v>197</v>
      </c>
      <c r="P7" s="14">
        <v>211</v>
      </c>
      <c r="Q7" s="14">
        <v>403</v>
      </c>
      <c r="R7" s="14">
        <v>343</v>
      </c>
      <c r="S7" s="14">
        <v>351</v>
      </c>
      <c r="T7" s="14">
        <v>309</v>
      </c>
      <c r="U7" s="14">
        <v>748</v>
      </c>
      <c r="V7" s="14">
        <v>526</v>
      </c>
      <c r="W7" s="14">
        <v>343</v>
      </c>
      <c r="X7" s="14">
        <v>341</v>
      </c>
      <c r="Z7" s="14">
        <v>577</v>
      </c>
      <c r="AB7" s="14">
        <v>377</v>
      </c>
      <c r="AD7" s="14">
        <v>416</v>
      </c>
      <c r="AF7" s="14">
        <v>234</v>
      </c>
      <c r="AH7" s="14">
        <v>354</v>
      </c>
      <c r="AJ7" s="14">
        <v>361</v>
      </c>
      <c r="AL7" s="14">
        <v>260</v>
      </c>
      <c r="AN7" s="14">
        <v>99</v>
      </c>
      <c r="AP7" s="14">
        <v>430</v>
      </c>
      <c r="AR7" s="14">
        <v>155</v>
      </c>
      <c r="AT7" s="14">
        <v>275</v>
      </c>
      <c r="AV7" s="14">
        <v>137</v>
      </c>
      <c r="AX7" s="14">
        <v>88</v>
      </c>
      <c r="AZ7" s="14">
        <v>194</v>
      </c>
      <c r="BB7" s="14">
        <v>120</v>
      </c>
      <c r="BD7" s="14">
        <v>146</v>
      </c>
      <c r="BF7" s="14">
        <v>145</v>
      </c>
      <c r="BH7" s="14">
        <v>77</v>
      </c>
      <c r="BI7" s="14">
        <v>51</v>
      </c>
    </row>
    <row r="8" spans="2:63" x14ac:dyDescent="0.35">
      <c r="B8" s="7" t="s">
        <v>65</v>
      </c>
      <c r="C8" s="16">
        <v>4099</v>
      </c>
      <c r="D8" s="16">
        <v>2107</v>
      </c>
      <c r="E8" s="16">
        <v>1988</v>
      </c>
      <c r="G8" s="16">
        <v>402</v>
      </c>
      <c r="H8" s="16">
        <v>932</v>
      </c>
      <c r="I8" s="16">
        <v>967</v>
      </c>
      <c r="J8" s="16">
        <v>860</v>
      </c>
      <c r="K8" s="16">
        <v>740</v>
      </c>
      <c r="L8" s="16">
        <v>198</v>
      </c>
      <c r="N8" s="16">
        <v>332</v>
      </c>
      <c r="O8" s="16">
        <v>172</v>
      </c>
      <c r="P8" s="16">
        <v>139</v>
      </c>
      <c r="Q8" s="16">
        <v>442</v>
      </c>
      <c r="R8" s="16">
        <v>323</v>
      </c>
      <c r="S8" s="16">
        <v>287</v>
      </c>
      <c r="T8" s="16">
        <v>348</v>
      </c>
      <c r="U8" s="16">
        <v>750</v>
      </c>
      <c r="V8" s="16">
        <v>586</v>
      </c>
      <c r="W8" s="16">
        <v>356</v>
      </c>
      <c r="X8" s="16">
        <v>364</v>
      </c>
      <c r="Z8" s="16">
        <v>552</v>
      </c>
      <c r="AB8" s="16">
        <v>395</v>
      </c>
      <c r="AD8" s="16">
        <v>397</v>
      </c>
      <c r="AF8" s="16">
        <v>231</v>
      </c>
      <c r="AH8" s="16">
        <v>342</v>
      </c>
      <c r="AJ8" s="16">
        <v>346</v>
      </c>
      <c r="AL8" s="16">
        <v>269</v>
      </c>
      <c r="AN8" s="16">
        <v>101</v>
      </c>
      <c r="AP8" s="16">
        <v>434</v>
      </c>
      <c r="AR8" s="16">
        <v>157</v>
      </c>
      <c r="AT8" s="16">
        <v>264</v>
      </c>
      <c r="AV8" s="16">
        <v>135</v>
      </c>
      <c r="AX8" s="16">
        <v>118</v>
      </c>
      <c r="AZ8" s="16">
        <v>186</v>
      </c>
      <c r="BB8" s="16">
        <v>117</v>
      </c>
      <c r="BD8" s="16">
        <v>140</v>
      </c>
      <c r="BF8" s="16">
        <v>142</v>
      </c>
      <c r="BH8" s="16">
        <v>69</v>
      </c>
      <c r="BI8" s="16">
        <v>53</v>
      </c>
    </row>
    <row r="9" spans="2:63" ht="19" customHeight="1" x14ac:dyDescent="0.35">
      <c r="B9" s="22" t="s">
        <v>74</v>
      </c>
      <c r="C9" s="20">
        <v>5.6956580982209369E-2</v>
      </c>
      <c r="D9" s="20">
        <v>5.0651919006638083E-2</v>
      </c>
      <c r="E9" s="20">
        <v>6.3741769403582033E-2</v>
      </c>
      <c r="G9" s="20">
        <v>5.1389213472337131E-2</v>
      </c>
      <c r="H9" s="20">
        <v>6.4486793461832517E-2</v>
      </c>
      <c r="I9" s="20">
        <v>6.1254247025032918E-2</v>
      </c>
      <c r="J9" s="20">
        <v>5.3979261716718747E-2</v>
      </c>
      <c r="K9" s="20">
        <v>5.213186905705397E-2</v>
      </c>
      <c r="L9" s="20">
        <v>4.2747670696038957E-2</v>
      </c>
      <c r="N9" s="20">
        <v>5.1439905474135468E-2</v>
      </c>
      <c r="O9" s="20">
        <v>5.9655464231805358E-2</v>
      </c>
      <c r="P9" s="20">
        <v>6.0801630978235953E-2</v>
      </c>
      <c r="Q9" s="20">
        <v>6.8388446305610168E-2</v>
      </c>
      <c r="R9" s="20">
        <v>5.2324739367301511E-2</v>
      </c>
      <c r="S9" s="20">
        <v>6.5727130730284036E-2</v>
      </c>
      <c r="T9" s="20">
        <v>4.8230394213055847E-2</v>
      </c>
      <c r="U9" s="20">
        <v>6.9158923352051219E-2</v>
      </c>
      <c r="V9" s="20">
        <v>3.908478367538086E-2</v>
      </c>
      <c r="W9" s="20">
        <v>6.6647560425987518E-2</v>
      </c>
      <c r="X9" s="20">
        <v>4.5052074799180511E-2</v>
      </c>
      <c r="Z9" s="20">
        <v>8.1047234979331695E-2</v>
      </c>
      <c r="AB9" s="20">
        <v>4.0055897061690972E-2</v>
      </c>
      <c r="AD9" s="20">
        <v>5.2778713228317148E-2</v>
      </c>
      <c r="AF9" s="20">
        <v>6.2222679568522607E-2</v>
      </c>
      <c r="AH9" s="20">
        <v>5.540196096648372E-2</v>
      </c>
      <c r="AJ9" s="20">
        <v>3.8759680151824169E-2</v>
      </c>
      <c r="AL9" s="20">
        <v>4.4124930306767472E-2</v>
      </c>
      <c r="AN9" s="20">
        <v>0.1052031396642457</v>
      </c>
      <c r="AP9" s="20">
        <v>7.3395450798907955E-2</v>
      </c>
      <c r="AR9" s="20">
        <v>0.10228926665846701</v>
      </c>
      <c r="AT9" s="20">
        <v>3.7223161086368708E-2</v>
      </c>
      <c r="AV9" s="20">
        <v>4.1756255831260747E-2</v>
      </c>
      <c r="AX9" s="20">
        <v>6.049836127830939E-2</v>
      </c>
      <c r="AZ9" s="20">
        <v>0.13053830631139959</v>
      </c>
      <c r="BB9" s="20">
        <v>9.0217374233796957E-2</v>
      </c>
      <c r="BD9" s="20">
        <v>0.12758002595938539</v>
      </c>
      <c r="BF9" s="20">
        <v>0.16636963533761279</v>
      </c>
      <c r="BH9" s="20">
        <v>0.1619715776225811</v>
      </c>
      <c r="BI9" s="20">
        <v>0.17898502606314209</v>
      </c>
    </row>
    <row r="10" spans="2:63" ht="19" customHeight="1" x14ac:dyDescent="0.35">
      <c r="B10" s="22" t="s">
        <v>75</v>
      </c>
      <c r="C10" s="20">
        <v>0.17003164797060211</v>
      </c>
      <c r="D10" s="20">
        <v>0.17558856056375621</v>
      </c>
      <c r="E10" s="20">
        <v>0.16413163161813921</v>
      </c>
      <c r="G10" s="20">
        <v>0.21518545683576651</v>
      </c>
      <c r="H10" s="20">
        <v>0.16562250377448401</v>
      </c>
      <c r="I10" s="20">
        <v>0.15335256408925971</v>
      </c>
      <c r="J10" s="20">
        <v>0.18746977365116799</v>
      </c>
      <c r="K10" s="20">
        <v>0.17193363089552249</v>
      </c>
      <c r="L10" s="20">
        <v>9.7802735120447903E-2</v>
      </c>
      <c r="N10" s="20">
        <v>0.17714418839486351</v>
      </c>
      <c r="O10" s="20">
        <v>0.1378177778810212</v>
      </c>
      <c r="P10" s="20">
        <v>0.1762208577931817</v>
      </c>
      <c r="Q10" s="20">
        <v>0.1438432902067254</v>
      </c>
      <c r="R10" s="20">
        <v>0.17539223096695469</v>
      </c>
      <c r="S10" s="20">
        <v>0.16458840844320899</v>
      </c>
      <c r="T10" s="20">
        <v>0.18005729112399149</v>
      </c>
      <c r="U10" s="20">
        <v>0.1686146623761812</v>
      </c>
      <c r="V10" s="20">
        <v>0.1918330506998065</v>
      </c>
      <c r="W10" s="20">
        <v>0.1382755343230638</v>
      </c>
      <c r="X10" s="20">
        <v>0.1970329871877288</v>
      </c>
      <c r="Z10" s="20">
        <v>0.19365875102055161</v>
      </c>
      <c r="AB10" s="20">
        <v>0.16660821709114071</v>
      </c>
      <c r="AD10" s="20">
        <v>0.1731403042505911</v>
      </c>
      <c r="AF10" s="20">
        <v>0.19593548780397901</v>
      </c>
      <c r="AH10" s="20">
        <v>0.1273866268339563</v>
      </c>
      <c r="AJ10" s="20">
        <v>0.1642108683372264</v>
      </c>
      <c r="AL10" s="20">
        <v>0.1438195987103735</v>
      </c>
      <c r="AN10" s="20">
        <v>0.1288269653365948</v>
      </c>
      <c r="AP10" s="20">
        <v>0.19118114946325979</v>
      </c>
      <c r="AR10" s="20">
        <v>0.2060469310348173</v>
      </c>
      <c r="AT10" s="20">
        <v>0.17341637456488571</v>
      </c>
      <c r="AV10" s="20">
        <v>0.22081136576762739</v>
      </c>
      <c r="AX10" s="20">
        <v>0.17133512540342591</v>
      </c>
      <c r="AZ10" s="20">
        <v>0.22832718938208599</v>
      </c>
      <c r="BB10" s="20">
        <v>0.2266924954834468</v>
      </c>
      <c r="BD10" s="20">
        <v>0.19788362879172111</v>
      </c>
      <c r="BF10" s="20">
        <v>0.19622939490746699</v>
      </c>
      <c r="BH10" s="20">
        <v>0.2581069759125868</v>
      </c>
      <c r="BI10" s="20">
        <v>0.17924521276200961</v>
      </c>
    </row>
    <row r="11" spans="2:63" ht="19" customHeight="1" x14ac:dyDescent="0.35">
      <c r="B11" s="22" t="s">
        <v>70</v>
      </c>
      <c r="C11" s="20">
        <v>0.1696183246301739</v>
      </c>
      <c r="D11" s="20">
        <v>0.17401036149205509</v>
      </c>
      <c r="E11" s="20">
        <v>0.1645646406172197</v>
      </c>
      <c r="G11" s="20">
        <v>0.17078671706542581</v>
      </c>
      <c r="H11" s="20">
        <v>0.1499502066938084</v>
      </c>
      <c r="I11" s="20">
        <v>0.18787820815131651</v>
      </c>
      <c r="J11" s="20">
        <v>0.16755638066892031</v>
      </c>
      <c r="K11" s="20">
        <v>0.17441917384278269</v>
      </c>
      <c r="L11" s="20">
        <v>0.16162901971410509</v>
      </c>
      <c r="N11" s="20">
        <v>0.1819153961227101</v>
      </c>
      <c r="O11" s="20">
        <v>0.17947447967039931</v>
      </c>
      <c r="P11" s="20">
        <v>0.16722646230897839</v>
      </c>
      <c r="Q11" s="20">
        <v>0.1700534938951182</v>
      </c>
      <c r="R11" s="20">
        <v>0.1421853249896036</v>
      </c>
      <c r="S11" s="20">
        <v>0.1614180829493112</v>
      </c>
      <c r="T11" s="20">
        <v>0.17758637345090089</v>
      </c>
      <c r="U11" s="20">
        <v>0.15491463121061921</v>
      </c>
      <c r="V11" s="20">
        <v>0.18011736188240479</v>
      </c>
      <c r="W11" s="20">
        <v>0.2071133423180008</v>
      </c>
      <c r="X11" s="20">
        <v>0.15404357968454471</v>
      </c>
      <c r="Z11" s="20">
        <v>0.16570437073347849</v>
      </c>
      <c r="AB11" s="20">
        <v>0.1208510798385041</v>
      </c>
      <c r="AD11" s="20">
        <v>0.1408997080480334</v>
      </c>
      <c r="AF11" s="20">
        <v>0.1515746353255055</v>
      </c>
      <c r="AH11" s="20">
        <v>0.1114150219960351</v>
      </c>
      <c r="AJ11" s="20">
        <v>0.17602904665056299</v>
      </c>
      <c r="AL11" s="20">
        <v>0.18743257438061789</v>
      </c>
      <c r="AN11" s="20">
        <v>7.7635070459810968E-2</v>
      </c>
      <c r="AP11" s="20">
        <v>0.19238815224851899</v>
      </c>
      <c r="AR11" s="20">
        <v>0.14667787037045149</v>
      </c>
      <c r="AT11" s="20">
        <v>0.1627010172865021</v>
      </c>
      <c r="AV11" s="20">
        <v>0.14461532532518551</v>
      </c>
      <c r="AX11" s="20">
        <v>0.22914476971043959</v>
      </c>
      <c r="AZ11" s="20">
        <v>0.15758250651656289</v>
      </c>
      <c r="BB11" s="20">
        <v>0.17880372998788169</v>
      </c>
      <c r="BD11" s="20">
        <v>0.17078713611797419</v>
      </c>
      <c r="BF11" s="20">
        <v>0.17408416066674809</v>
      </c>
      <c r="BH11" s="20">
        <v>0.1872047173790225</v>
      </c>
      <c r="BI11" s="20">
        <v>0.15594817850366091</v>
      </c>
    </row>
    <row r="12" spans="2:63" ht="19" customHeight="1" x14ac:dyDescent="0.35">
      <c r="B12" s="22" t="s">
        <v>71</v>
      </c>
      <c r="C12" s="20">
        <v>0.34671282131760411</v>
      </c>
      <c r="D12" s="20">
        <v>0.34619986074554182</v>
      </c>
      <c r="E12" s="20">
        <v>0.3476513305974166</v>
      </c>
      <c r="G12" s="20">
        <v>0.38266895776680859</v>
      </c>
      <c r="H12" s="20">
        <v>0.35342037541642968</v>
      </c>
      <c r="I12" s="20">
        <v>0.35457367826850927</v>
      </c>
      <c r="J12" s="20">
        <v>0.35074408950653613</v>
      </c>
      <c r="K12" s="20">
        <v>0.30885314589777918</v>
      </c>
      <c r="L12" s="20">
        <v>0.3277896576258561</v>
      </c>
      <c r="N12" s="20">
        <v>0.31887091643745841</v>
      </c>
      <c r="O12" s="20">
        <v>0.32197691601303152</v>
      </c>
      <c r="P12" s="20">
        <v>0.30143473554929012</v>
      </c>
      <c r="Q12" s="20">
        <v>0.33917548152878868</v>
      </c>
      <c r="R12" s="20">
        <v>0.39207227864664068</v>
      </c>
      <c r="S12" s="20">
        <v>0.35473736854516541</v>
      </c>
      <c r="T12" s="20">
        <v>0.34636748382257881</v>
      </c>
      <c r="U12" s="20">
        <v>0.34438797919028008</v>
      </c>
      <c r="V12" s="20">
        <v>0.3589299693908124</v>
      </c>
      <c r="W12" s="20">
        <v>0.34128334895200862</v>
      </c>
      <c r="X12" s="20">
        <v>0.35442312050571351</v>
      </c>
      <c r="Z12" s="20">
        <v>0.32877903402723568</v>
      </c>
      <c r="AB12" s="20">
        <v>0.34111380653701312</v>
      </c>
      <c r="AD12" s="20">
        <v>0.38257349550824088</v>
      </c>
      <c r="AF12" s="20">
        <v>0.40291462434581887</v>
      </c>
      <c r="AH12" s="20">
        <v>0.34349717534295071</v>
      </c>
      <c r="AJ12" s="20">
        <v>0.35502567901003451</v>
      </c>
      <c r="AL12" s="20">
        <v>0.38645694753560078</v>
      </c>
      <c r="AN12" s="20">
        <v>0.49687527041262969</v>
      </c>
      <c r="AP12" s="20">
        <v>0.31118967105568612</v>
      </c>
      <c r="AR12" s="20">
        <v>0.35826760984884282</v>
      </c>
      <c r="AT12" s="20">
        <v>0.37329294109187489</v>
      </c>
      <c r="AV12" s="20">
        <v>0.33511130079035029</v>
      </c>
      <c r="AX12" s="20">
        <v>0.34020286335772998</v>
      </c>
      <c r="AZ12" s="20">
        <v>0.26784439170375551</v>
      </c>
      <c r="BB12" s="20">
        <v>0.25679305846005029</v>
      </c>
      <c r="BD12" s="20">
        <v>0.27049522867030967</v>
      </c>
      <c r="BF12" s="20">
        <v>0.25850901343091109</v>
      </c>
      <c r="BH12" s="20">
        <v>0.2366254150492218</v>
      </c>
      <c r="BI12" s="20">
        <v>0.30537279554176799</v>
      </c>
    </row>
    <row r="13" spans="2:63" ht="19" customHeight="1" x14ac:dyDescent="0.35">
      <c r="B13" s="22" t="s">
        <v>72</v>
      </c>
      <c r="C13" s="20">
        <v>0.25668062509941048</v>
      </c>
      <c r="D13" s="20">
        <v>0.25354929819200889</v>
      </c>
      <c r="E13" s="20">
        <v>0.25991062776364249</v>
      </c>
      <c r="G13" s="20">
        <v>0.17996965485966199</v>
      </c>
      <c r="H13" s="20">
        <v>0.26652012065344538</v>
      </c>
      <c r="I13" s="20">
        <v>0.24294130246588139</v>
      </c>
      <c r="J13" s="20">
        <v>0.24025049445665689</v>
      </c>
      <c r="K13" s="20">
        <v>0.29266218030686147</v>
      </c>
      <c r="L13" s="20">
        <v>0.37003091684355172</v>
      </c>
      <c r="N13" s="20">
        <v>0.27062959357083272</v>
      </c>
      <c r="O13" s="20">
        <v>0.30107536220374259</v>
      </c>
      <c r="P13" s="20">
        <v>0.29431631337031411</v>
      </c>
      <c r="Q13" s="20">
        <v>0.27853928806375772</v>
      </c>
      <c r="R13" s="20">
        <v>0.23802542602949939</v>
      </c>
      <c r="S13" s="20">
        <v>0.25352900933202999</v>
      </c>
      <c r="T13" s="20">
        <v>0.247758457389473</v>
      </c>
      <c r="U13" s="20">
        <v>0.26292380387086822</v>
      </c>
      <c r="V13" s="20">
        <v>0.2300348343515955</v>
      </c>
      <c r="W13" s="20">
        <v>0.24668021398093939</v>
      </c>
      <c r="X13" s="20">
        <v>0.24944823782283251</v>
      </c>
      <c r="Z13" s="20">
        <v>0.2308106092394025</v>
      </c>
      <c r="AB13" s="20">
        <v>0.33137099947165111</v>
      </c>
      <c r="AD13" s="20">
        <v>0.2506077789648174</v>
      </c>
      <c r="AF13" s="20">
        <v>0.187352572956174</v>
      </c>
      <c r="AH13" s="20">
        <v>0.36229921486057431</v>
      </c>
      <c r="AJ13" s="20">
        <v>0.2659747258503517</v>
      </c>
      <c r="AL13" s="20">
        <v>0.23816594906664021</v>
      </c>
      <c r="AN13" s="20">
        <v>0.19145955412671881</v>
      </c>
      <c r="AP13" s="20">
        <v>0.23184557643362719</v>
      </c>
      <c r="AR13" s="20">
        <v>0.18671832208742131</v>
      </c>
      <c r="AT13" s="20">
        <v>0.25336650597036858</v>
      </c>
      <c r="AV13" s="20">
        <v>0.25770575228557607</v>
      </c>
      <c r="AX13" s="20">
        <v>0.198818880250095</v>
      </c>
      <c r="AZ13" s="20">
        <v>0.21570760608619621</v>
      </c>
      <c r="BB13" s="20">
        <v>0.2474933418348243</v>
      </c>
      <c r="BD13" s="20">
        <v>0.23325398046060969</v>
      </c>
      <c r="BF13" s="20">
        <v>0.2048077956572609</v>
      </c>
      <c r="BH13" s="20">
        <v>0.15609131403658771</v>
      </c>
      <c r="BI13" s="20">
        <v>0.18044878712941931</v>
      </c>
    </row>
    <row r="15" spans="2:63" x14ac:dyDescent="0.35">
      <c r="B15" t="s">
        <v>115</v>
      </c>
    </row>
    <row r="16" spans="2:63" x14ac:dyDescent="0.35">
      <c r="B16" t="s">
        <v>8</v>
      </c>
    </row>
    <row r="18" spans="2:2" x14ac:dyDescent="0.35">
      <c r="B18" s="5" t="str">
        <f>HYPERLINK("#Contents!A1", "Return to Contents")</f>
        <v>Return to Contents</v>
      </c>
    </row>
  </sheetData>
  <mergeCells count="5">
    <mergeCell ref="G5:L5"/>
    <mergeCell ref="D2:BK2"/>
    <mergeCell ref="D5:E5"/>
    <mergeCell ref="BH5:BI5"/>
    <mergeCell ref="N5:X5"/>
  </mergeCells>
  <pageMargins left="0.75" right="0.75" top="1" bottom="1" header="0.5" footer="0.5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B2:BK18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5" width="10" customWidth="1"/>
    <col min="6" max="6" width="1.453125" customWidth="1"/>
    <col min="7" max="12" width="10" customWidth="1"/>
    <col min="13" max="13" width="1.453125" customWidth="1"/>
    <col min="14" max="24" width="10" customWidth="1"/>
    <col min="25" max="25" width="1.453125" customWidth="1"/>
    <col min="26" max="26" width="10" customWidth="1"/>
    <col min="27" max="27" width="1.453125" customWidth="1"/>
    <col min="28" max="28" width="10" customWidth="1"/>
    <col min="29" max="29" width="1.453125" customWidth="1"/>
    <col min="30" max="30" width="10" customWidth="1"/>
    <col min="31" max="31" width="1.453125" customWidth="1"/>
    <col min="32" max="32" width="10" customWidth="1"/>
    <col min="33" max="33" width="1.453125" customWidth="1"/>
    <col min="34" max="34" width="10" customWidth="1"/>
    <col min="35" max="35" width="1.453125" customWidth="1"/>
    <col min="36" max="36" width="10" customWidth="1"/>
    <col min="37" max="37" width="1.453125" customWidth="1"/>
    <col min="38" max="38" width="10" customWidth="1"/>
    <col min="39" max="39" width="1.453125" customWidth="1"/>
    <col min="40" max="40" width="10" customWidth="1"/>
    <col min="41" max="41" width="1.453125" customWidth="1"/>
    <col min="42" max="42" width="10" customWidth="1"/>
    <col min="43" max="43" width="1.453125" customWidth="1"/>
    <col min="44" max="44" width="10" customWidth="1"/>
    <col min="45" max="45" width="1.453125" customWidth="1"/>
    <col min="46" max="46" width="10" customWidth="1"/>
    <col min="47" max="47" width="1.453125" customWidth="1"/>
    <col min="48" max="48" width="10" customWidth="1"/>
    <col min="49" max="49" width="1.453125" customWidth="1"/>
    <col min="50" max="50" width="10" customWidth="1"/>
    <col min="51" max="51" width="1.453125" customWidth="1"/>
    <col min="52" max="52" width="10" customWidth="1"/>
    <col min="53" max="53" width="1.453125" customWidth="1"/>
    <col min="54" max="54" width="10" customWidth="1"/>
    <col min="55" max="55" width="1.453125" customWidth="1"/>
    <col min="56" max="56" width="10" customWidth="1"/>
    <col min="57" max="57" width="1.453125" customWidth="1"/>
    <col min="58" max="58" width="10" customWidth="1"/>
    <col min="59" max="59" width="1.453125" customWidth="1"/>
    <col min="60" max="61" width="10" customWidth="1"/>
  </cols>
  <sheetData>
    <row r="2" spans="2:63" ht="40" customHeight="1" x14ac:dyDescent="0.35">
      <c r="D2" s="29" t="s">
        <v>105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</row>
    <row r="5" spans="2:63" x14ac:dyDescent="0.35">
      <c r="D5" s="24" t="s">
        <v>18</v>
      </c>
      <c r="E5" s="25"/>
      <c r="G5" s="24" t="s">
        <v>19</v>
      </c>
      <c r="H5" s="25"/>
      <c r="I5" s="25"/>
      <c r="J5" s="25"/>
      <c r="K5" s="25"/>
      <c r="L5" s="25"/>
      <c r="N5" s="24" t="s">
        <v>20</v>
      </c>
      <c r="O5" s="25"/>
      <c r="P5" s="25"/>
      <c r="Q5" s="25"/>
      <c r="R5" s="25"/>
      <c r="S5" s="25"/>
      <c r="T5" s="25"/>
      <c r="U5" s="25"/>
      <c r="V5" s="25"/>
      <c r="W5" s="25"/>
      <c r="X5" s="25"/>
      <c r="Z5" s="11" t="s">
        <v>21</v>
      </c>
      <c r="AB5" s="11" t="s">
        <v>22</v>
      </c>
      <c r="AD5" s="11" t="s">
        <v>23</v>
      </c>
      <c r="AF5" s="11" t="s">
        <v>24</v>
      </c>
      <c r="AH5" s="11" t="s">
        <v>25</v>
      </c>
      <c r="AJ5" s="11" t="s">
        <v>26</v>
      </c>
      <c r="AL5" s="11" t="s">
        <v>27</v>
      </c>
      <c r="AN5" s="11" t="s">
        <v>28</v>
      </c>
      <c r="AP5" s="11" t="s">
        <v>29</v>
      </c>
      <c r="AR5" s="11" t="s">
        <v>30</v>
      </c>
      <c r="AT5" s="11" t="s">
        <v>31</v>
      </c>
      <c r="AV5" s="11" t="s">
        <v>32</v>
      </c>
      <c r="AX5" s="11" t="s">
        <v>33</v>
      </c>
      <c r="AZ5" s="11" t="s">
        <v>34</v>
      </c>
      <c r="BB5" s="11" t="s">
        <v>35</v>
      </c>
      <c r="BD5" s="11" t="s">
        <v>36</v>
      </c>
      <c r="BF5" s="11" t="s">
        <v>37</v>
      </c>
      <c r="BH5" s="24" t="s">
        <v>38</v>
      </c>
      <c r="BI5" s="25"/>
    </row>
    <row r="6" spans="2:63" ht="72.5" x14ac:dyDescent="0.35">
      <c r="C6" s="11" t="s">
        <v>39</v>
      </c>
      <c r="D6" s="12" t="s">
        <v>40</v>
      </c>
      <c r="E6" s="12" t="s">
        <v>41</v>
      </c>
      <c r="G6" s="12" t="s">
        <v>42</v>
      </c>
      <c r="H6" s="12" t="s">
        <v>43</v>
      </c>
      <c r="I6" s="12" t="s">
        <v>44</v>
      </c>
      <c r="J6" s="12" t="s">
        <v>45</v>
      </c>
      <c r="K6" s="12" t="s">
        <v>46</v>
      </c>
      <c r="L6" s="12" t="s">
        <v>47</v>
      </c>
      <c r="N6" s="12" t="s">
        <v>48</v>
      </c>
      <c r="O6" s="12" t="s">
        <v>49</v>
      </c>
      <c r="P6" s="12" t="s">
        <v>50</v>
      </c>
      <c r="Q6" s="12" t="s">
        <v>51</v>
      </c>
      <c r="R6" s="12" t="s">
        <v>52</v>
      </c>
      <c r="S6" s="12" t="s">
        <v>53</v>
      </c>
      <c r="T6" s="12" t="s">
        <v>54</v>
      </c>
      <c r="U6" s="12" t="s">
        <v>55</v>
      </c>
      <c r="V6" s="12" t="s">
        <v>56</v>
      </c>
      <c r="W6" s="12" t="s">
        <v>57</v>
      </c>
      <c r="X6" s="12" t="s">
        <v>58</v>
      </c>
      <c r="Z6" s="12" t="s">
        <v>21</v>
      </c>
      <c r="AB6" s="12" t="s">
        <v>59</v>
      </c>
      <c r="AD6" s="12" t="s">
        <v>23</v>
      </c>
      <c r="AF6" s="12" t="s">
        <v>24</v>
      </c>
      <c r="AH6" s="12" t="s">
        <v>25</v>
      </c>
      <c r="AJ6" s="12" t="s">
        <v>26</v>
      </c>
      <c r="AL6" s="12" t="s">
        <v>27</v>
      </c>
      <c r="AN6" s="12" t="s">
        <v>28</v>
      </c>
      <c r="AP6" s="12" t="s">
        <v>29</v>
      </c>
      <c r="AR6" s="12" t="s">
        <v>60</v>
      </c>
      <c r="AT6" s="12" t="s">
        <v>31</v>
      </c>
      <c r="AV6" s="12" t="s">
        <v>32</v>
      </c>
      <c r="AX6" s="12" t="s">
        <v>61</v>
      </c>
      <c r="AZ6" s="12" t="s">
        <v>34</v>
      </c>
      <c r="BB6" s="12" t="s">
        <v>35</v>
      </c>
      <c r="BD6" s="12" t="s">
        <v>36</v>
      </c>
      <c r="BF6" s="12" t="s">
        <v>37</v>
      </c>
      <c r="BH6" s="12" t="s">
        <v>62</v>
      </c>
      <c r="BI6" s="12" t="s">
        <v>63</v>
      </c>
    </row>
    <row r="7" spans="2:63" x14ac:dyDescent="0.35">
      <c r="B7" s="10" t="s">
        <v>64</v>
      </c>
      <c r="C7" s="14">
        <v>4099</v>
      </c>
      <c r="D7" s="14">
        <v>2021</v>
      </c>
      <c r="E7" s="14">
        <v>2073</v>
      </c>
      <c r="G7" s="14">
        <v>326</v>
      </c>
      <c r="H7" s="14">
        <v>990</v>
      </c>
      <c r="I7" s="14">
        <v>995</v>
      </c>
      <c r="J7" s="14">
        <v>876</v>
      </c>
      <c r="K7" s="14">
        <v>722</v>
      </c>
      <c r="L7" s="14">
        <v>190</v>
      </c>
      <c r="N7" s="14">
        <v>327</v>
      </c>
      <c r="O7" s="14">
        <v>197</v>
      </c>
      <c r="P7" s="14">
        <v>211</v>
      </c>
      <c r="Q7" s="14">
        <v>403</v>
      </c>
      <c r="R7" s="14">
        <v>343</v>
      </c>
      <c r="S7" s="14">
        <v>351</v>
      </c>
      <c r="T7" s="14">
        <v>309</v>
      </c>
      <c r="U7" s="14">
        <v>748</v>
      </c>
      <c r="V7" s="14">
        <v>526</v>
      </c>
      <c r="W7" s="14">
        <v>343</v>
      </c>
      <c r="X7" s="14">
        <v>341</v>
      </c>
      <c r="Z7" s="14">
        <v>577</v>
      </c>
      <c r="AB7" s="14">
        <v>377</v>
      </c>
      <c r="AD7" s="14">
        <v>416</v>
      </c>
      <c r="AF7" s="14">
        <v>234</v>
      </c>
      <c r="AH7" s="14">
        <v>354</v>
      </c>
      <c r="AJ7" s="14">
        <v>361</v>
      </c>
      <c r="AL7" s="14">
        <v>260</v>
      </c>
      <c r="AN7" s="14">
        <v>99</v>
      </c>
      <c r="AP7" s="14">
        <v>430</v>
      </c>
      <c r="AR7" s="14">
        <v>155</v>
      </c>
      <c r="AT7" s="14">
        <v>275</v>
      </c>
      <c r="AV7" s="14">
        <v>137</v>
      </c>
      <c r="AX7" s="14">
        <v>88</v>
      </c>
      <c r="AZ7" s="14">
        <v>194</v>
      </c>
      <c r="BB7" s="14">
        <v>120</v>
      </c>
      <c r="BD7" s="14">
        <v>146</v>
      </c>
      <c r="BF7" s="14">
        <v>145</v>
      </c>
      <c r="BH7" s="14">
        <v>77</v>
      </c>
      <c r="BI7" s="14">
        <v>51</v>
      </c>
    </row>
    <row r="8" spans="2:63" x14ac:dyDescent="0.35">
      <c r="B8" s="7" t="s">
        <v>65</v>
      </c>
      <c r="C8" s="16">
        <v>4099</v>
      </c>
      <c r="D8" s="16">
        <v>2107</v>
      </c>
      <c r="E8" s="16">
        <v>1988</v>
      </c>
      <c r="G8" s="16">
        <v>402</v>
      </c>
      <c r="H8" s="16">
        <v>932</v>
      </c>
      <c r="I8" s="16">
        <v>967</v>
      </c>
      <c r="J8" s="16">
        <v>860</v>
      </c>
      <c r="K8" s="16">
        <v>740</v>
      </c>
      <c r="L8" s="16">
        <v>198</v>
      </c>
      <c r="N8" s="16">
        <v>332</v>
      </c>
      <c r="O8" s="16">
        <v>172</v>
      </c>
      <c r="P8" s="16">
        <v>139</v>
      </c>
      <c r="Q8" s="16">
        <v>442</v>
      </c>
      <c r="R8" s="16">
        <v>323</v>
      </c>
      <c r="S8" s="16">
        <v>287</v>
      </c>
      <c r="T8" s="16">
        <v>348</v>
      </c>
      <c r="U8" s="16">
        <v>750</v>
      </c>
      <c r="V8" s="16">
        <v>586</v>
      </c>
      <c r="W8" s="16">
        <v>356</v>
      </c>
      <c r="X8" s="16">
        <v>364</v>
      </c>
      <c r="Z8" s="16">
        <v>552</v>
      </c>
      <c r="AB8" s="16">
        <v>395</v>
      </c>
      <c r="AD8" s="16">
        <v>397</v>
      </c>
      <c r="AF8" s="16">
        <v>231</v>
      </c>
      <c r="AH8" s="16">
        <v>342</v>
      </c>
      <c r="AJ8" s="16">
        <v>346</v>
      </c>
      <c r="AL8" s="16">
        <v>269</v>
      </c>
      <c r="AN8" s="16">
        <v>101</v>
      </c>
      <c r="AP8" s="16">
        <v>434</v>
      </c>
      <c r="AR8" s="16">
        <v>157</v>
      </c>
      <c r="AT8" s="16">
        <v>264</v>
      </c>
      <c r="AV8" s="16">
        <v>135</v>
      </c>
      <c r="AX8" s="16">
        <v>118</v>
      </c>
      <c r="AZ8" s="16">
        <v>186</v>
      </c>
      <c r="BB8" s="16">
        <v>117</v>
      </c>
      <c r="BD8" s="16">
        <v>140</v>
      </c>
      <c r="BF8" s="16">
        <v>142</v>
      </c>
      <c r="BH8" s="16">
        <v>69</v>
      </c>
      <c r="BI8" s="16">
        <v>53</v>
      </c>
    </row>
    <row r="9" spans="2:63" ht="19" customHeight="1" x14ac:dyDescent="0.35">
      <c r="B9" s="22" t="s">
        <v>74</v>
      </c>
      <c r="C9" s="20">
        <v>0.29313263534858391</v>
      </c>
      <c r="D9" s="20">
        <v>0.2891244735790286</v>
      </c>
      <c r="E9" s="20">
        <v>0.29767797829274389</v>
      </c>
      <c r="G9" s="20">
        <v>0.20019408656425619</v>
      </c>
      <c r="H9" s="20">
        <v>0.31808718876191838</v>
      </c>
      <c r="I9" s="20">
        <v>0.30020574143767692</v>
      </c>
      <c r="J9" s="20">
        <v>0.28904561290222508</v>
      </c>
      <c r="K9" s="20">
        <v>0.28253282024482718</v>
      </c>
      <c r="L9" s="20">
        <v>0.38706071718326229</v>
      </c>
      <c r="N9" s="20">
        <v>0.29053446943971489</v>
      </c>
      <c r="O9" s="20">
        <v>0.31538638228339583</v>
      </c>
      <c r="P9" s="20">
        <v>0.28777692042386749</v>
      </c>
      <c r="Q9" s="20">
        <v>0.33056015752318291</v>
      </c>
      <c r="R9" s="20">
        <v>0.28955607663705257</v>
      </c>
      <c r="S9" s="20">
        <v>0.25570178305821339</v>
      </c>
      <c r="T9" s="20">
        <v>0.2859806332587661</v>
      </c>
      <c r="U9" s="20">
        <v>0.30856646676245181</v>
      </c>
      <c r="V9" s="20">
        <v>0.26925109096598582</v>
      </c>
      <c r="W9" s="20">
        <v>0.30782033716340218</v>
      </c>
      <c r="X9" s="20">
        <v>0.27338976606963772</v>
      </c>
      <c r="Z9" s="20">
        <v>0.31974106321331192</v>
      </c>
      <c r="AB9" s="20">
        <v>0.34075961909737601</v>
      </c>
      <c r="AD9" s="20">
        <v>0.30202035324625182</v>
      </c>
      <c r="AF9" s="20">
        <v>0.20753433192755369</v>
      </c>
      <c r="AH9" s="20">
        <v>0.43192835601805568</v>
      </c>
      <c r="AJ9" s="20">
        <v>0.30910544541134127</v>
      </c>
      <c r="AL9" s="20">
        <v>0.26409491235102428</v>
      </c>
      <c r="AN9" s="20">
        <v>0.2203605126470769</v>
      </c>
      <c r="AP9" s="20">
        <v>0.210229632392264</v>
      </c>
      <c r="AR9" s="20">
        <v>0.28820211581019001</v>
      </c>
      <c r="AT9" s="20">
        <v>0.26561565450025332</v>
      </c>
      <c r="AV9" s="20">
        <v>0.24949134712034021</v>
      </c>
      <c r="AX9" s="20">
        <v>0.16057744407896379</v>
      </c>
      <c r="AZ9" s="20">
        <v>0.30998285335532061</v>
      </c>
      <c r="BB9" s="20">
        <v>0.35524089605552961</v>
      </c>
      <c r="BD9" s="20">
        <v>0.34103129260639081</v>
      </c>
      <c r="BF9" s="20">
        <v>0.31937495175401842</v>
      </c>
      <c r="BH9" s="20">
        <v>0.30861489610141218</v>
      </c>
      <c r="BI9" s="20">
        <v>0.23849754505760701</v>
      </c>
    </row>
    <row r="10" spans="2:63" ht="19" customHeight="1" x14ac:dyDescent="0.35">
      <c r="B10" s="22" t="s">
        <v>75</v>
      </c>
      <c r="C10" s="20">
        <v>0.35633380013401572</v>
      </c>
      <c r="D10" s="20">
        <v>0.33937796517618202</v>
      </c>
      <c r="E10" s="20">
        <v>0.37471593752453691</v>
      </c>
      <c r="G10" s="20">
        <v>0.33588065831974923</v>
      </c>
      <c r="H10" s="20">
        <v>0.35997439804936771</v>
      </c>
      <c r="I10" s="20">
        <v>0.33797841137628248</v>
      </c>
      <c r="J10" s="20">
        <v>0.37451166313209872</v>
      </c>
      <c r="K10" s="20">
        <v>0.3800345770245725</v>
      </c>
      <c r="L10" s="20">
        <v>0.30279835530351712</v>
      </c>
      <c r="N10" s="20">
        <v>0.38442847878303649</v>
      </c>
      <c r="O10" s="20">
        <v>0.32200158716268662</v>
      </c>
      <c r="P10" s="20">
        <v>0.30430408839977757</v>
      </c>
      <c r="Q10" s="20">
        <v>0.33274554694072012</v>
      </c>
      <c r="R10" s="20">
        <v>0.33648105795815558</v>
      </c>
      <c r="S10" s="20">
        <v>0.36574849725134528</v>
      </c>
      <c r="T10" s="20">
        <v>0.36917247013442162</v>
      </c>
      <c r="U10" s="20">
        <v>0.33833701436221048</v>
      </c>
      <c r="V10" s="20">
        <v>0.38771813650026249</v>
      </c>
      <c r="W10" s="20">
        <v>0.38917608592505798</v>
      </c>
      <c r="X10" s="20">
        <v>0.34779786642165211</v>
      </c>
      <c r="Z10" s="20">
        <v>0.37417211893949542</v>
      </c>
      <c r="AB10" s="20">
        <v>0.34802689702114581</v>
      </c>
      <c r="AD10" s="20">
        <v>0.39739485495410398</v>
      </c>
      <c r="AF10" s="20">
        <v>0.44383420413411551</v>
      </c>
      <c r="AH10" s="20">
        <v>0.31699367930037159</v>
      </c>
      <c r="AJ10" s="20">
        <v>0.2875081914007882</v>
      </c>
      <c r="AL10" s="20">
        <v>0.34232997259237719</v>
      </c>
      <c r="AN10" s="20">
        <v>0.2074970573418192</v>
      </c>
      <c r="AP10" s="20">
        <v>0.31172496880932432</v>
      </c>
      <c r="AR10" s="20">
        <v>0.32481330700206668</v>
      </c>
      <c r="AT10" s="20">
        <v>0.3809886965253233</v>
      </c>
      <c r="AV10" s="20">
        <v>0.41027000351377058</v>
      </c>
      <c r="AX10" s="20">
        <v>0.39130525096052321</v>
      </c>
      <c r="AZ10" s="20">
        <v>0.36138317612351911</v>
      </c>
      <c r="BB10" s="20">
        <v>0.34251726838150831</v>
      </c>
      <c r="BD10" s="20">
        <v>0.36017833808150451</v>
      </c>
      <c r="BF10" s="20">
        <v>0.3494720081389936</v>
      </c>
      <c r="BH10" s="20">
        <v>0.33825930494051659</v>
      </c>
      <c r="BI10" s="20">
        <v>0.4166533040842163</v>
      </c>
    </row>
    <row r="11" spans="2:63" ht="19" customHeight="1" x14ac:dyDescent="0.35">
      <c r="B11" s="22" t="s">
        <v>70</v>
      </c>
      <c r="C11" s="20">
        <v>0.14890234893306489</v>
      </c>
      <c r="D11" s="20">
        <v>0.14753566523932879</v>
      </c>
      <c r="E11" s="20">
        <v>0.14991410208893591</v>
      </c>
      <c r="G11" s="20">
        <v>0.14667139212270419</v>
      </c>
      <c r="H11" s="20">
        <v>0.1166810888441719</v>
      </c>
      <c r="I11" s="20">
        <v>0.16134640310203691</v>
      </c>
      <c r="J11" s="20">
        <v>0.15875015117538749</v>
      </c>
      <c r="K11" s="20">
        <v>0.15877687212386549</v>
      </c>
      <c r="L11" s="20">
        <v>0.16467150929575389</v>
      </c>
      <c r="N11" s="20">
        <v>0.1746525461600188</v>
      </c>
      <c r="O11" s="20">
        <v>0.17706198325290151</v>
      </c>
      <c r="P11" s="20">
        <v>0.17931052890380009</v>
      </c>
      <c r="Q11" s="20">
        <v>0.14580221631028059</v>
      </c>
      <c r="R11" s="20">
        <v>0.16306703677062551</v>
      </c>
      <c r="S11" s="20">
        <v>0.14916427578305641</v>
      </c>
      <c r="T11" s="20">
        <v>0.14728687499846521</v>
      </c>
      <c r="U11" s="20">
        <v>0.12738440333897821</v>
      </c>
      <c r="V11" s="20">
        <v>0.1392406859416051</v>
      </c>
      <c r="W11" s="20">
        <v>0.14136126512470179</v>
      </c>
      <c r="X11" s="20">
        <v>0.1602969541997587</v>
      </c>
      <c r="Z11" s="20">
        <v>0.14086005786666059</v>
      </c>
      <c r="AB11" s="20">
        <v>0.16958228997685221</v>
      </c>
      <c r="AD11" s="20">
        <v>0.13577191562425761</v>
      </c>
      <c r="AF11" s="20">
        <v>0.155913403335909</v>
      </c>
      <c r="AH11" s="20">
        <v>9.2637621617608829E-2</v>
      </c>
      <c r="AJ11" s="20">
        <v>0.17181569233438951</v>
      </c>
      <c r="AL11" s="20">
        <v>0.1517521962822983</v>
      </c>
      <c r="AN11" s="20">
        <v>0.17986198711812659</v>
      </c>
      <c r="AP11" s="20">
        <v>0.19146226492702489</v>
      </c>
      <c r="AR11" s="20">
        <v>0.1429779397937409</v>
      </c>
      <c r="AT11" s="20">
        <v>0.12786206644152831</v>
      </c>
      <c r="AV11" s="20">
        <v>0.12891664417372939</v>
      </c>
      <c r="AX11" s="20">
        <v>0.1676953390513678</v>
      </c>
      <c r="AZ11" s="20">
        <v>0.18079186605569431</v>
      </c>
      <c r="BB11" s="20">
        <v>0.16718852924104161</v>
      </c>
      <c r="BD11" s="20">
        <v>0.19031393399480559</v>
      </c>
      <c r="BF11" s="20">
        <v>0.19794819948095879</v>
      </c>
      <c r="BH11" s="20">
        <v>0.21024912486290931</v>
      </c>
      <c r="BI11" s="20">
        <v>0.20648827049758101</v>
      </c>
    </row>
    <row r="12" spans="2:63" ht="19" customHeight="1" x14ac:dyDescent="0.35">
      <c r="B12" s="22" t="s">
        <v>71</v>
      </c>
      <c r="C12" s="20">
        <v>0.1470752649421761</v>
      </c>
      <c r="D12" s="20">
        <v>0.17043874694973929</v>
      </c>
      <c r="E12" s="20">
        <v>0.12226214184307289</v>
      </c>
      <c r="G12" s="20">
        <v>0.25186997502126768</v>
      </c>
      <c r="H12" s="20">
        <v>0.14787602987589191</v>
      </c>
      <c r="I12" s="20">
        <v>0.14655641768142011</v>
      </c>
      <c r="J12" s="20">
        <v>0.13477750725176679</v>
      </c>
      <c r="K12" s="20">
        <v>0.1244356094514379</v>
      </c>
      <c r="L12" s="20">
        <v>7.1222044467800297E-2</v>
      </c>
      <c r="N12" s="20">
        <v>0.10990176341024829</v>
      </c>
      <c r="O12" s="20">
        <v>0.15108501186436821</v>
      </c>
      <c r="P12" s="20">
        <v>0.16166866293835341</v>
      </c>
      <c r="Q12" s="20">
        <v>0.12707856265535381</v>
      </c>
      <c r="R12" s="20">
        <v>0.15200652501288539</v>
      </c>
      <c r="S12" s="20">
        <v>0.17422849837547319</v>
      </c>
      <c r="T12" s="20">
        <v>0.15664543970502359</v>
      </c>
      <c r="U12" s="20">
        <v>0.16723724406852949</v>
      </c>
      <c r="V12" s="20">
        <v>0.13646632950453169</v>
      </c>
      <c r="W12" s="20">
        <v>0.1141366244335628</v>
      </c>
      <c r="X12" s="20">
        <v>0.170611798333342</v>
      </c>
      <c r="Z12" s="20">
        <v>0.11080674763146819</v>
      </c>
      <c r="AB12" s="20">
        <v>0.1030886978961377</v>
      </c>
      <c r="AD12" s="20">
        <v>0.1343180866628628</v>
      </c>
      <c r="AF12" s="20">
        <v>0.13763914057813609</v>
      </c>
      <c r="AH12" s="20">
        <v>0.1174283700915161</v>
      </c>
      <c r="AJ12" s="20">
        <v>0.17253533765086521</v>
      </c>
      <c r="AL12" s="20">
        <v>0.2014333239725852</v>
      </c>
      <c r="AN12" s="20">
        <v>0.32605832136253288</v>
      </c>
      <c r="AP12" s="20">
        <v>0.2067981594262816</v>
      </c>
      <c r="AR12" s="20">
        <v>0.2374470401101067</v>
      </c>
      <c r="AT12" s="20">
        <v>0.16860552581479771</v>
      </c>
      <c r="AV12" s="20">
        <v>0.1556827067527049</v>
      </c>
      <c r="AX12" s="20">
        <v>0.1886869480396321</v>
      </c>
      <c r="AZ12" s="20">
        <v>0.1247713273710304</v>
      </c>
      <c r="BB12" s="20">
        <v>0.12262459196064179</v>
      </c>
      <c r="BD12" s="20">
        <v>9.5355021344508809E-2</v>
      </c>
      <c r="BF12" s="20">
        <v>0.1091979043124057</v>
      </c>
      <c r="BH12" s="20">
        <v>0.1347809654653371</v>
      </c>
      <c r="BI12" s="20">
        <v>6.8322400896215732E-2</v>
      </c>
    </row>
    <row r="13" spans="2:63" ht="19" customHeight="1" x14ac:dyDescent="0.35">
      <c r="B13" s="22" t="s">
        <v>72</v>
      </c>
      <c r="C13" s="20">
        <v>5.4555950642159422E-2</v>
      </c>
      <c r="D13" s="20">
        <v>5.3523149055721198E-2</v>
      </c>
      <c r="E13" s="20">
        <v>5.5429840250710322E-2</v>
      </c>
      <c r="G13" s="20">
        <v>6.5383887972022589E-2</v>
      </c>
      <c r="H13" s="20">
        <v>5.7381294468650153E-2</v>
      </c>
      <c r="I13" s="20">
        <v>5.3913026402583643E-2</v>
      </c>
      <c r="J13" s="20">
        <v>4.2915065538522007E-2</v>
      </c>
      <c r="K13" s="20">
        <v>5.4220121155296841E-2</v>
      </c>
      <c r="L13" s="20">
        <v>7.4247373749666182E-2</v>
      </c>
      <c r="N13" s="20">
        <v>4.0482742206981517E-2</v>
      </c>
      <c r="O13" s="20">
        <v>3.4465035436648021E-2</v>
      </c>
      <c r="P13" s="20">
        <v>6.6939799334201674E-2</v>
      </c>
      <c r="Q13" s="20">
        <v>6.3813516570462789E-2</v>
      </c>
      <c r="R13" s="20">
        <v>5.8889303621281017E-2</v>
      </c>
      <c r="S13" s="20">
        <v>5.5156945531911403E-2</v>
      </c>
      <c r="T13" s="20">
        <v>4.0914581903323539E-2</v>
      </c>
      <c r="U13" s="20">
        <v>5.8474871467829807E-2</v>
      </c>
      <c r="V13" s="20">
        <v>6.7323757087615024E-2</v>
      </c>
      <c r="W13" s="20">
        <v>4.7505687353275212E-2</v>
      </c>
      <c r="X13" s="20">
        <v>4.7903614975609542E-2</v>
      </c>
      <c r="Z13" s="20">
        <v>5.4420012349063997E-2</v>
      </c>
      <c r="AB13" s="20">
        <v>3.8542496008488282E-2</v>
      </c>
      <c r="AD13" s="20">
        <v>3.0494789512523841E-2</v>
      </c>
      <c r="AF13" s="20">
        <v>5.5078920024285882E-2</v>
      </c>
      <c r="AH13" s="20">
        <v>4.1011972972447797E-2</v>
      </c>
      <c r="AJ13" s="20">
        <v>5.9035333202615711E-2</v>
      </c>
      <c r="AL13" s="20">
        <v>4.0389594801715063E-2</v>
      </c>
      <c r="AN13" s="20">
        <v>6.6222121530444392E-2</v>
      </c>
      <c r="AP13" s="20">
        <v>7.9784974445105197E-2</v>
      </c>
      <c r="AR13" s="20">
        <v>6.5595972838956964E-3</v>
      </c>
      <c r="AT13" s="20">
        <v>5.6928056718097281E-2</v>
      </c>
      <c r="AV13" s="20">
        <v>5.5639298439455018E-2</v>
      </c>
      <c r="AX13" s="20">
        <v>9.1735017869513144E-2</v>
      </c>
      <c r="AZ13" s="20">
        <v>2.3070777094435821E-2</v>
      </c>
      <c r="BB13" s="20">
        <v>1.2428714361278671E-2</v>
      </c>
      <c r="BD13" s="20">
        <v>1.312141397279038E-2</v>
      </c>
      <c r="BF13" s="20">
        <v>2.400693631362354E-2</v>
      </c>
      <c r="BH13" s="20">
        <v>8.0957086298246647E-3</v>
      </c>
      <c r="BI13" s="20">
        <v>7.0038479464380035E-2</v>
      </c>
    </row>
    <row r="15" spans="2:63" x14ac:dyDescent="0.35">
      <c r="B15" t="s">
        <v>115</v>
      </c>
    </row>
    <row r="16" spans="2:63" x14ac:dyDescent="0.35">
      <c r="B16" t="s">
        <v>8</v>
      </c>
    </row>
    <row r="18" spans="2:2" x14ac:dyDescent="0.35">
      <c r="B18" s="5" t="str">
        <f>HYPERLINK("#Contents!A1", "Return to Contents")</f>
        <v>Return to Contents</v>
      </c>
    </row>
  </sheetData>
  <mergeCells count="5">
    <mergeCell ref="G5:L5"/>
    <mergeCell ref="D2:BK2"/>
    <mergeCell ref="D5:E5"/>
    <mergeCell ref="BH5:BI5"/>
    <mergeCell ref="N5:X5"/>
  </mergeCells>
  <pageMargins left="0.75" right="0.75" top="1" bottom="1" header="0.5" footer="0.5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B2:BK18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5" width="10" customWidth="1"/>
    <col min="6" max="6" width="1.453125" customWidth="1"/>
    <col min="7" max="12" width="10" customWidth="1"/>
    <col min="13" max="13" width="1.453125" customWidth="1"/>
    <col min="14" max="24" width="10" customWidth="1"/>
    <col min="25" max="25" width="1.453125" customWidth="1"/>
    <col min="26" max="26" width="10" customWidth="1"/>
    <col min="27" max="27" width="1.453125" customWidth="1"/>
    <col min="28" max="28" width="10" customWidth="1"/>
    <col min="29" max="29" width="1.453125" customWidth="1"/>
    <col min="30" max="30" width="10" customWidth="1"/>
    <col min="31" max="31" width="1.453125" customWidth="1"/>
    <col min="32" max="32" width="10" customWidth="1"/>
    <col min="33" max="33" width="1.453125" customWidth="1"/>
    <col min="34" max="34" width="10" customWidth="1"/>
    <col min="35" max="35" width="1.453125" customWidth="1"/>
    <col min="36" max="36" width="10" customWidth="1"/>
    <col min="37" max="37" width="1.453125" customWidth="1"/>
    <col min="38" max="38" width="10" customWidth="1"/>
    <col min="39" max="39" width="1.453125" customWidth="1"/>
    <col min="40" max="40" width="10" customWidth="1"/>
    <col min="41" max="41" width="1.453125" customWidth="1"/>
    <col min="42" max="42" width="10" customWidth="1"/>
    <col min="43" max="43" width="1.453125" customWidth="1"/>
    <col min="44" max="44" width="10" customWidth="1"/>
    <col min="45" max="45" width="1.453125" customWidth="1"/>
    <col min="46" max="46" width="10" customWidth="1"/>
    <col min="47" max="47" width="1.453125" customWidth="1"/>
    <col min="48" max="48" width="10" customWidth="1"/>
    <col min="49" max="49" width="1.453125" customWidth="1"/>
    <col min="50" max="50" width="10" customWidth="1"/>
    <col min="51" max="51" width="1.453125" customWidth="1"/>
    <col min="52" max="52" width="10" customWidth="1"/>
    <col min="53" max="53" width="1.453125" customWidth="1"/>
    <col min="54" max="54" width="10" customWidth="1"/>
    <col min="55" max="55" width="1.453125" customWidth="1"/>
    <col min="56" max="56" width="10" customWidth="1"/>
    <col min="57" max="57" width="1.453125" customWidth="1"/>
    <col min="58" max="58" width="10" customWidth="1"/>
    <col min="59" max="59" width="1.453125" customWidth="1"/>
    <col min="60" max="61" width="10" customWidth="1"/>
  </cols>
  <sheetData>
    <row r="2" spans="2:63" ht="40" customHeight="1" x14ac:dyDescent="0.35">
      <c r="D2" s="29" t="s">
        <v>106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</row>
    <row r="5" spans="2:63" x14ac:dyDescent="0.35">
      <c r="D5" s="24" t="s">
        <v>18</v>
      </c>
      <c r="E5" s="25"/>
      <c r="G5" s="24" t="s">
        <v>19</v>
      </c>
      <c r="H5" s="25"/>
      <c r="I5" s="25"/>
      <c r="J5" s="25"/>
      <c r="K5" s="25"/>
      <c r="L5" s="25"/>
      <c r="N5" s="24" t="s">
        <v>20</v>
      </c>
      <c r="O5" s="25"/>
      <c r="P5" s="25"/>
      <c r="Q5" s="25"/>
      <c r="R5" s="25"/>
      <c r="S5" s="25"/>
      <c r="T5" s="25"/>
      <c r="U5" s="25"/>
      <c r="V5" s="25"/>
      <c r="W5" s="25"/>
      <c r="X5" s="25"/>
      <c r="Z5" s="11" t="s">
        <v>21</v>
      </c>
      <c r="AB5" s="11" t="s">
        <v>22</v>
      </c>
      <c r="AD5" s="11" t="s">
        <v>23</v>
      </c>
      <c r="AF5" s="11" t="s">
        <v>24</v>
      </c>
      <c r="AH5" s="11" t="s">
        <v>25</v>
      </c>
      <c r="AJ5" s="11" t="s">
        <v>26</v>
      </c>
      <c r="AL5" s="11" t="s">
        <v>27</v>
      </c>
      <c r="AN5" s="11" t="s">
        <v>28</v>
      </c>
      <c r="AP5" s="11" t="s">
        <v>29</v>
      </c>
      <c r="AR5" s="11" t="s">
        <v>30</v>
      </c>
      <c r="AT5" s="11" t="s">
        <v>31</v>
      </c>
      <c r="AV5" s="11" t="s">
        <v>32</v>
      </c>
      <c r="AX5" s="11" t="s">
        <v>33</v>
      </c>
      <c r="AZ5" s="11" t="s">
        <v>34</v>
      </c>
      <c r="BB5" s="11" t="s">
        <v>35</v>
      </c>
      <c r="BD5" s="11" t="s">
        <v>36</v>
      </c>
      <c r="BF5" s="11" t="s">
        <v>37</v>
      </c>
      <c r="BH5" s="24" t="s">
        <v>38</v>
      </c>
      <c r="BI5" s="25"/>
    </row>
    <row r="6" spans="2:63" ht="72.5" x14ac:dyDescent="0.35">
      <c r="C6" s="11" t="s">
        <v>39</v>
      </c>
      <c r="D6" s="12" t="s">
        <v>40</v>
      </c>
      <c r="E6" s="12" t="s">
        <v>41</v>
      </c>
      <c r="G6" s="12" t="s">
        <v>42</v>
      </c>
      <c r="H6" s="12" t="s">
        <v>43</v>
      </c>
      <c r="I6" s="12" t="s">
        <v>44</v>
      </c>
      <c r="J6" s="12" t="s">
        <v>45</v>
      </c>
      <c r="K6" s="12" t="s">
        <v>46</v>
      </c>
      <c r="L6" s="12" t="s">
        <v>47</v>
      </c>
      <c r="N6" s="12" t="s">
        <v>48</v>
      </c>
      <c r="O6" s="12" t="s">
        <v>49</v>
      </c>
      <c r="P6" s="12" t="s">
        <v>50</v>
      </c>
      <c r="Q6" s="12" t="s">
        <v>51</v>
      </c>
      <c r="R6" s="12" t="s">
        <v>52</v>
      </c>
      <c r="S6" s="12" t="s">
        <v>53</v>
      </c>
      <c r="T6" s="12" t="s">
        <v>54</v>
      </c>
      <c r="U6" s="12" t="s">
        <v>55</v>
      </c>
      <c r="V6" s="12" t="s">
        <v>56</v>
      </c>
      <c r="W6" s="12" t="s">
        <v>57</v>
      </c>
      <c r="X6" s="12" t="s">
        <v>58</v>
      </c>
      <c r="Z6" s="12" t="s">
        <v>21</v>
      </c>
      <c r="AB6" s="12" t="s">
        <v>59</v>
      </c>
      <c r="AD6" s="12" t="s">
        <v>23</v>
      </c>
      <c r="AF6" s="12" t="s">
        <v>24</v>
      </c>
      <c r="AH6" s="12" t="s">
        <v>25</v>
      </c>
      <c r="AJ6" s="12" t="s">
        <v>26</v>
      </c>
      <c r="AL6" s="12" t="s">
        <v>27</v>
      </c>
      <c r="AN6" s="12" t="s">
        <v>28</v>
      </c>
      <c r="AP6" s="12" t="s">
        <v>29</v>
      </c>
      <c r="AR6" s="12" t="s">
        <v>60</v>
      </c>
      <c r="AT6" s="12" t="s">
        <v>31</v>
      </c>
      <c r="AV6" s="12" t="s">
        <v>32</v>
      </c>
      <c r="AX6" s="12" t="s">
        <v>61</v>
      </c>
      <c r="AZ6" s="12" t="s">
        <v>34</v>
      </c>
      <c r="BB6" s="12" t="s">
        <v>35</v>
      </c>
      <c r="BD6" s="12" t="s">
        <v>36</v>
      </c>
      <c r="BF6" s="12" t="s">
        <v>37</v>
      </c>
      <c r="BH6" s="12" t="s">
        <v>62</v>
      </c>
      <c r="BI6" s="12" t="s">
        <v>63</v>
      </c>
    </row>
    <row r="7" spans="2:63" x14ac:dyDescent="0.35">
      <c r="B7" s="10" t="s">
        <v>64</v>
      </c>
      <c r="C7" s="14">
        <v>4099</v>
      </c>
      <c r="D7" s="14">
        <v>2021</v>
      </c>
      <c r="E7" s="14">
        <v>2073</v>
      </c>
      <c r="G7" s="14">
        <v>326</v>
      </c>
      <c r="H7" s="14">
        <v>990</v>
      </c>
      <c r="I7" s="14">
        <v>995</v>
      </c>
      <c r="J7" s="14">
        <v>876</v>
      </c>
      <c r="K7" s="14">
        <v>722</v>
      </c>
      <c r="L7" s="14">
        <v>190</v>
      </c>
      <c r="N7" s="14">
        <v>327</v>
      </c>
      <c r="O7" s="14">
        <v>197</v>
      </c>
      <c r="P7" s="14">
        <v>211</v>
      </c>
      <c r="Q7" s="14">
        <v>403</v>
      </c>
      <c r="R7" s="14">
        <v>343</v>
      </c>
      <c r="S7" s="14">
        <v>351</v>
      </c>
      <c r="T7" s="14">
        <v>309</v>
      </c>
      <c r="U7" s="14">
        <v>748</v>
      </c>
      <c r="V7" s="14">
        <v>526</v>
      </c>
      <c r="W7" s="14">
        <v>343</v>
      </c>
      <c r="X7" s="14">
        <v>341</v>
      </c>
      <c r="Z7" s="14">
        <v>577</v>
      </c>
      <c r="AB7" s="14">
        <v>377</v>
      </c>
      <c r="AD7" s="14">
        <v>416</v>
      </c>
      <c r="AF7" s="14">
        <v>234</v>
      </c>
      <c r="AH7" s="14">
        <v>354</v>
      </c>
      <c r="AJ7" s="14">
        <v>361</v>
      </c>
      <c r="AL7" s="14">
        <v>260</v>
      </c>
      <c r="AN7" s="14">
        <v>99</v>
      </c>
      <c r="AP7" s="14">
        <v>430</v>
      </c>
      <c r="AR7" s="14">
        <v>155</v>
      </c>
      <c r="AT7" s="14">
        <v>275</v>
      </c>
      <c r="AV7" s="14">
        <v>137</v>
      </c>
      <c r="AX7" s="14">
        <v>88</v>
      </c>
      <c r="AZ7" s="14">
        <v>194</v>
      </c>
      <c r="BB7" s="14">
        <v>120</v>
      </c>
      <c r="BD7" s="14">
        <v>146</v>
      </c>
      <c r="BF7" s="14">
        <v>145</v>
      </c>
      <c r="BH7" s="14">
        <v>77</v>
      </c>
      <c r="BI7" s="14">
        <v>51</v>
      </c>
    </row>
    <row r="8" spans="2:63" x14ac:dyDescent="0.35">
      <c r="B8" s="7" t="s">
        <v>65</v>
      </c>
      <c r="C8" s="16">
        <v>4099</v>
      </c>
      <c r="D8" s="16">
        <v>2107</v>
      </c>
      <c r="E8" s="16">
        <v>1988</v>
      </c>
      <c r="G8" s="16">
        <v>402</v>
      </c>
      <c r="H8" s="16">
        <v>932</v>
      </c>
      <c r="I8" s="16">
        <v>967</v>
      </c>
      <c r="J8" s="16">
        <v>860</v>
      </c>
      <c r="K8" s="16">
        <v>740</v>
      </c>
      <c r="L8" s="16">
        <v>198</v>
      </c>
      <c r="N8" s="16">
        <v>332</v>
      </c>
      <c r="O8" s="16">
        <v>172</v>
      </c>
      <c r="P8" s="16">
        <v>139</v>
      </c>
      <c r="Q8" s="16">
        <v>442</v>
      </c>
      <c r="R8" s="16">
        <v>323</v>
      </c>
      <c r="S8" s="16">
        <v>287</v>
      </c>
      <c r="T8" s="16">
        <v>348</v>
      </c>
      <c r="U8" s="16">
        <v>750</v>
      </c>
      <c r="V8" s="16">
        <v>586</v>
      </c>
      <c r="W8" s="16">
        <v>356</v>
      </c>
      <c r="X8" s="16">
        <v>364</v>
      </c>
      <c r="Z8" s="16">
        <v>552</v>
      </c>
      <c r="AB8" s="16">
        <v>395</v>
      </c>
      <c r="AD8" s="16">
        <v>397</v>
      </c>
      <c r="AF8" s="16">
        <v>231</v>
      </c>
      <c r="AH8" s="16">
        <v>342</v>
      </c>
      <c r="AJ8" s="16">
        <v>346</v>
      </c>
      <c r="AL8" s="16">
        <v>269</v>
      </c>
      <c r="AN8" s="16">
        <v>101</v>
      </c>
      <c r="AP8" s="16">
        <v>434</v>
      </c>
      <c r="AR8" s="16">
        <v>157</v>
      </c>
      <c r="AT8" s="16">
        <v>264</v>
      </c>
      <c r="AV8" s="16">
        <v>135</v>
      </c>
      <c r="AX8" s="16">
        <v>118</v>
      </c>
      <c r="AZ8" s="16">
        <v>186</v>
      </c>
      <c r="BB8" s="16">
        <v>117</v>
      </c>
      <c r="BD8" s="16">
        <v>140</v>
      </c>
      <c r="BF8" s="16">
        <v>142</v>
      </c>
      <c r="BH8" s="16">
        <v>69</v>
      </c>
      <c r="BI8" s="16">
        <v>53</v>
      </c>
    </row>
    <row r="9" spans="2:63" ht="19" customHeight="1" x14ac:dyDescent="0.35">
      <c r="B9" s="22" t="s">
        <v>74</v>
      </c>
      <c r="C9" s="20">
        <v>0.13650025579062819</v>
      </c>
      <c r="D9" s="20">
        <v>0.12475702388777531</v>
      </c>
      <c r="E9" s="20">
        <v>0.149193799153091</v>
      </c>
      <c r="G9" s="20">
        <v>7.7511404579324802E-2</v>
      </c>
      <c r="H9" s="20">
        <v>0.117812404390803</v>
      </c>
      <c r="I9" s="20">
        <v>0.1279061719825661</v>
      </c>
      <c r="J9" s="20">
        <v>0.14422337197420529</v>
      </c>
      <c r="K9" s="20">
        <v>0.1774395692713569</v>
      </c>
      <c r="L9" s="20">
        <v>0.1996236749686745</v>
      </c>
      <c r="N9" s="20">
        <v>0.1388840306519746</v>
      </c>
      <c r="O9" s="20">
        <v>0.1219727931202115</v>
      </c>
      <c r="P9" s="20">
        <v>0.12301525657280141</v>
      </c>
      <c r="Q9" s="20">
        <v>0.133988985817663</v>
      </c>
      <c r="R9" s="20">
        <v>0.1583854712458212</v>
      </c>
      <c r="S9" s="20">
        <v>0.16263963793200281</v>
      </c>
      <c r="T9" s="20">
        <v>0.1161478851555323</v>
      </c>
      <c r="U9" s="20">
        <v>0.13066668404717191</v>
      </c>
      <c r="V9" s="20">
        <v>0.1499730465367195</v>
      </c>
      <c r="W9" s="20">
        <v>0.13750833808290969</v>
      </c>
      <c r="X9" s="20">
        <v>0.1181613832450663</v>
      </c>
      <c r="Z9" s="20">
        <v>0.17288799166370841</v>
      </c>
      <c r="AB9" s="20">
        <v>0.14716895959220791</v>
      </c>
      <c r="AD9" s="20">
        <v>0.20670016165599889</v>
      </c>
      <c r="AF9" s="20">
        <v>0.11996904581067069</v>
      </c>
      <c r="AH9" s="20">
        <v>0.13136838468319631</v>
      </c>
      <c r="AJ9" s="20">
        <v>9.906211889346693E-2</v>
      </c>
      <c r="AL9" s="20">
        <v>8.6055741450640821E-2</v>
      </c>
      <c r="AN9" s="20">
        <v>7.8621811226925131E-2</v>
      </c>
      <c r="AP9" s="20">
        <v>0.11786374842110039</v>
      </c>
      <c r="AR9" s="20">
        <v>0.13004206362426601</v>
      </c>
      <c r="AT9" s="20">
        <v>0.1165344017836487</v>
      </c>
      <c r="AV9" s="20">
        <v>0.1079757503940308</v>
      </c>
      <c r="AX9" s="20">
        <v>0.242018765340725</v>
      </c>
      <c r="AZ9" s="20">
        <v>0.1897153436637169</v>
      </c>
      <c r="BB9" s="20">
        <v>0.20815883203481039</v>
      </c>
      <c r="BD9" s="20">
        <v>0.16429448256417439</v>
      </c>
      <c r="BF9" s="20">
        <v>0.15486731971482021</v>
      </c>
      <c r="BH9" s="20">
        <v>0.16021173552455151</v>
      </c>
      <c r="BI9" s="20">
        <v>0.19746626035395379</v>
      </c>
    </row>
    <row r="10" spans="2:63" ht="19" customHeight="1" x14ac:dyDescent="0.35">
      <c r="B10" s="22" t="s">
        <v>75</v>
      </c>
      <c r="C10" s="20">
        <v>0.2439314042282254</v>
      </c>
      <c r="D10" s="20">
        <v>0.23973877417004649</v>
      </c>
      <c r="E10" s="20">
        <v>0.24858282757592801</v>
      </c>
      <c r="G10" s="20">
        <v>0.2941645813007594</v>
      </c>
      <c r="H10" s="20">
        <v>0.21452663647916539</v>
      </c>
      <c r="I10" s="20">
        <v>0.23652429438246159</v>
      </c>
      <c r="J10" s="20">
        <v>0.2488083385965775</v>
      </c>
      <c r="K10" s="20">
        <v>0.27415107958541002</v>
      </c>
      <c r="L10" s="20">
        <v>0.18247356683044699</v>
      </c>
      <c r="N10" s="20">
        <v>0.23667732045345771</v>
      </c>
      <c r="O10" s="20">
        <v>0.20963052377274241</v>
      </c>
      <c r="P10" s="20">
        <v>0.22867195021254791</v>
      </c>
      <c r="Q10" s="20">
        <v>0.23775856218225799</v>
      </c>
      <c r="R10" s="20">
        <v>0.25854700411548048</v>
      </c>
      <c r="S10" s="20">
        <v>0.254588889038874</v>
      </c>
      <c r="T10" s="20">
        <v>0.2515968457798306</v>
      </c>
      <c r="U10" s="20">
        <v>0.22901172258428179</v>
      </c>
      <c r="V10" s="20">
        <v>0.26069901093390152</v>
      </c>
      <c r="W10" s="20">
        <v>0.23654271328875059</v>
      </c>
      <c r="X10" s="20">
        <v>0.26235111482643753</v>
      </c>
      <c r="Z10" s="20">
        <v>0.26452624547934978</v>
      </c>
      <c r="AB10" s="20">
        <v>0.27743342518856168</v>
      </c>
      <c r="AD10" s="20">
        <v>0.30107992277455908</v>
      </c>
      <c r="AF10" s="20">
        <v>0.3121716152816798</v>
      </c>
      <c r="AH10" s="20">
        <v>0.17717832459072999</v>
      </c>
      <c r="AJ10" s="20">
        <v>0.2232696438905922</v>
      </c>
      <c r="AL10" s="20">
        <v>0.20927993588884131</v>
      </c>
      <c r="AN10" s="20">
        <v>0.22693219319161989</v>
      </c>
      <c r="AP10" s="20">
        <v>0.226458348848874</v>
      </c>
      <c r="AR10" s="20">
        <v>0.23910417854689281</v>
      </c>
      <c r="AT10" s="20">
        <v>0.24035689464582699</v>
      </c>
      <c r="AV10" s="20">
        <v>0.2041290195443658</v>
      </c>
      <c r="AX10" s="20">
        <v>0.27123726133839482</v>
      </c>
      <c r="AZ10" s="20">
        <v>0.1796081047382572</v>
      </c>
      <c r="BB10" s="20">
        <v>0.1625216824800626</v>
      </c>
      <c r="BD10" s="20">
        <v>0.20980714804347539</v>
      </c>
      <c r="BF10" s="20">
        <v>0.1735630174702015</v>
      </c>
      <c r="BH10" s="20">
        <v>0.19446132795786231</v>
      </c>
      <c r="BI10" s="20">
        <v>0.11995181739252429</v>
      </c>
    </row>
    <row r="11" spans="2:63" ht="19" customHeight="1" x14ac:dyDescent="0.35">
      <c r="B11" s="22" t="s">
        <v>70</v>
      </c>
      <c r="C11" s="20">
        <v>0.16837346785487489</v>
      </c>
      <c r="D11" s="20">
        <v>0.17170858028442529</v>
      </c>
      <c r="E11" s="20">
        <v>0.1641178257542682</v>
      </c>
      <c r="G11" s="20">
        <v>0.15065851196992061</v>
      </c>
      <c r="H11" s="20">
        <v>0.15726161754305171</v>
      </c>
      <c r="I11" s="20">
        <v>0.17948462551490549</v>
      </c>
      <c r="J11" s="20">
        <v>0.16897686786909369</v>
      </c>
      <c r="K11" s="20">
        <v>0.16463270887463169</v>
      </c>
      <c r="L11" s="20">
        <v>0.2137381558449673</v>
      </c>
      <c r="N11" s="20">
        <v>0.21600154842423061</v>
      </c>
      <c r="O11" s="20">
        <v>0.15077729376985319</v>
      </c>
      <c r="P11" s="20">
        <v>0.16355643959546859</v>
      </c>
      <c r="Q11" s="20">
        <v>0.1597768837410852</v>
      </c>
      <c r="R11" s="20">
        <v>0.16850743019135789</v>
      </c>
      <c r="S11" s="20">
        <v>0.17661790656592291</v>
      </c>
      <c r="T11" s="20">
        <v>0.17223053070443281</v>
      </c>
      <c r="U11" s="20">
        <v>0.15987757642798589</v>
      </c>
      <c r="V11" s="20">
        <v>0.146657129047334</v>
      </c>
      <c r="W11" s="20">
        <v>0.1829985558804138</v>
      </c>
      <c r="X11" s="20">
        <v>0.1733810405412568</v>
      </c>
      <c r="Z11" s="20">
        <v>0.1570807944896532</v>
      </c>
      <c r="AB11" s="20">
        <v>0.19052650675291441</v>
      </c>
      <c r="AD11" s="20">
        <v>0.14548520046906399</v>
      </c>
      <c r="AF11" s="20">
        <v>0.15330337389117679</v>
      </c>
      <c r="AH11" s="20">
        <v>0.13190051153728991</v>
      </c>
      <c r="AJ11" s="20">
        <v>0.13677940285734891</v>
      </c>
      <c r="AL11" s="20">
        <v>0.19471033579538799</v>
      </c>
      <c r="AN11" s="20">
        <v>0.10375468779996221</v>
      </c>
      <c r="AP11" s="20">
        <v>0.1881376177782447</v>
      </c>
      <c r="AR11" s="20">
        <v>0.20098473652308929</v>
      </c>
      <c r="AT11" s="20">
        <v>0.20247538551555891</v>
      </c>
      <c r="AV11" s="20">
        <v>0.16421057136893741</v>
      </c>
      <c r="AX11" s="20">
        <v>0.14227856461217561</v>
      </c>
      <c r="AZ11" s="20">
        <v>0.21905410125265781</v>
      </c>
      <c r="BB11" s="20">
        <v>0.21555118578009561</v>
      </c>
      <c r="BD11" s="20">
        <v>0.20959697003404729</v>
      </c>
      <c r="BF11" s="20">
        <v>0.2194337179500048</v>
      </c>
      <c r="BH11" s="20">
        <v>0.26116596072963161</v>
      </c>
      <c r="BI11" s="20">
        <v>0.25714804754618398</v>
      </c>
    </row>
    <row r="12" spans="2:63" ht="19" customHeight="1" x14ac:dyDescent="0.35">
      <c r="B12" s="22" t="s">
        <v>71</v>
      </c>
      <c r="C12" s="20">
        <v>0.24952527315148201</v>
      </c>
      <c r="D12" s="20">
        <v>0.24758328877797089</v>
      </c>
      <c r="E12" s="20">
        <v>0.2520368766303645</v>
      </c>
      <c r="G12" s="20">
        <v>0.31228327690250779</v>
      </c>
      <c r="H12" s="20">
        <v>0.28343774517105991</v>
      </c>
      <c r="I12" s="20">
        <v>0.23598080296051269</v>
      </c>
      <c r="J12" s="20">
        <v>0.25627340192048892</v>
      </c>
      <c r="K12" s="20">
        <v>0.20410784583614919</v>
      </c>
      <c r="L12" s="20">
        <v>0.1691385228315482</v>
      </c>
      <c r="N12" s="20">
        <v>0.22258360297525659</v>
      </c>
      <c r="O12" s="20">
        <v>0.32692203758851113</v>
      </c>
      <c r="P12" s="20">
        <v>0.23423341235790979</v>
      </c>
      <c r="Q12" s="20">
        <v>0.24205663608751199</v>
      </c>
      <c r="R12" s="20">
        <v>0.2423653328776329</v>
      </c>
      <c r="S12" s="20">
        <v>0.21939594957948971</v>
      </c>
      <c r="T12" s="20">
        <v>0.24809532974275969</v>
      </c>
      <c r="U12" s="20">
        <v>0.27941338118207898</v>
      </c>
      <c r="V12" s="20">
        <v>0.26284687127626721</v>
      </c>
      <c r="W12" s="20">
        <v>0.20709593493455211</v>
      </c>
      <c r="X12" s="20">
        <v>0.24237912207709991</v>
      </c>
      <c r="Z12" s="20">
        <v>0.19472213423099721</v>
      </c>
      <c r="AB12" s="20">
        <v>0.21864315042446139</v>
      </c>
      <c r="AD12" s="20">
        <v>0.21458856385328179</v>
      </c>
      <c r="AF12" s="20">
        <v>0.26583420189915319</v>
      </c>
      <c r="AH12" s="20">
        <v>0.25786637206072999</v>
      </c>
      <c r="AJ12" s="20">
        <v>0.3096237162992338</v>
      </c>
      <c r="AL12" s="20">
        <v>0.31898400325736959</v>
      </c>
      <c r="AN12" s="20">
        <v>0.37691340975464271</v>
      </c>
      <c r="AP12" s="20">
        <v>0.27354750372998482</v>
      </c>
      <c r="AR12" s="20">
        <v>0.25079351371023417</v>
      </c>
      <c r="AT12" s="20">
        <v>0.2365977131867934</v>
      </c>
      <c r="AV12" s="20">
        <v>0.28956585651295402</v>
      </c>
      <c r="AX12" s="20">
        <v>0.26242376381311272</v>
      </c>
      <c r="AZ12" s="20">
        <v>0.16010076943039281</v>
      </c>
      <c r="BB12" s="20">
        <v>0.1750015040954519</v>
      </c>
      <c r="BD12" s="20">
        <v>0.15003306189493021</v>
      </c>
      <c r="BF12" s="20">
        <v>0.15575053416245371</v>
      </c>
      <c r="BH12" s="20">
        <v>0.11246403303705101</v>
      </c>
      <c r="BI12" s="20">
        <v>0.18698391922075361</v>
      </c>
    </row>
    <row r="13" spans="2:63" ht="19" customHeight="1" x14ac:dyDescent="0.35">
      <c r="B13" s="22" t="s">
        <v>72</v>
      </c>
      <c r="C13" s="20">
        <v>0.20166959897478939</v>
      </c>
      <c r="D13" s="20">
        <v>0.21621233287978209</v>
      </c>
      <c r="E13" s="20">
        <v>0.18606867088634829</v>
      </c>
      <c r="G13" s="20">
        <v>0.16538222524748741</v>
      </c>
      <c r="H13" s="20">
        <v>0.22696159641592001</v>
      </c>
      <c r="I13" s="20">
        <v>0.22010410515955409</v>
      </c>
      <c r="J13" s="20">
        <v>0.18171801963963469</v>
      </c>
      <c r="K13" s="20">
        <v>0.17966879643245209</v>
      </c>
      <c r="L13" s="20">
        <v>0.2350260795243628</v>
      </c>
      <c r="N13" s="20">
        <v>0.18585349749508071</v>
      </c>
      <c r="O13" s="20">
        <v>0.19069735174868191</v>
      </c>
      <c r="P13" s="20">
        <v>0.25052294126127228</v>
      </c>
      <c r="Q13" s="20">
        <v>0.2264189321714819</v>
      </c>
      <c r="R13" s="20">
        <v>0.17219476156970759</v>
      </c>
      <c r="S13" s="20">
        <v>0.18675761688371051</v>
      </c>
      <c r="T13" s="20">
        <v>0.21192940861744469</v>
      </c>
      <c r="U13" s="20">
        <v>0.20103063575848129</v>
      </c>
      <c r="V13" s="20">
        <v>0.1798239422057778</v>
      </c>
      <c r="W13" s="20">
        <v>0.23585445781337391</v>
      </c>
      <c r="X13" s="20">
        <v>0.20372733931013939</v>
      </c>
      <c r="Z13" s="20">
        <v>0.2107828341362914</v>
      </c>
      <c r="AB13" s="20">
        <v>0.16622795804185461</v>
      </c>
      <c r="AD13" s="20">
        <v>0.13214615124709619</v>
      </c>
      <c r="AF13" s="20">
        <v>0.14872176311731949</v>
      </c>
      <c r="AH13" s="20">
        <v>0.30168640712805378</v>
      </c>
      <c r="AJ13" s="20">
        <v>0.23126511805935809</v>
      </c>
      <c r="AL13" s="20">
        <v>0.19096998360776021</v>
      </c>
      <c r="AN13" s="20">
        <v>0.21377789802684991</v>
      </c>
      <c r="AP13" s="20">
        <v>0.19399278122179611</v>
      </c>
      <c r="AR13" s="20">
        <v>0.17907550759551771</v>
      </c>
      <c r="AT13" s="20">
        <v>0.20403560486817199</v>
      </c>
      <c r="AV13" s="20">
        <v>0.2341188021797119</v>
      </c>
      <c r="AX13" s="20">
        <v>8.2041644895591806E-2</v>
      </c>
      <c r="AZ13" s="20">
        <v>0.25152168091497551</v>
      </c>
      <c r="BB13" s="20">
        <v>0.2387667956095795</v>
      </c>
      <c r="BD13" s="20">
        <v>0.2662683374633727</v>
      </c>
      <c r="BF13" s="20">
        <v>0.29638541070251972</v>
      </c>
      <c r="BH13" s="20">
        <v>0.2716969427509035</v>
      </c>
      <c r="BI13" s="20">
        <v>0.2384499554865841</v>
      </c>
    </row>
    <row r="15" spans="2:63" x14ac:dyDescent="0.35">
      <c r="B15" t="s">
        <v>115</v>
      </c>
    </row>
    <row r="16" spans="2:63" x14ac:dyDescent="0.35">
      <c r="B16" t="s">
        <v>8</v>
      </c>
    </row>
    <row r="18" spans="2:2" x14ac:dyDescent="0.35">
      <c r="B18" s="5" t="str">
        <f>HYPERLINK("#Contents!A1", "Return to Contents")</f>
        <v>Return to Contents</v>
      </c>
    </row>
  </sheetData>
  <mergeCells count="5">
    <mergeCell ref="G5:L5"/>
    <mergeCell ref="D2:BK2"/>
    <mergeCell ref="D5:E5"/>
    <mergeCell ref="BH5:BI5"/>
    <mergeCell ref="N5:X5"/>
  </mergeCells>
  <pageMargins left="0.75" right="0.75" top="1" bottom="1" header="0.5" footer="0.5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B2:BK18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5" width="10" customWidth="1"/>
    <col min="6" max="6" width="1.453125" customWidth="1"/>
    <col min="7" max="12" width="10" customWidth="1"/>
    <col min="13" max="13" width="1.453125" customWidth="1"/>
    <col min="14" max="24" width="10" customWidth="1"/>
    <col min="25" max="25" width="1.453125" customWidth="1"/>
    <col min="26" max="26" width="10" customWidth="1"/>
    <col min="27" max="27" width="1.453125" customWidth="1"/>
    <col min="28" max="28" width="10" customWidth="1"/>
    <col min="29" max="29" width="1.453125" customWidth="1"/>
    <col min="30" max="30" width="10" customWidth="1"/>
    <col min="31" max="31" width="1.453125" customWidth="1"/>
    <col min="32" max="32" width="10" customWidth="1"/>
    <col min="33" max="33" width="1.453125" customWidth="1"/>
    <col min="34" max="34" width="10" customWidth="1"/>
    <col min="35" max="35" width="1.453125" customWidth="1"/>
    <col min="36" max="36" width="10" customWidth="1"/>
    <col min="37" max="37" width="1.453125" customWidth="1"/>
    <col min="38" max="38" width="10" customWidth="1"/>
    <col min="39" max="39" width="1.453125" customWidth="1"/>
    <col min="40" max="40" width="10" customWidth="1"/>
    <col min="41" max="41" width="1.453125" customWidth="1"/>
    <col min="42" max="42" width="10" customWidth="1"/>
    <col min="43" max="43" width="1.453125" customWidth="1"/>
    <col min="44" max="44" width="10" customWidth="1"/>
    <col min="45" max="45" width="1.453125" customWidth="1"/>
    <col min="46" max="46" width="10" customWidth="1"/>
    <col min="47" max="47" width="1.453125" customWidth="1"/>
    <col min="48" max="48" width="10" customWidth="1"/>
    <col min="49" max="49" width="1.453125" customWidth="1"/>
    <col min="50" max="50" width="10" customWidth="1"/>
    <col min="51" max="51" width="1.453125" customWidth="1"/>
    <col min="52" max="52" width="10" customWidth="1"/>
    <col min="53" max="53" width="1.453125" customWidth="1"/>
    <col min="54" max="54" width="10" customWidth="1"/>
    <col min="55" max="55" width="1.453125" customWidth="1"/>
    <col min="56" max="56" width="10" customWidth="1"/>
    <col min="57" max="57" width="1.453125" customWidth="1"/>
    <col min="58" max="58" width="10" customWidth="1"/>
    <col min="59" max="59" width="1.453125" customWidth="1"/>
    <col min="60" max="61" width="10" customWidth="1"/>
  </cols>
  <sheetData>
    <row r="2" spans="2:63" ht="40" customHeight="1" x14ac:dyDescent="0.35">
      <c r="D2" s="29" t="s">
        <v>107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</row>
    <row r="5" spans="2:63" x14ac:dyDescent="0.35">
      <c r="D5" s="24" t="s">
        <v>18</v>
      </c>
      <c r="E5" s="25"/>
      <c r="G5" s="24" t="s">
        <v>19</v>
      </c>
      <c r="H5" s="25"/>
      <c r="I5" s="25"/>
      <c r="J5" s="25"/>
      <c r="K5" s="25"/>
      <c r="L5" s="25"/>
      <c r="N5" s="24" t="s">
        <v>20</v>
      </c>
      <c r="O5" s="25"/>
      <c r="P5" s="25"/>
      <c r="Q5" s="25"/>
      <c r="R5" s="25"/>
      <c r="S5" s="25"/>
      <c r="T5" s="25"/>
      <c r="U5" s="25"/>
      <c r="V5" s="25"/>
      <c r="W5" s="25"/>
      <c r="X5" s="25"/>
      <c r="Z5" s="11" t="s">
        <v>21</v>
      </c>
      <c r="AB5" s="11" t="s">
        <v>22</v>
      </c>
      <c r="AD5" s="11" t="s">
        <v>23</v>
      </c>
      <c r="AF5" s="11" t="s">
        <v>24</v>
      </c>
      <c r="AH5" s="11" t="s">
        <v>25</v>
      </c>
      <c r="AJ5" s="11" t="s">
        <v>26</v>
      </c>
      <c r="AL5" s="11" t="s">
        <v>27</v>
      </c>
      <c r="AN5" s="11" t="s">
        <v>28</v>
      </c>
      <c r="AP5" s="11" t="s">
        <v>29</v>
      </c>
      <c r="AR5" s="11" t="s">
        <v>30</v>
      </c>
      <c r="AT5" s="11" t="s">
        <v>31</v>
      </c>
      <c r="AV5" s="11" t="s">
        <v>32</v>
      </c>
      <c r="AX5" s="11" t="s">
        <v>33</v>
      </c>
      <c r="AZ5" s="11" t="s">
        <v>34</v>
      </c>
      <c r="BB5" s="11" t="s">
        <v>35</v>
      </c>
      <c r="BD5" s="11" t="s">
        <v>36</v>
      </c>
      <c r="BF5" s="11" t="s">
        <v>37</v>
      </c>
      <c r="BH5" s="24" t="s">
        <v>38</v>
      </c>
      <c r="BI5" s="25"/>
    </row>
    <row r="6" spans="2:63" ht="72.5" x14ac:dyDescent="0.35">
      <c r="C6" s="11" t="s">
        <v>39</v>
      </c>
      <c r="D6" s="12" t="s">
        <v>40</v>
      </c>
      <c r="E6" s="12" t="s">
        <v>41</v>
      </c>
      <c r="G6" s="12" t="s">
        <v>42</v>
      </c>
      <c r="H6" s="12" t="s">
        <v>43</v>
      </c>
      <c r="I6" s="12" t="s">
        <v>44</v>
      </c>
      <c r="J6" s="12" t="s">
        <v>45</v>
      </c>
      <c r="K6" s="12" t="s">
        <v>46</v>
      </c>
      <c r="L6" s="12" t="s">
        <v>47</v>
      </c>
      <c r="N6" s="12" t="s">
        <v>48</v>
      </c>
      <c r="O6" s="12" t="s">
        <v>49</v>
      </c>
      <c r="P6" s="12" t="s">
        <v>50</v>
      </c>
      <c r="Q6" s="12" t="s">
        <v>51</v>
      </c>
      <c r="R6" s="12" t="s">
        <v>52</v>
      </c>
      <c r="S6" s="12" t="s">
        <v>53</v>
      </c>
      <c r="T6" s="12" t="s">
        <v>54</v>
      </c>
      <c r="U6" s="12" t="s">
        <v>55</v>
      </c>
      <c r="V6" s="12" t="s">
        <v>56</v>
      </c>
      <c r="W6" s="12" t="s">
        <v>57</v>
      </c>
      <c r="X6" s="12" t="s">
        <v>58</v>
      </c>
      <c r="Z6" s="12" t="s">
        <v>21</v>
      </c>
      <c r="AB6" s="12" t="s">
        <v>59</v>
      </c>
      <c r="AD6" s="12" t="s">
        <v>23</v>
      </c>
      <c r="AF6" s="12" t="s">
        <v>24</v>
      </c>
      <c r="AH6" s="12" t="s">
        <v>25</v>
      </c>
      <c r="AJ6" s="12" t="s">
        <v>26</v>
      </c>
      <c r="AL6" s="12" t="s">
        <v>27</v>
      </c>
      <c r="AN6" s="12" t="s">
        <v>28</v>
      </c>
      <c r="AP6" s="12" t="s">
        <v>29</v>
      </c>
      <c r="AR6" s="12" t="s">
        <v>60</v>
      </c>
      <c r="AT6" s="12" t="s">
        <v>31</v>
      </c>
      <c r="AV6" s="12" t="s">
        <v>32</v>
      </c>
      <c r="AX6" s="12" t="s">
        <v>61</v>
      </c>
      <c r="AZ6" s="12" t="s">
        <v>34</v>
      </c>
      <c r="BB6" s="12" t="s">
        <v>35</v>
      </c>
      <c r="BD6" s="12" t="s">
        <v>36</v>
      </c>
      <c r="BF6" s="12" t="s">
        <v>37</v>
      </c>
      <c r="BH6" s="12" t="s">
        <v>62</v>
      </c>
      <c r="BI6" s="12" t="s">
        <v>63</v>
      </c>
    </row>
    <row r="7" spans="2:63" x14ac:dyDescent="0.35">
      <c r="B7" s="10" t="s">
        <v>64</v>
      </c>
      <c r="C7" s="14">
        <v>4099</v>
      </c>
      <c r="D7" s="14">
        <v>2021</v>
      </c>
      <c r="E7" s="14">
        <v>2073</v>
      </c>
      <c r="G7" s="14">
        <v>326</v>
      </c>
      <c r="H7" s="14">
        <v>990</v>
      </c>
      <c r="I7" s="14">
        <v>995</v>
      </c>
      <c r="J7" s="14">
        <v>876</v>
      </c>
      <c r="K7" s="14">
        <v>722</v>
      </c>
      <c r="L7" s="14">
        <v>190</v>
      </c>
      <c r="N7" s="14">
        <v>327</v>
      </c>
      <c r="O7" s="14">
        <v>197</v>
      </c>
      <c r="P7" s="14">
        <v>211</v>
      </c>
      <c r="Q7" s="14">
        <v>403</v>
      </c>
      <c r="R7" s="14">
        <v>343</v>
      </c>
      <c r="S7" s="14">
        <v>351</v>
      </c>
      <c r="T7" s="14">
        <v>309</v>
      </c>
      <c r="U7" s="14">
        <v>748</v>
      </c>
      <c r="V7" s="14">
        <v>526</v>
      </c>
      <c r="W7" s="14">
        <v>343</v>
      </c>
      <c r="X7" s="14">
        <v>341</v>
      </c>
      <c r="Z7" s="14">
        <v>577</v>
      </c>
      <c r="AB7" s="14">
        <v>377</v>
      </c>
      <c r="AD7" s="14">
        <v>416</v>
      </c>
      <c r="AF7" s="14">
        <v>234</v>
      </c>
      <c r="AH7" s="14">
        <v>354</v>
      </c>
      <c r="AJ7" s="14">
        <v>361</v>
      </c>
      <c r="AL7" s="14">
        <v>260</v>
      </c>
      <c r="AN7" s="14">
        <v>99</v>
      </c>
      <c r="AP7" s="14">
        <v>430</v>
      </c>
      <c r="AR7" s="14">
        <v>155</v>
      </c>
      <c r="AT7" s="14">
        <v>275</v>
      </c>
      <c r="AV7" s="14">
        <v>137</v>
      </c>
      <c r="AX7" s="14">
        <v>88</v>
      </c>
      <c r="AZ7" s="14">
        <v>194</v>
      </c>
      <c r="BB7" s="14">
        <v>120</v>
      </c>
      <c r="BD7" s="14">
        <v>146</v>
      </c>
      <c r="BF7" s="14">
        <v>145</v>
      </c>
      <c r="BH7" s="14">
        <v>77</v>
      </c>
      <c r="BI7" s="14">
        <v>51</v>
      </c>
    </row>
    <row r="8" spans="2:63" x14ac:dyDescent="0.35">
      <c r="B8" s="7" t="s">
        <v>65</v>
      </c>
      <c r="C8" s="16">
        <v>4099</v>
      </c>
      <c r="D8" s="16">
        <v>2107</v>
      </c>
      <c r="E8" s="16">
        <v>1988</v>
      </c>
      <c r="G8" s="16">
        <v>402</v>
      </c>
      <c r="H8" s="16">
        <v>932</v>
      </c>
      <c r="I8" s="16">
        <v>967</v>
      </c>
      <c r="J8" s="16">
        <v>860</v>
      </c>
      <c r="K8" s="16">
        <v>740</v>
      </c>
      <c r="L8" s="16">
        <v>198</v>
      </c>
      <c r="N8" s="16">
        <v>332</v>
      </c>
      <c r="O8" s="16">
        <v>172</v>
      </c>
      <c r="P8" s="16">
        <v>139</v>
      </c>
      <c r="Q8" s="16">
        <v>442</v>
      </c>
      <c r="R8" s="16">
        <v>323</v>
      </c>
      <c r="S8" s="16">
        <v>287</v>
      </c>
      <c r="T8" s="16">
        <v>348</v>
      </c>
      <c r="U8" s="16">
        <v>750</v>
      </c>
      <c r="V8" s="16">
        <v>586</v>
      </c>
      <c r="W8" s="16">
        <v>356</v>
      </c>
      <c r="X8" s="16">
        <v>364</v>
      </c>
      <c r="Z8" s="16">
        <v>552</v>
      </c>
      <c r="AB8" s="16">
        <v>395</v>
      </c>
      <c r="AD8" s="16">
        <v>397</v>
      </c>
      <c r="AF8" s="16">
        <v>231</v>
      </c>
      <c r="AH8" s="16">
        <v>342</v>
      </c>
      <c r="AJ8" s="16">
        <v>346</v>
      </c>
      <c r="AL8" s="16">
        <v>269</v>
      </c>
      <c r="AN8" s="16">
        <v>101</v>
      </c>
      <c r="AP8" s="16">
        <v>434</v>
      </c>
      <c r="AR8" s="16">
        <v>157</v>
      </c>
      <c r="AT8" s="16">
        <v>264</v>
      </c>
      <c r="AV8" s="16">
        <v>135</v>
      </c>
      <c r="AX8" s="16">
        <v>118</v>
      </c>
      <c r="AZ8" s="16">
        <v>186</v>
      </c>
      <c r="BB8" s="16">
        <v>117</v>
      </c>
      <c r="BD8" s="16">
        <v>140</v>
      </c>
      <c r="BF8" s="16">
        <v>142</v>
      </c>
      <c r="BH8" s="16">
        <v>69</v>
      </c>
      <c r="BI8" s="16">
        <v>53</v>
      </c>
    </row>
    <row r="9" spans="2:63" ht="19" customHeight="1" x14ac:dyDescent="0.35">
      <c r="B9" s="22" t="s">
        <v>74</v>
      </c>
      <c r="C9" s="20">
        <v>5.9132923622720233E-2</v>
      </c>
      <c r="D9" s="20">
        <v>5.7787195413641357E-2</v>
      </c>
      <c r="E9" s="20">
        <v>6.0346770818293149E-2</v>
      </c>
      <c r="G9" s="20">
        <v>6.1137059403764939E-2</v>
      </c>
      <c r="H9" s="20">
        <v>5.4423733779904282E-2</v>
      </c>
      <c r="I9" s="20">
        <v>5.1732973659021513E-2</v>
      </c>
      <c r="J9" s="20">
        <v>6.2759713558557875E-2</v>
      </c>
      <c r="K9" s="20">
        <v>6.7709207460248208E-2</v>
      </c>
      <c r="L9" s="20">
        <v>6.5595496175488877E-2</v>
      </c>
      <c r="N9" s="20">
        <v>4.6662245409792573E-2</v>
      </c>
      <c r="O9" s="20">
        <v>5.9298948234544777E-2</v>
      </c>
      <c r="P9" s="20">
        <v>4.7703737591154878E-2</v>
      </c>
      <c r="Q9" s="20">
        <v>7.0703392496242287E-2</v>
      </c>
      <c r="R9" s="20">
        <v>7.606360501073671E-2</v>
      </c>
      <c r="S9" s="20">
        <v>5.4171747246108973E-2</v>
      </c>
      <c r="T9" s="20">
        <v>6.6757556095244114E-2</v>
      </c>
      <c r="U9" s="20">
        <v>5.3212453597286893E-2</v>
      </c>
      <c r="V9" s="20">
        <v>5.6000705691555047E-2</v>
      </c>
      <c r="W9" s="20">
        <v>6.991086259130494E-2</v>
      </c>
      <c r="X9" s="20">
        <v>4.9042209158408248E-2</v>
      </c>
      <c r="Z9" s="20">
        <v>5.2811274155541307E-2</v>
      </c>
      <c r="AB9" s="20">
        <v>4.0180092876497091E-2</v>
      </c>
      <c r="AD9" s="20">
        <v>6.593349077257675E-2</v>
      </c>
      <c r="AF9" s="20">
        <v>3.341029148185843E-2</v>
      </c>
      <c r="AH9" s="20">
        <v>5.5981889562909962E-2</v>
      </c>
      <c r="AJ9" s="20">
        <v>8.8843176674952784E-2</v>
      </c>
      <c r="AL9" s="20">
        <v>4.8744623643336461E-2</v>
      </c>
      <c r="AN9" s="20">
        <v>8.4445159065432485E-2</v>
      </c>
      <c r="AP9" s="20">
        <v>7.9759929873523788E-2</v>
      </c>
      <c r="AR9" s="20">
        <v>4.4836490287804252E-2</v>
      </c>
      <c r="AT9" s="20">
        <v>3.9679113164533118E-2</v>
      </c>
      <c r="AV9" s="20">
        <v>9.8569082742507586E-2</v>
      </c>
      <c r="AX9" s="20">
        <v>2.5999831592714691E-2</v>
      </c>
      <c r="AZ9" s="20">
        <v>3.4470808481811631E-2</v>
      </c>
      <c r="BB9" s="20">
        <v>3.2029991686930097E-2</v>
      </c>
      <c r="BD9" s="20">
        <v>5.2447238240218581E-2</v>
      </c>
      <c r="BF9" s="20">
        <v>2.4931683803716569E-2</v>
      </c>
      <c r="BH9" s="20">
        <v>0</v>
      </c>
      <c r="BI9" s="20">
        <v>8.5159822574510741E-2</v>
      </c>
    </row>
    <row r="10" spans="2:63" ht="19" customHeight="1" x14ac:dyDescent="0.35">
      <c r="B10" s="22" t="s">
        <v>75</v>
      </c>
      <c r="C10" s="20">
        <v>0.16007725658355801</v>
      </c>
      <c r="D10" s="20">
        <v>0.16053090585912569</v>
      </c>
      <c r="E10" s="20">
        <v>0.15988740585922601</v>
      </c>
      <c r="G10" s="20">
        <v>0.23125477529179561</v>
      </c>
      <c r="H10" s="20">
        <v>0.1589418695170691</v>
      </c>
      <c r="I10" s="20">
        <v>0.16110110765350699</v>
      </c>
      <c r="J10" s="20">
        <v>0.1641863425912447</v>
      </c>
      <c r="K10" s="20">
        <v>0.1336310486629857</v>
      </c>
      <c r="L10" s="20">
        <v>9.6997819867820551E-2</v>
      </c>
      <c r="N10" s="20">
        <v>0.12257439361958331</v>
      </c>
      <c r="O10" s="20">
        <v>0.17566163426199941</v>
      </c>
      <c r="P10" s="20">
        <v>0.1518641028983195</v>
      </c>
      <c r="Q10" s="20">
        <v>0.13829292010796501</v>
      </c>
      <c r="R10" s="20">
        <v>0.1408993422900926</v>
      </c>
      <c r="S10" s="20">
        <v>0.18553459058994751</v>
      </c>
      <c r="T10" s="20">
        <v>0.18413008110475729</v>
      </c>
      <c r="U10" s="20">
        <v>0.14868781489705829</v>
      </c>
      <c r="V10" s="20">
        <v>0.179551463969532</v>
      </c>
      <c r="W10" s="20">
        <v>0.1659135054698852</v>
      </c>
      <c r="X10" s="20">
        <v>0.1768658892334137</v>
      </c>
      <c r="Z10" s="20">
        <v>0.17237954692621529</v>
      </c>
      <c r="AB10" s="20">
        <v>0.13960936507615321</v>
      </c>
      <c r="AD10" s="20">
        <v>0.19226794581129919</v>
      </c>
      <c r="AF10" s="20">
        <v>0.2171252040346979</v>
      </c>
      <c r="AH10" s="20">
        <v>9.7630709844056376E-2</v>
      </c>
      <c r="AJ10" s="20">
        <v>0.14410625380241679</v>
      </c>
      <c r="AL10" s="20">
        <v>0.1879102625353106</v>
      </c>
      <c r="AN10" s="20">
        <v>0.17219595424055309</v>
      </c>
      <c r="AP10" s="20">
        <v>0.18458488186927349</v>
      </c>
      <c r="AR10" s="20">
        <v>0.22687953715894649</v>
      </c>
      <c r="AT10" s="20">
        <v>0.143740937054643</v>
      </c>
      <c r="AV10" s="20">
        <v>0.1227793641077619</v>
      </c>
      <c r="AX10" s="20">
        <v>0.1088369282934858</v>
      </c>
      <c r="AZ10" s="20">
        <v>0.1489826264019449</v>
      </c>
      <c r="BB10" s="20">
        <v>0.17971125317053299</v>
      </c>
      <c r="BD10" s="20">
        <v>0.16841615028710499</v>
      </c>
      <c r="BF10" s="20">
        <v>0.17186483773388639</v>
      </c>
      <c r="BH10" s="20">
        <v>6.0108446377044607E-2</v>
      </c>
      <c r="BI10" s="20">
        <v>0.17536572633764991</v>
      </c>
    </row>
    <row r="11" spans="2:63" ht="19" customHeight="1" x14ac:dyDescent="0.35">
      <c r="B11" s="22" t="s">
        <v>70</v>
      </c>
      <c r="C11" s="20">
        <v>0.19189647547998939</v>
      </c>
      <c r="D11" s="20">
        <v>0.19189079543181639</v>
      </c>
      <c r="E11" s="20">
        <v>0.1915439762990287</v>
      </c>
      <c r="G11" s="20">
        <v>0.1580678008393393</v>
      </c>
      <c r="H11" s="20">
        <v>0.15502050939598139</v>
      </c>
      <c r="I11" s="20">
        <v>0.19363933150157431</v>
      </c>
      <c r="J11" s="20">
        <v>0.21158619976348961</v>
      </c>
      <c r="K11" s="20">
        <v>0.22144814739814189</v>
      </c>
      <c r="L11" s="20">
        <v>0.22969532068168411</v>
      </c>
      <c r="N11" s="20">
        <v>0.23163843520647229</v>
      </c>
      <c r="O11" s="20">
        <v>0.23089635337306511</v>
      </c>
      <c r="P11" s="20">
        <v>0.20793987620954929</v>
      </c>
      <c r="Q11" s="20">
        <v>0.1757112507882167</v>
      </c>
      <c r="R11" s="20">
        <v>0.21390826967103629</v>
      </c>
      <c r="S11" s="20">
        <v>0.15706365880961129</v>
      </c>
      <c r="T11" s="20">
        <v>0.16869616098003901</v>
      </c>
      <c r="U11" s="20">
        <v>0.15730530351345859</v>
      </c>
      <c r="V11" s="20">
        <v>0.21757208951678811</v>
      </c>
      <c r="W11" s="20">
        <v>0.17392523648957589</v>
      </c>
      <c r="X11" s="20">
        <v>0.22837360603534079</v>
      </c>
      <c r="Z11" s="20">
        <v>0.18537494552364009</v>
      </c>
      <c r="AB11" s="20">
        <v>0.17852863897532409</v>
      </c>
      <c r="AD11" s="20">
        <v>0.19515240365957451</v>
      </c>
      <c r="AF11" s="20">
        <v>0.18895272823271639</v>
      </c>
      <c r="AH11" s="20">
        <v>0.12644285026575211</v>
      </c>
      <c r="AJ11" s="20">
        <v>0.18782184356146869</v>
      </c>
      <c r="AL11" s="20">
        <v>0.17852255040266429</v>
      </c>
      <c r="AN11" s="20">
        <v>0.10331599604735291</v>
      </c>
      <c r="AP11" s="20">
        <v>0.21449951865441441</v>
      </c>
      <c r="AR11" s="20">
        <v>0.18938084888215029</v>
      </c>
      <c r="AT11" s="20">
        <v>0.18318748486394251</v>
      </c>
      <c r="AV11" s="20">
        <v>0.22212554207401181</v>
      </c>
      <c r="AX11" s="20">
        <v>0.31530612944403003</v>
      </c>
      <c r="AZ11" s="20">
        <v>0.19380951367624311</v>
      </c>
      <c r="BB11" s="20">
        <v>0.19451063065917951</v>
      </c>
      <c r="BD11" s="20">
        <v>0.16846295715349849</v>
      </c>
      <c r="BF11" s="20">
        <v>0.1607371226980216</v>
      </c>
      <c r="BH11" s="20">
        <v>0.23060670265105301</v>
      </c>
      <c r="BI11" s="20">
        <v>0.18561741161886491</v>
      </c>
    </row>
    <row r="12" spans="2:63" ht="19" customHeight="1" x14ac:dyDescent="0.35">
      <c r="B12" s="22" t="s">
        <v>71</v>
      </c>
      <c r="C12" s="20">
        <v>0.34115398774940708</v>
      </c>
      <c r="D12" s="20">
        <v>0.34093109586378301</v>
      </c>
      <c r="E12" s="20">
        <v>0.34145515662586451</v>
      </c>
      <c r="G12" s="20">
        <v>0.3684713718293196</v>
      </c>
      <c r="H12" s="20">
        <v>0.35537496183817552</v>
      </c>
      <c r="I12" s="20">
        <v>0.33529730666307472</v>
      </c>
      <c r="J12" s="20">
        <v>0.35519848561167311</v>
      </c>
      <c r="K12" s="20">
        <v>0.31891205899102021</v>
      </c>
      <c r="L12" s="20">
        <v>0.26950114673237707</v>
      </c>
      <c r="N12" s="20">
        <v>0.39636426158966309</v>
      </c>
      <c r="O12" s="20">
        <v>0.29712866967992008</v>
      </c>
      <c r="P12" s="20">
        <v>0.31320653734685949</v>
      </c>
      <c r="Q12" s="20">
        <v>0.3243582518013039</v>
      </c>
      <c r="R12" s="20">
        <v>0.35131192637739678</v>
      </c>
      <c r="S12" s="20">
        <v>0.32465839554597792</v>
      </c>
      <c r="T12" s="20">
        <v>0.36770782640552602</v>
      </c>
      <c r="U12" s="20">
        <v>0.36454552412385399</v>
      </c>
      <c r="V12" s="20">
        <v>0.32192615238022948</v>
      </c>
      <c r="W12" s="20">
        <v>0.33461767748838561</v>
      </c>
      <c r="X12" s="20">
        <v>0.31042383752864711</v>
      </c>
      <c r="Z12" s="20">
        <v>0.33619396773202931</v>
      </c>
      <c r="AB12" s="20">
        <v>0.33019400401265742</v>
      </c>
      <c r="AD12" s="20">
        <v>0.31534966545389231</v>
      </c>
      <c r="AF12" s="20">
        <v>0.37761184551457949</v>
      </c>
      <c r="AH12" s="20">
        <v>0.35421889198752032</v>
      </c>
      <c r="AJ12" s="20">
        <v>0.34446552005939812</v>
      </c>
      <c r="AL12" s="20">
        <v>0.35211304350391098</v>
      </c>
      <c r="AN12" s="20">
        <v>0.41253072720747402</v>
      </c>
      <c r="AP12" s="20">
        <v>0.29927093971210061</v>
      </c>
      <c r="AR12" s="20">
        <v>0.31418144142327231</v>
      </c>
      <c r="AT12" s="20">
        <v>0.36135414489748557</v>
      </c>
      <c r="AV12" s="20">
        <v>0.32192061595617349</v>
      </c>
      <c r="AX12" s="20">
        <v>0.41735181208247413</v>
      </c>
      <c r="AZ12" s="20">
        <v>0.36983493878236029</v>
      </c>
      <c r="BB12" s="20">
        <v>0.34875626527322251</v>
      </c>
      <c r="BD12" s="20">
        <v>0.36080458447557068</v>
      </c>
      <c r="BF12" s="20">
        <v>0.38785769689423072</v>
      </c>
      <c r="BH12" s="20">
        <v>0.41593816755807278</v>
      </c>
      <c r="BI12" s="20">
        <v>0.32586144711976789</v>
      </c>
    </row>
    <row r="13" spans="2:63" ht="19" customHeight="1" x14ac:dyDescent="0.35">
      <c r="B13" s="22" t="s">
        <v>72</v>
      </c>
      <c r="C13" s="20">
        <v>0.24773935656432519</v>
      </c>
      <c r="D13" s="20">
        <v>0.24886000743163361</v>
      </c>
      <c r="E13" s="20">
        <v>0.24676669039758761</v>
      </c>
      <c r="G13" s="20">
        <v>0.18106899263578069</v>
      </c>
      <c r="H13" s="20">
        <v>0.27623892546886969</v>
      </c>
      <c r="I13" s="20">
        <v>0.25822928052282229</v>
      </c>
      <c r="J13" s="20">
        <v>0.20626925847503469</v>
      </c>
      <c r="K13" s="20">
        <v>0.25829953748760393</v>
      </c>
      <c r="L13" s="20">
        <v>0.33821021654262928</v>
      </c>
      <c r="N13" s="20">
        <v>0.20276066417448879</v>
      </c>
      <c r="O13" s="20">
        <v>0.23701439445047051</v>
      </c>
      <c r="P13" s="20">
        <v>0.27928574595411709</v>
      </c>
      <c r="Q13" s="20">
        <v>0.29093418480627209</v>
      </c>
      <c r="R13" s="20">
        <v>0.2178168566507378</v>
      </c>
      <c r="S13" s="20">
        <v>0.27857160780835422</v>
      </c>
      <c r="T13" s="20">
        <v>0.2127083754144336</v>
      </c>
      <c r="U13" s="20">
        <v>0.27624890386834211</v>
      </c>
      <c r="V13" s="20">
        <v>0.22494958844189539</v>
      </c>
      <c r="W13" s="20">
        <v>0.25563271796084841</v>
      </c>
      <c r="X13" s="20">
        <v>0.23529445804419011</v>
      </c>
      <c r="Z13" s="20">
        <v>0.25324026566257413</v>
      </c>
      <c r="AB13" s="20">
        <v>0.31148789905936819</v>
      </c>
      <c r="AD13" s="20">
        <v>0.23129649430265731</v>
      </c>
      <c r="AF13" s="20">
        <v>0.18289993073614769</v>
      </c>
      <c r="AH13" s="20">
        <v>0.36572565833976128</v>
      </c>
      <c r="AJ13" s="20">
        <v>0.23476320590176339</v>
      </c>
      <c r="AL13" s="20">
        <v>0.2327095199147777</v>
      </c>
      <c r="AN13" s="20">
        <v>0.22751216343918751</v>
      </c>
      <c r="AP13" s="20">
        <v>0.22188472989068769</v>
      </c>
      <c r="AR13" s="20">
        <v>0.22472168224782629</v>
      </c>
      <c r="AT13" s="20">
        <v>0.27203832001939571</v>
      </c>
      <c r="AV13" s="20">
        <v>0.2346053951195452</v>
      </c>
      <c r="AX13" s="20">
        <v>0.13250529858729551</v>
      </c>
      <c r="AZ13" s="20">
        <v>0.25290211265764018</v>
      </c>
      <c r="BB13" s="20">
        <v>0.24499185921013489</v>
      </c>
      <c r="BD13" s="20">
        <v>0.24986906984360721</v>
      </c>
      <c r="BF13" s="20">
        <v>0.25460865887014472</v>
      </c>
      <c r="BH13" s="20">
        <v>0.29334668341382958</v>
      </c>
      <c r="BI13" s="20">
        <v>0.2279955923492066</v>
      </c>
    </row>
    <row r="15" spans="2:63" x14ac:dyDescent="0.35">
      <c r="B15" t="s">
        <v>115</v>
      </c>
    </row>
    <row r="16" spans="2:63" x14ac:dyDescent="0.35">
      <c r="B16" t="s">
        <v>8</v>
      </c>
    </row>
    <row r="18" spans="2:2" x14ac:dyDescent="0.35">
      <c r="B18" s="5" t="str">
        <f>HYPERLINK("#Contents!A1", "Return to Contents")</f>
        <v>Return to Contents</v>
      </c>
    </row>
  </sheetData>
  <mergeCells count="5">
    <mergeCell ref="G5:L5"/>
    <mergeCell ref="D2:BK2"/>
    <mergeCell ref="D5:E5"/>
    <mergeCell ref="BH5:BI5"/>
    <mergeCell ref="N5:X5"/>
  </mergeCells>
  <pageMargins left="0.75" right="0.75" top="1" bottom="1" header="0.5" footer="0.5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B2:F18"/>
  <sheetViews>
    <sheetView showGridLines="0" workbookViewId="0"/>
  </sheetViews>
  <sheetFormatPr defaultRowHeight="14.5" x14ac:dyDescent="0.35"/>
  <cols>
    <col min="1" max="1" width="5" customWidth="1"/>
    <col min="2" max="2" width="25" customWidth="1"/>
    <col min="3" max="6" width="20" customWidth="1"/>
  </cols>
  <sheetData>
    <row r="2" spans="2:6" ht="40" customHeight="1" x14ac:dyDescent="0.35">
      <c r="D2" s="21" t="s">
        <v>116</v>
      </c>
    </row>
    <row r="6" spans="2:6" ht="120" customHeight="1" x14ac:dyDescent="0.35">
      <c r="C6" s="23" t="s">
        <v>150</v>
      </c>
      <c r="D6" s="23" t="s">
        <v>151</v>
      </c>
      <c r="E6" s="23" t="s">
        <v>152</v>
      </c>
      <c r="F6" s="23" t="s">
        <v>153</v>
      </c>
    </row>
    <row r="7" spans="2:6" x14ac:dyDescent="0.35">
      <c r="B7" s="22" t="s">
        <v>74</v>
      </c>
      <c r="C7" s="20">
        <v>0.25543411869026128</v>
      </c>
      <c r="D7" s="20">
        <v>0.21744871651990169</v>
      </c>
      <c r="E7" s="20">
        <v>0.2006616370966553</v>
      </c>
      <c r="F7" s="20">
        <v>5.270451826335782E-2</v>
      </c>
    </row>
    <row r="8" spans="2:6" x14ac:dyDescent="0.35">
      <c r="B8" s="22" t="s">
        <v>75</v>
      </c>
      <c r="C8" s="20">
        <v>0.35141183669024267</v>
      </c>
      <c r="D8" s="20">
        <v>0.29815006938667621</v>
      </c>
      <c r="E8" s="20">
        <v>0.28380997796361218</v>
      </c>
      <c r="F8" s="20">
        <v>0.1498916005240743</v>
      </c>
    </row>
    <row r="9" spans="2:6" x14ac:dyDescent="0.35">
      <c r="B9" s="22" t="s">
        <v>70</v>
      </c>
      <c r="C9" s="20">
        <v>0.15540584514051259</v>
      </c>
      <c r="D9" s="20">
        <v>0.16894909884974951</v>
      </c>
      <c r="E9" s="20">
        <v>0.1649561409250416</v>
      </c>
      <c r="F9" s="20">
        <v>0.1381843751114728</v>
      </c>
    </row>
    <row r="10" spans="2:6" x14ac:dyDescent="0.35">
      <c r="B10" s="22" t="s">
        <v>71</v>
      </c>
      <c r="C10" s="20">
        <v>0.17438513396289301</v>
      </c>
      <c r="D10" s="20">
        <v>0.21424415311460579</v>
      </c>
      <c r="E10" s="20">
        <v>0.2183885642591977</v>
      </c>
      <c r="F10" s="20">
        <v>0.36580852142311748</v>
      </c>
    </row>
    <row r="11" spans="2:6" x14ac:dyDescent="0.35">
      <c r="B11" s="22" t="s">
        <v>72</v>
      </c>
      <c r="C11" s="20">
        <v>6.3363065516090306E-2</v>
      </c>
      <c r="D11" s="20">
        <v>0.10120796212906689</v>
      </c>
      <c r="E11" s="20">
        <v>0.13218367975549311</v>
      </c>
      <c r="F11" s="20">
        <v>0.2934109846779776</v>
      </c>
    </row>
    <row r="14" spans="2:6" x14ac:dyDescent="0.35">
      <c r="B14" t="s">
        <v>115</v>
      </c>
    </row>
    <row r="15" spans="2:6" x14ac:dyDescent="0.35">
      <c r="B15" t="s">
        <v>8</v>
      </c>
    </row>
    <row r="18" spans="2:2" x14ac:dyDescent="0.35">
      <c r="B18" t="str">
        <f>HYPERLINK("#Contents!A1", "Return to Contents")</f>
        <v>Return to Contents</v>
      </c>
    </row>
  </sheetData>
  <pageMargins left="0.75" right="0.75" top="1" bottom="1" header="0.5" footer="0.5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B2:BK18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5" width="10" customWidth="1"/>
    <col min="6" max="6" width="1.453125" customWidth="1"/>
    <col min="7" max="12" width="10" customWidth="1"/>
    <col min="13" max="13" width="1.453125" customWidth="1"/>
    <col min="14" max="24" width="10" customWidth="1"/>
    <col min="25" max="25" width="1.453125" customWidth="1"/>
    <col min="26" max="26" width="10" customWidth="1"/>
    <col min="27" max="27" width="1.453125" customWidth="1"/>
    <col min="28" max="28" width="10" customWidth="1"/>
    <col min="29" max="29" width="1.453125" customWidth="1"/>
    <col min="30" max="30" width="10" customWidth="1"/>
    <col min="31" max="31" width="1.453125" customWidth="1"/>
    <col min="32" max="32" width="10" customWidth="1"/>
    <col min="33" max="33" width="1.453125" customWidth="1"/>
    <col min="34" max="34" width="10" customWidth="1"/>
    <col min="35" max="35" width="1.453125" customWidth="1"/>
    <col min="36" max="36" width="10" customWidth="1"/>
    <col min="37" max="37" width="1.453125" customWidth="1"/>
    <col min="38" max="38" width="10" customWidth="1"/>
    <col min="39" max="39" width="1.453125" customWidth="1"/>
    <col min="40" max="40" width="10" customWidth="1"/>
    <col min="41" max="41" width="1.453125" customWidth="1"/>
    <col min="42" max="42" width="10" customWidth="1"/>
    <col min="43" max="43" width="1.453125" customWidth="1"/>
    <col min="44" max="44" width="10" customWidth="1"/>
    <col min="45" max="45" width="1.453125" customWidth="1"/>
    <col min="46" max="46" width="10" customWidth="1"/>
    <col min="47" max="47" width="1.453125" customWidth="1"/>
    <col min="48" max="48" width="10" customWidth="1"/>
    <col min="49" max="49" width="1.453125" customWidth="1"/>
    <col min="50" max="50" width="10" customWidth="1"/>
    <col min="51" max="51" width="1.453125" customWidth="1"/>
    <col min="52" max="52" width="10" customWidth="1"/>
    <col min="53" max="53" width="1.453125" customWidth="1"/>
    <col min="54" max="54" width="10" customWidth="1"/>
    <col min="55" max="55" width="1.453125" customWidth="1"/>
    <col min="56" max="56" width="10" customWidth="1"/>
    <col min="57" max="57" width="1.453125" customWidth="1"/>
    <col min="58" max="58" width="10" customWidth="1"/>
    <col min="59" max="59" width="1.453125" customWidth="1"/>
    <col min="60" max="61" width="10" customWidth="1"/>
  </cols>
  <sheetData>
    <row r="2" spans="2:63" ht="40" customHeight="1" x14ac:dyDescent="0.35">
      <c r="D2" s="29" t="s">
        <v>108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</row>
    <row r="5" spans="2:63" x14ac:dyDescent="0.35">
      <c r="D5" s="24" t="s">
        <v>18</v>
      </c>
      <c r="E5" s="25"/>
      <c r="G5" s="24" t="s">
        <v>19</v>
      </c>
      <c r="H5" s="25"/>
      <c r="I5" s="25"/>
      <c r="J5" s="25"/>
      <c r="K5" s="25"/>
      <c r="L5" s="25"/>
      <c r="N5" s="24" t="s">
        <v>20</v>
      </c>
      <c r="O5" s="25"/>
      <c r="P5" s="25"/>
      <c r="Q5" s="25"/>
      <c r="R5" s="25"/>
      <c r="S5" s="25"/>
      <c r="T5" s="25"/>
      <c r="U5" s="25"/>
      <c r="V5" s="25"/>
      <c r="W5" s="25"/>
      <c r="X5" s="25"/>
      <c r="Z5" s="11" t="s">
        <v>21</v>
      </c>
      <c r="AB5" s="11" t="s">
        <v>22</v>
      </c>
      <c r="AD5" s="11" t="s">
        <v>23</v>
      </c>
      <c r="AF5" s="11" t="s">
        <v>24</v>
      </c>
      <c r="AH5" s="11" t="s">
        <v>25</v>
      </c>
      <c r="AJ5" s="11" t="s">
        <v>26</v>
      </c>
      <c r="AL5" s="11" t="s">
        <v>27</v>
      </c>
      <c r="AN5" s="11" t="s">
        <v>28</v>
      </c>
      <c r="AP5" s="11" t="s">
        <v>29</v>
      </c>
      <c r="AR5" s="11" t="s">
        <v>30</v>
      </c>
      <c r="AT5" s="11" t="s">
        <v>31</v>
      </c>
      <c r="AV5" s="11" t="s">
        <v>32</v>
      </c>
      <c r="AX5" s="11" t="s">
        <v>33</v>
      </c>
      <c r="AZ5" s="11" t="s">
        <v>34</v>
      </c>
      <c r="BB5" s="11" t="s">
        <v>35</v>
      </c>
      <c r="BD5" s="11" t="s">
        <v>36</v>
      </c>
      <c r="BF5" s="11" t="s">
        <v>37</v>
      </c>
      <c r="BH5" s="24" t="s">
        <v>38</v>
      </c>
      <c r="BI5" s="25"/>
    </row>
    <row r="6" spans="2:63" ht="72.5" x14ac:dyDescent="0.35">
      <c r="C6" s="11" t="s">
        <v>39</v>
      </c>
      <c r="D6" s="12" t="s">
        <v>40</v>
      </c>
      <c r="E6" s="12" t="s">
        <v>41</v>
      </c>
      <c r="G6" s="12" t="s">
        <v>42</v>
      </c>
      <c r="H6" s="12" t="s">
        <v>43</v>
      </c>
      <c r="I6" s="12" t="s">
        <v>44</v>
      </c>
      <c r="J6" s="12" t="s">
        <v>45</v>
      </c>
      <c r="K6" s="12" t="s">
        <v>46</v>
      </c>
      <c r="L6" s="12" t="s">
        <v>47</v>
      </c>
      <c r="N6" s="12" t="s">
        <v>48</v>
      </c>
      <c r="O6" s="12" t="s">
        <v>49</v>
      </c>
      <c r="P6" s="12" t="s">
        <v>50</v>
      </c>
      <c r="Q6" s="12" t="s">
        <v>51</v>
      </c>
      <c r="R6" s="12" t="s">
        <v>52</v>
      </c>
      <c r="S6" s="12" t="s">
        <v>53</v>
      </c>
      <c r="T6" s="12" t="s">
        <v>54</v>
      </c>
      <c r="U6" s="12" t="s">
        <v>55</v>
      </c>
      <c r="V6" s="12" t="s">
        <v>56</v>
      </c>
      <c r="W6" s="12" t="s">
        <v>57</v>
      </c>
      <c r="X6" s="12" t="s">
        <v>58</v>
      </c>
      <c r="Z6" s="12" t="s">
        <v>21</v>
      </c>
      <c r="AB6" s="12" t="s">
        <v>59</v>
      </c>
      <c r="AD6" s="12" t="s">
        <v>23</v>
      </c>
      <c r="AF6" s="12" t="s">
        <v>24</v>
      </c>
      <c r="AH6" s="12" t="s">
        <v>25</v>
      </c>
      <c r="AJ6" s="12" t="s">
        <v>26</v>
      </c>
      <c r="AL6" s="12" t="s">
        <v>27</v>
      </c>
      <c r="AN6" s="12" t="s">
        <v>28</v>
      </c>
      <c r="AP6" s="12" t="s">
        <v>29</v>
      </c>
      <c r="AR6" s="12" t="s">
        <v>60</v>
      </c>
      <c r="AT6" s="12" t="s">
        <v>31</v>
      </c>
      <c r="AV6" s="12" t="s">
        <v>32</v>
      </c>
      <c r="AX6" s="12" t="s">
        <v>61</v>
      </c>
      <c r="AZ6" s="12" t="s">
        <v>34</v>
      </c>
      <c r="BB6" s="12" t="s">
        <v>35</v>
      </c>
      <c r="BD6" s="12" t="s">
        <v>36</v>
      </c>
      <c r="BF6" s="12" t="s">
        <v>37</v>
      </c>
      <c r="BH6" s="12" t="s">
        <v>62</v>
      </c>
      <c r="BI6" s="12" t="s">
        <v>63</v>
      </c>
    </row>
    <row r="7" spans="2:63" x14ac:dyDescent="0.35">
      <c r="B7" s="10" t="s">
        <v>64</v>
      </c>
      <c r="C7" s="14">
        <v>4099</v>
      </c>
      <c r="D7" s="14">
        <v>2021</v>
      </c>
      <c r="E7" s="14">
        <v>2073</v>
      </c>
      <c r="G7" s="14">
        <v>326</v>
      </c>
      <c r="H7" s="14">
        <v>990</v>
      </c>
      <c r="I7" s="14">
        <v>995</v>
      </c>
      <c r="J7" s="14">
        <v>876</v>
      </c>
      <c r="K7" s="14">
        <v>722</v>
      </c>
      <c r="L7" s="14">
        <v>190</v>
      </c>
      <c r="N7" s="14">
        <v>327</v>
      </c>
      <c r="O7" s="14">
        <v>197</v>
      </c>
      <c r="P7" s="14">
        <v>211</v>
      </c>
      <c r="Q7" s="14">
        <v>403</v>
      </c>
      <c r="R7" s="14">
        <v>343</v>
      </c>
      <c r="S7" s="14">
        <v>351</v>
      </c>
      <c r="T7" s="14">
        <v>309</v>
      </c>
      <c r="U7" s="14">
        <v>748</v>
      </c>
      <c r="V7" s="14">
        <v>526</v>
      </c>
      <c r="W7" s="14">
        <v>343</v>
      </c>
      <c r="X7" s="14">
        <v>341</v>
      </c>
      <c r="Z7" s="14">
        <v>577</v>
      </c>
      <c r="AB7" s="14">
        <v>377</v>
      </c>
      <c r="AD7" s="14">
        <v>416</v>
      </c>
      <c r="AF7" s="14">
        <v>234</v>
      </c>
      <c r="AH7" s="14">
        <v>354</v>
      </c>
      <c r="AJ7" s="14">
        <v>361</v>
      </c>
      <c r="AL7" s="14">
        <v>260</v>
      </c>
      <c r="AN7" s="14">
        <v>99</v>
      </c>
      <c r="AP7" s="14">
        <v>430</v>
      </c>
      <c r="AR7" s="14">
        <v>155</v>
      </c>
      <c r="AT7" s="14">
        <v>275</v>
      </c>
      <c r="AV7" s="14">
        <v>137</v>
      </c>
      <c r="AX7" s="14">
        <v>88</v>
      </c>
      <c r="AZ7" s="14">
        <v>194</v>
      </c>
      <c r="BB7" s="14">
        <v>120</v>
      </c>
      <c r="BD7" s="14">
        <v>146</v>
      </c>
      <c r="BF7" s="14">
        <v>145</v>
      </c>
      <c r="BH7" s="14">
        <v>77</v>
      </c>
      <c r="BI7" s="14">
        <v>51</v>
      </c>
    </row>
    <row r="8" spans="2:63" x14ac:dyDescent="0.35">
      <c r="B8" s="7" t="s">
        <v>65</v>
      </c>
      <c r="C8" s="16">
        <v>4099</v>
      </c>
      <c r="D8" s="16">
        <v>2107</v>
      </c>
      <c r="E8" s="16">
        <v>1988</v>
      </c>
      <c r="G8" s="16">
        <v>402</v>
      </c>
      <c r="H8" s="16">
        <v>932</v>
      </c>
      <c r="I8" s="16">
        <v>967</v>
      </c>
      <c r="J8" s="16">
        <v>860</v>
      </c>
      <c r="K8" s="16">
        <v>740</v>
      </c>
      <c r="L8" s="16">
        <v>198</v>
      </c>
      <c r="N8" s="16">
        <v>332</v>
      </c>
      <c r="O8" s="16">
        <v>172</v>
      </c>
      <c r="P8" s="16">
        <v>139</v>
      </c>
      <c r="Q8" s="16">
        <v>442</v>
      </c>
      <c r="R8" s="16">
        <v>323</v>
      </c>
      <c r="S8" s="16">
        <v>287</v>
      </c>
      <c r="T8" s="16">
        <v>348</v>
      </c>
      <c r="U8" s="16">
        <v>750</v>
      </c>
      <c r="V8" s="16">
        <v>586</v>
      </c>
      <c r="W8" s="16">
        <v>356</v>
      </c>
      <c r="X8" s="16">
        <v>364</v>
      </c>
      <c r="Z8" s="16">
        <v>552</v>
      </c>
      <c r="AB8" s="16">
        <v>395</v>
      </c>
      <c r="AD8" s="16">
        <v>397</v>
      </c>
      <c r="AF8" s="16">
        <v>231</v>
      </c>
      <c r="AH8" s="16">
        <v>342</v>
      </c>
      <c r="AJ8" s="16">
        <v>346</v>
      </c>
      <c r="AL8" s="16">
        <v>269</v>
      </c>
      <c r="AN8" s="16">
        <v>101</v>
      </c>
      <c r="AP8" s="16">
        <v>434</v>
      </c>
      <c r="AR8" s="16">
        <v>157</v>
      </c>
      <c r="AT8" s="16">
        <v>264</v>
      </c>
      <c r="AV8" s="16">
        <v>135</v>
      </c>
      <c r="AX8" s="16">
        <v>118</v>
      </c>
      <c r="AZ8" s="16">
        <v>186</v>
      </c>
      <c r="BB8" s="16">
        <v>117</v>
      </c>
      <c r="BD8" s="16">
        <v>140</v>
      </c>
      <c r="BF8" s="16">
        <v>142</v>
      </c>
      <c r="BH8" s="16">
        <v>69</v>
      </c>
      <c r="BI8" s="16">
        <v>53</v>
      </c>
    </row>
    <row r="9" spans="2:63" ht="19" customHeight="1" x14ac:dyDescent="0.35">
      <c r="B9" s="22" t="s">
        <v>74</v>
      </c>
      <c r="C9" s="20">
        <v>0.25543411869026128</v>
      </c>
      <c r="D9" s="20">
        <v>0.26009569046018549</v>
      </c>
      <c r="E9" s="20">
        <v>0.25040458854414771</v>
      </c>
      <c r="G9" s="20">
        <v>0.20709957402350121</v>
      </c>
      <c r="H9" s="20">
        <v>0.32204024142795612</v>
      </c>
      <c r="I9" s="20">
        <v>0.25252613539150559</v>
      </c>
      <c r="J9" s="20">
        <v>0.2228546707643424</v>
      </c>
      <c r="K9" s="20">
        <v>0.227203778195739</v>
      </c>
      <c r="L9" s="20">
        <v>0.30065096681873771</v>
      </c>
      <c r="N9" s="20">
        <v>0.2325535710294423</v>
      </c>
      <c r="O9" s="20">
        <v>0.22385294133922409</v>
      </c>
      <c r="P9" s="20">
        <v>0.24226382655730189</v>
      </c>
      <c r="Q9" s="20">
        <v>0.26983198440404421</v>
      </c>
      <c r="R9" s="20">
        <v>0.24789310390412961</v>
      </c>
      <c r="S9" s="20">
        <v>0.25252129991211819</v>
      </c>
      <c r="T9" s="20">
        <v>0.22899035927465569</v>
      </c>
      <c r="U9" s="20">
        <v>0.30532664062932963</v>
      </c>
      <c r="V9" s="20">
        <v>0.2374385914379675</v>
      </c>
      <c r="W9" s="20">
        <v>0.22049283893896821</v>
      </c>
      <c r="X9" s="20">
        <v>0.27330104931789528</v>
      </c>
      <c r="Z9" s="20">
        <v>0.28288247106025011</v>
      </c>
      <c r="AB9" s="20">
        <v>0.367563135414675</v>
      </c>
      <c r="AD9" s="20">
        <v>0.2075517788728907</v>
      </c>
      <c r="AF9" s="20">
        <v>0.13892242386849801</v>
      </c>
      <c r="AH9" s="20">
        <v>0.44626832505116559</v>
      </c>
      <c r="AJ9" s="20">
        <v>0.24185771750662541</v>
      </c>
      <c r="AL9" s="20">
        <v>0.2699983792090318</v>
      </c>
      <c r="AN9" s="20">
        <v>0.22655630592404721</v>
      </c>
      <c r="AP9" s="20">
        <v>0.174247814546382</v>
      </c>
      <c r="AR9" s="20">
        <v>0.19601954744061301</v>
      </c>
      <c r="AT9" s="20">
        <v>0.27240817802687017</v>
      </c>
      <c r="AV9" s="20">
        <v>0.22249418750937261</v>
      </c>
      <c r="AX9" s="20">
        <v>0.1500362879974666</v>
      </c>
      <c r="AZ9" s="20">
        <v>0.28433806748292612</v>
      </c>
      <c r="BB9" s="20">
        <v>0.28724164140171959</v>
      </c>
      <c r="BD9" s="20">
        <v>0.30702751651884042</v>
      </c>
      <c r="BF9" s="20">
        <v>0.30408598518196239</v>
      </c>
      <c r="BH9" s="20">
        <v>0.25634082402018621</v>
      </c>
      <c r="BI9" s="20">
        <v>0.30700881852242851</v>
      </c>
    </row>
    <row r="10" spans="2:63" ht="19" customHeight="1" x14ac:dyDescent="0.35">
      <c r="B10" s="22" t="s">
        <v>75</v>
      </c>
      <c r="C10" s="20">
        <v>0.35141183669024267</v>
      </c>
      <c r="D10" s="20">
        <v>0.32739638752668032</v>
      </c>
      <c r="E10" s="20">
        <v>0.37749370678833749</v>
      </c>
      <c r="G10" s="20">
        <v>0.3789711490004759</v>
      </c>
      <c r="H10" s="20">
        <v>0.32398081070497009</v>
      </c>
      <c r="I10" s="20">
        <v>0.33855732818575929</v>
      </c>
      <c r="J10" s="20">
        <v>0.38702467237574378</v>
      </c>
      <c r="K10" s="20">
        <v>0.35364841222018401</v>
      </c>
      <c r="L10" s="20">
        <v>0.32457805904805531</v>
      </c>
      <c r="N10" s="20">
        <v>0.35530904536883501</v>
      </c>
      <c r="O10" s="20">
        <v>0.40449340523151278</v>
      </c>
      <c r="P10" s="20">
        <v>0.36141794166526142</v>
      </c>
      <c r="Q10" s="20">
        <v>0.36099190624010902</v>
      </c>
      <c r="R10" s="20">
        <v>0.37170514478953998</v>
      </c>
      <c r="S10" s="20">
        <v>0.32418625622389441</v>
      </c>
      <c r="T10" s="20">
        <v>0.3779236606964495</v>
      </c>
      <c r="U10" s="20">
        <v>0.33337731602166992</v>
      </c>
      <c r="V10" s="20">
        <v>0.3275382339565146</v>
      </c>
      <c r="W10" s="20">
        <v>0.37328922550789828</v>
      </c>
      <c r="X10" s="20">
        <v>0.33971744175511548</v>
      </c>
      <c r="Z10" s="20">
        <v>0.3609375683647002</v>
      </c>
      <c r="AB10" s="20">
        <v>0.36662393240698621</v>
      </c>
      <c r="AD10" s="20">
        <v>0.41220843606710911</v>
      </c>
      <c r="AF10" s="20">
        <v>0.39242209720267052</v>
      </c>
      <c r="AH10" s="20">
        <v>0.33855285375097111</v>
      </c>
      <c r="AJ10" s="20">
        <v>0.35851842730415928</v>
      </c>
      <c r="AL10" s="20">
        <v>0.29577994143560338</v>
      </c>
      <c r="AN10" s="20">
        <v>0.31026908027660538</v>
      </c>
      <c r="AP10" s="20">
        <v>0.2847329646685085</v>
      </c>
      <c r="AR10" s="20">
        <v>0.35811514196499172</v>
      </c>
      <c r="AT10" s="20">
        <v>0.39207323565711261</v>
      </c>
      <c r="AV10" s="20">
        <v>0.32253374361464532</v>
      </c>
      <c r="AX10" s="20">
        <v>0.4179255375125559</v>
      </c>
      <c r="AZ10" s="20">
        <v>0.32434411227026888</v>
      </c>
      <c r="BB10" s="20">
        <v>0.32088372262103448</v>
      </c>
      <c r="BD10" s="20">
        <v>0.29927611343544419</v>
      </c>
      <c r="BF10" s="20">
        <v>0.30722991685478551</v>
      </c>
      <c r="BH10" s="20">
        <v>0.37807684017824927</v>
      </c>
      <c r="BI10" s="20">
        <v>0.24887789896840631</v>
      </c>
    </row>
    <row r="11" spans="2:63" ht="19" customHeight="1" x14ac:dyDescent="0.35">
      <c r="B11" s="22" t="s">
        <v>70</v>
      </c>
      <c r="C11" s="20">
        <v>0.15540584514051259</v>
      </c>
      <c r="D11" s="20">
        <v>0.1599754655855771</v>
      </c>
      <c r="E11" s="20">
        <v>0.15013952897800431</v>
      </c>
      <c r="G11" s="20">
        <v>0.1137073412184679</v>
      </c>
      <c r="H11" s="20">
        <v>0.11436919131782559</v>
      </c>
      <c r="I11" s="20">
        <v>0.169361338871614</v>
      </c>
      <c r="J11" s="20">
        <v>0.1739558867631483</v>
      </c>
      <c r="K11" s="20">
        <v>0.18189878120994271</v>
      </c>
      <c r="L11" s="20">
        <v>0.18541745846870411</v>
      </c>
      <c r="N11" s="20">
        <v>0.1942564839031122</v>
      </c>
      <c r="O11" s="20">
        <v>0.19957627935189151</v>
      </c>
      <c r="P11" s="20">
        <v>0.1439146791281376</v>
      </c>
      <c r="Q11" s="20">
        <v>0.14495635945172111</v>
      </c>
      <c r="R11" s="20">
        <v>0.1504286949653458</v>
      </c>
      <c r="S11" s="20">
        <v>0.16080978227895759</v>
      </c>
      <c r="T11" s="20">
        <v>0.13962988211896721</v>
      </c>
      <c r="U11" s="20">
        <v>0.13501864905993011</v>
      </c>
      <c r="V11" s="20">
        <v>0.1698139470442106</v>
      </c>
      <c r="W11" s="20">
        <v>0.15667325432559109</v>
      </c>
      <c r="X11" s="20">
        <v>0.14910300453146871</v>
      </c>
      <c r="Z11" s="20">
        <v>0.159929414618558</v>
      </c>
      <c r="AB11" s="20">
        <v>0.10020793603121481</v>
      </c>
      <c r="AD11" s="20">
        <v>0.17499884343782929</v>
      </c>
      <c r="AF11" s="20">
        <v>0.1867633070406573</v>
      </c>
      <c r="AH11" s="20">
        <v>7.5449498215430649E-2</v>
      </c>
      <c r="AJ11" s="20">
        <v>0.1218408809399933</v>
      </c>
      <c r="AL11" s="20">
        <v>0.1565123196026324</v>
      </c>
      <c r="AN11" s="20">
        <v>8.2003253669109946E-2</v>
      </c>
      <c r="AP11" s="20">
        <v>0.19628960438626289</v>
      </c>
      <c r="AR11" s="20">
        <v>0.17274079074430271</v>
      </c>
      <c r="AT11" s="20">
        <v>0.1300311498461495</v>
      </c>
      <c r="AV11" s="20">
        <v>0.1479204204870237</v>
      </c>
      <c r="AX11" s="20">
        <v>0.24532284421664491</v>
      </c>
      <c r="AZ11" s="20">
        <v>0.18260797813777879</v>
      </c>
      <c r="BB11" s="20">
        <v>0.1876667885934386</v>
      </c>
      <c r="BD11" s="20">
        <v>0.19596889022765199</v>
      </c>
      <c r="BF11" s="20">
        <v>0.18320883386645459</v>
      </c>
      <c r="BH11" s="20">
        <v>0.17824553040387581</v>
      </c>
      <c r="BI11" s="20">
        <v>0.2300216402697656</v>
      </c>
    </row>
    <row r="12" spans="2:63" ht="19" customHeight="1" x14ac:dyDescent="0.35">
      <c r="B12" s="22" t="s">
        <v>71</v>
      </c>
      <c r="C12" s="20">
        <v>0.17438513396289301</v>
      </c>
      <c r="D12" s="20">
        <v>0.18858295147808429</v>
      </c>
      <c r="E12" s="20">
        <v>0.15942519699242569</v>
      </c>
      <c r="G12" s="20">
        <v>0.24205792654251301</v>
      </c>
      <c r="H12" s="20">
        <v>0.1807137865699808</v>
      </c>
      <c r="I12" s="20">
        <v>0.1830774380255297</v>
      </c>
      <c r="J12" s="20">
        <v>0.16301807393248491</v>
      </c>
      <c r="K12" s="20">
        <v>0.1515478676143599</v>
      </c>
      <c r="L12" s="20">
        <v>9.9826115223547257E-2</v>
      </c>
      <c r="N12" s="20">
        <v>0.15473431773206911</v>
      </c>
      <c r="O12" s="20">
        <v>0.14807297497029859</v>
      </c>
      <c r="P12" s="20">
        <v>0.15123035910221719</v>
      </c>
      <c r="Q12" s="20">
        <v>0.16384489665290961</v>
      </c>
      <c r="R12" s="20">
        <v>0.1868916307569837</v>
      </c>
      <c r="S12" s="20">
        <v>0.19413651958238151</v>
      </c>
      <c r="T12" s="20">
        <v>0.18535834364725101</v>
      </c>
      <c r="U12" s="20">
        <v>0.171535812514338</v>
      </c>
      <c r="V12" s="20">
        <v>0.19155341457939701</v>
      </c>
      <c r="W12" s="20">
        <v>0.18125421331367639</v>
      </c>
      <c r="X12" s="20">
        <v>0.16068785563076801</v>
      </c>
      <c r="Z12" s="20">
        <v>0.14829368391763201</v>
      </c>
      <c r="AB12" s="20">
        <v>0.10686502215945901</v>
      </c>
      <c r="AD12" s="20">
        <v>0.15645795521051059</v>
      </c>
      <c r="AF12" s="20">
        <v>0.2020453435436621</v>
      </c>
      <c r="AH12" s="20">
        <v>0.1168965384163333</v>
      </c>
      <c r="AJ12" s="20">
        <v>0.20436426463337831</v>
      </c>
      <c r="AL12" s="20">
        <v>0.2071525223174667</v>
      </c>
      <c r="AN12" s="20">
        <v>0.31278923871274938</v>
      </c>
      <c r="AP12" s="20">
        <v>0.26708496741574078</v>
      </c>
      <c r="AR12" s="20">
        <v>0.22713033880481481</v>
      </c>
      <c r="AT12" s="20">
        <v>0.1376476813103483</v>
      </c>
      <c r="AV12" s="20">
        <v>0.17914849519571671</v>
      </c>
      <c r="AX12" s="20">
        <v>0.1250616766446421</v>
      </c>
      <c r="AZ12" s="20">
        <v>0.16116545298026619</v>
      </c>
      <c r="BB12" s="20">
        <v>0.1374023865580481</v>
      </c>
      <c r="BD12" s="20">
        <v>0.15469727890398699</v>
      </c>
      <c r="BF12" s="20">
        <v>0.15695027462848921</v>
      </c>
      <c r="BH12" s="20">
        <v>0.1681746083806592</v>
      </c>
      <c r="BI12" s="20">
        <v>0.2140916422393995</v>
      </c>
    </row>
    <row r="13" spans="2:63" ht="19" customHeight="1" x14ac:dyDescent="0.35">
      <c r="B13" s="22" t="s">
        <v>72</v>
      </c>
      <c r="C13" s="20">
        <v>6.3363065516090306E-2</v>
      </c>
      <c r="D13" s="20">
        <v>6.3949504949472755E-2</v>
      </c>
      <c r="E13" s="20">
        <v>6.2536978697084786E-2</v>
      </c>
      <c r="G13" s="20">
        <v>5.8164009215042098E-2</v>
      </c>
      <c r="H13" s="20">
        <v>5.8895969979267437E-2</v>
      </c>
      <c r="I13" s="20">
        <v>5.6477759525591482E-2</v>
      </c>
      <c r="J13" s="20">
        <v>5.3146696164280589E-2</v>
      </c>
      <c r="K13" s="20">
        <v>8.5701160759774367E-2</v>
      </c>
      <c r="L13" s="20">
        <v>8.9527400440955501E-2</v>
      </c>
      <c r="N13" s="20">
        <v>6.3146581966541535E-2</v>
      </c>
      <c r="O13" s="20">
        <v>2.400439910707302E-2</v>
      </c>
      <c r="P13" s="20">
        <v>0.101173193547082</v>
      </c>
      <c r="Q13" s="20">
        <v>6.037485325121613E-2</v>
      </c>
      <c r="R13" s="20">
        <v>4.3081425584000917E-2</v>
      </c>
      <c r="S13" s="20">
        <v>6.8346142002648214E-2</v>
      </c>
      <c r="T13" s="20">
        <v>6.8097754262676516E-2</v>
      </c>
      <c r="U13" s="20">
        <v>5.4741581774732082E-2</v>
      </c>
      <c r="V13" s="20">
        <v>7.3655812981910207E-2</v>
      </c>
      <c r="W13" s="20">
        <v>6.8290467913866143E-2</v>
      </c>
      <c r="X13" s="20">
        <v>7.7190648764752443E-2</v>
      </c>
      <c r="Z13" s="20">
        <v>4.7956862038859648E-2</v>
      </c>
      <c r="AB13" s="20">
        <v>5.8739973987665041E-2</v>
      </c>
      <c r="AD13" s="20">
        <v>4.8782986411660283E-2</v>
      </c>
      <c r="AF13" s="20">
        <v>7.9846828344512011E-2</v>
      </c>
      <c r="AH13" s="20">
        <v>2.2832784566099398E-2</v>
      </c>
      <c r="AJ13" s="20">
        <v>7.3418709615843583E-2</v>
      </c>
      <c r="AL13" s="20">
        <v>7.0556837435265932E-2</v>
      </c>
      <c r="AN13" s="20">
        <v>6.8382121417487923E-2</v>
      </c>
      <c r="AP13" s="20">
        <v>7.7644648983105954E-2</v>
      </c>
      <c r="AR13" s="20">
        <v>4.599418104527761E-2</v>
      </c>
      <c r="AT13" s="20">
        <v>6.783975515951933E-2</v>
      </c>
      <c r="AV13" s="20">
        <v>0.12790315319324189</v>
      </c>
      <c r="AX13" s="20">
        <v>6.1653653628690477E-2</v>
      </c>
      <c r="AZ13" s="20">
        <v>4.7544389128760037E-2</v>
      </c>
      <c r="BB13" s="20">
        <v>6.6805460825759236E-2</v>
      </c>
      <c r="BD13" s="20">
        <v>4.3030200914076368E-2</v>
      </c>
      <c r="BF13" s="20">
        <v>4.8524989468308327E-2</v>
      </c>
      <c r="BH13" s="20">
        <v>1.916219701702937E-2</v>
      </c>
      <c r="BI13" s="20">
        <v>0</v>
      </c>
    </row>
    <row r="15" spans="2:63" x14ac:dyDescent="0.35">
      <c r="B15" t="s">
        <v>115</v>
      </c>
    </row>
    <row r="16" spans="2:63" x14ac:dyDescent="0.35">
      <c r="B16" t="s">
        <v>8</v>
      </c>
    </row>
    <row r="18" spans="2:2" x14ac:dyDescent="0.35">
      <c r="B18" s="5" t="str">
        <f>HYPERLINK("#Contents!A1", "Return to Contents")</f>
        <v>Return to Contents</v>
      </c>
    </row>
  </sheetData>
  <mergeCells count="5">
    <mergeCell ref="G5:L5"/>
    <mergeCell ref="D2:BK2"/>
    <mergeCell ref="D5:E5"/>
    <mergeCell ref="BH5:BI5"/>
    <mergeCell ref="N5:X5"/>
  </mergeCells>
  <pageMargins left="0.75" right="0.75" top="1" bottom="1" header="0.5" footer="0.5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B2:BK18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5" width="10" customWidth="1"/>
    <col min="6" max="6" width="1.453125" customWidth="1"/>
    <col min="7" max="12" width="10" customWidth="1"/>
    <col min="13" max="13" width="1.453125" customWidth="1"/>
    <col min="14" max="24" width="10" customWidth="1"/>
    <col min="25" max="25" width="1.453125" customWidth="1"/>
    <col min="26" max="26" width="10" customWidth="1"/>
    <col min="27" max="27" width="1.453125" customWidth="1"/>
    <col min="28" max="28" width="10" customWidth="1"/>
    <col min="29" max="29" width="1.453125" customWidth="1"/>
    <col min="30" max="30" width="10" customWidth="1"/>
    <col min="31" max="31" width="1.453125" customWidth="1"/>
    <col min="32" max="32" width="10" customWidth="1"/>
    <col min="33" max="33" width="1.453125" customWidth="1"/>
    <col min="34" max="34" width="10" customWidth="1"/>
    <col min="35" max="35" width="1.453125" customWidth="1"/>
    <col min="36" max="36" width="10" customWidth="1"/>
    <col min="37" max="37" width="1.453125" customWidth="1"/>
    <col min="38" max="38" width="10" customWidth="1"/>
    <col min="39" max="39" width="1.453125" customWidth="1"/>
    <col min="40" max="40" width="10" customWidth="1"/>
    <col min="41" max="41" width="1.453125" customWidth="1"/>
    <col min="42" max="42" width="10" customWidth="1"/>
    <col min="43" max="43" width="1.453125" customWidth="1"/>
    <col min="44" max="44" width="10" customWidth="1"/>
    <col min="45" max="45" width="1.453125" customWidth="1"/>
    <col min="46" max="46" width="10" customWidth="1"/>
    <col min="47" max="47" width="1.453125" customWidth="1"/>
    <col min="48" max="48" width="10" customWidth="1"/>
    <col min="49" max="49" width="1.453125" customWidth="1"/>
    <col min="50" max="50" width="10" customWidth="1"/>
    <col min="51" max="51" width="1.453125" customWidth="1"/>
    <col min="52" max="52" width="10" customWidth="1"/>
    <col min="53" max="53" width="1.453125" customWidth="1"/>
    <col min="54" max="54" width="10" customWidth="1"/>
    <col min="55" max="55" width="1.453125" customWidth="1"/>
    <col min="56" max="56" width="10" customWidth="1"/>
    <col min="57" max="57" width="1.453125" customWidth="1"/>
    <col min="58" max="58" width="10" customWidth="1"/>
    <col min="59" max="59" width="1.453125" customWidth="1"/>
    <col min="60" max="61" width="10" customWidth="1"/>
  </cols>
  <sheetData>
    <row r="2" spans="2:63" ht="40" customHeight="1" x14ac:dyDescent="0.35">
      <c r="D2" s="29" t="s">
        <v>109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</row>
    <row r="5" spans="2:63" x14ac:dyDescent="0.35">
      <c r="D5" s="24" t="s">
        <v>18</v>
      </c>
      <c r="E5" s="25"/>
      <c r="G5" s="24" t="s">
        <v>19</v>
      </c>
      <c r="H5" s="25"/>
      <c r="I5" s="25"/>
      <c r="J5" s="25"/>
      <c r="K5" s="25"/>
      <c r="L5" s="25"/>
      <c r="N5" s="24" t="s">
        <v>20</v>
      </c>
      <c r="O5" s="25"/>
      <c r="P5" s="25"/>
      <c r="Q5" s="25"/>
      <c r="R5" s="25"/>
      <c r="S5" s="25"/>
      <c r="T5" s="25"/>
      <c r="U5" s="25"/>
      <c r="V5" s="25"/>
      <c r="W5" s="25"/>
      <c r="X5" s="25"/>
      <c r="Z5" s="11" t="s">
        <v>21</v>
      </c>
      <c r="AB5" s="11" t="s">
        <v>22</v>
      </c>
      <c r="AD5" s="11" t="s">
        <v>23</v>
      </c>
      <c r="AF5" s="11" t="s">
        <v>24</v>
      </c>
      <c r="AH5" s="11" t="s">
        <v>25</v>
      </c>
      <c r="AJ5" s="11" t="s">
        <v>26</v>
      </c>
      <c r="AL5" s="11" t="s">
        <v>27</v>
      </c>
      <c r="AN5" s="11" t="s">
        <v>28</v>
      </c>
      <c r="AP5" s="11" t="s">
        <v>29</v>
      </c>
      <c r="AR5" s="11" t="s">
        <v>30</v>
      </c>
      <c r="AT5" s="11" t="s">
        <v>31</v>
      </c>
      <c r="AV5" s="11" t="s">
        <v>32</v>
      </c>
      <c r="AX5" s="11" t="s">
        <v>33</v>
      </c>
      <c r="AZ5" s="11" t="s">
        <v>34</v>
      </c>
      <c r="BB5" s="11" t="s">
        <v>35</v>
      </c>
      <c r="BD5" s="11" t="s">
        <v>36</v>
      </c>
      <c r="BF5" s="11" t="s">
        <v>37</v>
      </c>
      <c r="BH5" s="24" t="s">
        <v>38</v>
      </c>
      <c r="BI5" s="25"/>
    </row>
    <row r="6" spans="2:63" ht="72.5" x14ac:dyDescent="0.35">
      <c r="C6" s="11" t="s">
        <v>39</v>
      </c>
      <c r="D6" s="12" t="s">
        <v>40</v>
      </c>
      <c r="E6" s="12" t="s">
        <v>41</v>
      </c>
      <c r="G6" s="12" t="s">
        <v>42</v>
      </c>
      <c r="H6" s="12" t="s">
        <v>43</v>
      </c>
      <c r="I6" s="12" t="s">
        <v>44</v>
      </c>
      <c r="J6" s="12" t="s">
        <v>45</v>
      </c>
      <c r="K6" s="12" t="s">
        <v>46</v>
      </c>
      <c r="L6" s="12" t="s">
        <v>47</v>
      </c>
      <c r="N6" s="12" t="s">
        <v>48</v>
      </c>
      <c r="O6" s="12" t="s">
        <v>49</v>
      </c>
      <c r="P6" s="12" t="s">
        <v>50</v>
      </c>
      <c r="Q6" s="12" t="s">
        <v>51</v>
      </c>
      <c r="R6" s="12" t="s">
        <v>52</v>
      </c>
      <c r="S6" s="12" t="s">
        <v>53</v>
      </c>
      <c r="T6" s="12" t="s">
        <v>54</v>
      </c>
      <c r="U6" s="12" t="s">
        <v>55</v>
      </c>
      <c r="V6" s="12" t="s">
        <v>56</v>
      </c>
      <c r="W6" s="12" t="s">
        <v>57</v>
      </c>
      <c r="X6" s="12" t="s">
        <v>58</v>
      </c>
      <c r="Z6" s="12" t="s">
        <v>21</v>
      </c>
      <c r="AB6" s="12" t="s">
        <v>59</v>
      </c>
      <c r="AD6" s="12" t="s">
        <v>23</v>
      </c>
      <c r="AF6" s="12" t="s">
        <v>24</v>
      </c>
      <c r="AH6" s="12" t="s">
        <v>25</v>
      </c>
      <c r="AJ6" s="12" t="s">
        <v>26</v>
      </c>
      <c r="AL6" s="12" t="s">
        <v>27</v>
      </c>
      <c r="AN6" s="12" t="s">
        <v>28</v>
      </c>
      <c r="AP6" s="12" t="s">
        <v>29</v>
      </c>
      <c r="AR6" s="12" t="s">
        <v>60</v>
      </c>
      <c r="AT6" s="12" t="s">
        <v>31</v>
      </c>
      <c r="AV6" s="12" t="s">
        <v>32</v>
      </c>
      <c r="AX6" s="12" t="s">
        <v>61</v>
      </c>
      <c r="AZ6" s="12" t="s">
        <v>34</v>
      </c>
      <c r="BB6" s="12" t="s">
        <v>35</v>
      </c>
      <c r="BD6" s="12" t="s">
        <v>36</v>
      </c>
      <c r="BF6" s="12" t="s">
        <v>37</v>
      </c>
      <c r="BH6" s="12" t="s">
        <v>62</v>
      </c>
      <c r="BI6" s="12" t="s">
        <v>63</v>
      </c>
    </row>
    <row r="7" spans="2:63" x14ac:dyDescent="0.35">
      <c r="B7" s="10" t="s">
        <v>64</v>
      </c>
      <c r="C7" s="14">
        <v>4099</v>
      </c>
      <c r="D7" s="14">
        <v>2021</v>
      </c>
      <c r="E7" s="14">
        <v>2073</v>
      </c>
      <c r="G7" s="14">
        <v>326</v>
      </c>
      <c r="H7" s="14">
        <v>990</v>
      </c>
      <c r="I7" s="14">
        <v>995</v>
      </c>
      <c r="J7" s="14">
        <v>876</v>
      </c>
      <c r="K7" s="14">
        <v>722</v>
      </c>
      <c r="L7" s="14">
        <v>190</v>
      </c>
      <c r="N7" s="14">
        <v>327</v>
      </c>
      <c r="O7" s="14">
        <v>197</v>
      </c>
      <c r="P7" s="14">
        <v>211</v>
      </c>
      <c r="Q7" s="14">
        <v>403</v>
      </c>
      <c r="R7" s="14">
        <v>343</v>
      </c>
      <c r="S7" s="14">
        <v>351</v>
      </c>
      <c r="T7" s="14">
        <v>309</v>
      </c>
      <c r="U7" s="14">
        <v>748</v>
      </c>
      <c r="V7" s="14">
        <v>526</v>
      </c>
      <c r="W7" s="14">
        <v>343</v>
      </c>
      <c r="X7" s="14">
        <v>341</v>
      </c>
      <c r="Z7" s="14">
        <v>577</v>
      </c>
      <c r="AB7" s="14">
        <v>377</v>
      </c>
      <c r="AD7" s="14">
        <v>416</v>
      </c>
      <c r="AF7" s="14">
        <v>234</v>
      </c>
      <c r="AH7" s="14">
        <v>354</v>
      </c>
      <c r="AJ7" s="14">
        <v>361</v>
      </c>
      <c r="AL7" s="14">
        <v>260</v>
      </c>
      <c r="AN7" s="14">
        <v>99</v>
      </c>
      <c r="AP7" s="14">
        <v>430</v>
      </c>
      <c r="AR7" s="14">
        <v>155</v>
      </c>
      <c r="AT7" s="14">
        <v>275</v>
      </c>
      <c r="AV7" s="14">
        <v>137</v>
      </c>
      <c r="AX7" s="14">
        <v>88</v>
      </c>
      <c r="AZ7" s="14">
        <v>194</v>
      </c>
      <c r="BB7" s="14">
        <v>120</v>
      </c>
      <c r="BD7" s="14">
        <v>146</v>
      </c>
      <c r="BF7" s="14">
        <v>145</v>
      </c>
      <c r="BH7" s="14">
        <v>77</v>
      </c>
      <c r="BI7" s="14">
        <v>51</v>
      </c>
    </row>
    <row r="8" spans="2:63" x14ac:dyDescent="0.35">
      <c r="B8" s="7" t="s">
        <v>65</v>
      </c>
      <c r="C8" s="16">
        <v>4099</v>
      </c>
      <c r="D8" s="16">
        <v>2107</v>
      </c>
      <c r="E8" s="16">
        <v>1988</v>
      </c>
      <c r="G8" s="16">
        <v>402</v>
      </c>
      <c r="H8" s="16">
        <v>932</v>
      </c>
      <c r="I8" s="16">
        <v>967</v>
      </c>
      <c r="J8" s="16">
        <v>860</v>
      </c>
      <c r="K8" s="16">
        <v>740</v>
      </c>
      <c r="L8" s="16">
        <v>198</v>
      </c>
      <c r="N8" s="16">
        <v>332</v>
      </c>
      <c r="O8" s="16">
        <v>172</v>
      </c>
      <c r="P8" s="16">
        <v>139</v>
      </c>
      <c r="Q8" s="16">
        <v>442</v>
      </c>
      <c r="R8" s="16">
        <v>323</v>
      </c>
      <c r="S8" s="16">
        <v>287</v>
      </c>
      <c r="T8" s="16">
        <v>348</v>
      </c>
      <c r="U8" s="16">
        <v>750</v>
      </c>
      <c r="V8" s="16">
        <v>586</v>
      </c>
      <c r="W8" s="16">
        <v>356</v>
      </c>
      <c r="X8" s="16">
        <v>364</v>
      </c>
      <c r="Z8" s="16">
        <v>552</v>
      </c>
      <c r="AB8" s="16">
        <v>395</v>
      </c>
      <c r="AD8" s="16">
        <v>397</v>
      </c>
      <c r="AF8" s="16">
        <v>231</v>
      </c>
      <c r="AH8" s="16">
        <v>342</v>
      </c>
      <c r="AJ8" s="16">
        <v>346</v>
      </c>
      <c r="AL8" s="16">
        <v>269</v>
      </c>
      <c r="AN8" s="16">
        <v>101</v>
      </c>
      <c r="AP8" s="16">
        <v>434</v>
      </c>
      <c r="AR8" s="16">
        <v>157</v>
      </c>
      <c r="AT8" s="16">
        <v>264</v>
      </c>
      <c r="AV8" s="16">
        <v>135</v>
      </c>
      <c r="AX8" s="16">
        <v>118</v>
      </c>
      <c r="AZ8" s="16">
        <v>186</v>
      </c>
      <c r="BB8" s="16">
        <v>117</v>
      </c>
      <c r="BD8" s="16">
        <v>140</v>
      </c>
      <c r="BF8" s="16">
        <v>142</v>
      </c>
      <c r="BH8" s="16">
        <v>69</v>
      </c>
      <c r="BI8" s="16">
        <v>53</v>
      </c>
    </row>
    <row r="9" spans="2:63" ht="19" customHeight="1" x14ac:dyDescent="0.35">
      <c r="B9" s="22" t="s">
        <v>74</v>
      </c>
      <c r="C9" s="20">
        <v>0.21744871651990169</v>
      </c>
      <c r="D9" s="20">
        <v>0.22245034667543759</v>
      </c>
      <c r="E9" s="20">
        <v>0.2119898389342901</v>
      </c>
      <c r="G9" s="20">
        <v>0.20323157632082681</v>
      </c>
      <c r="H9" s="20">
        <v>0.29076067215309831</v>
      </c>
      <c r="I9" s="20">
        <v>0.2351838004028142</v>
      </c>
      <c r="J9" s="20">
        <v>0.18574736296779529</v>
      </c>
      <c r="K9" s="20">
        <v>0.1432470104966489</v>
      </c>
      <c r="L9" s="20">
        <v>0.22906692433100409</v>
      </c>
      <c r="N9" s="20">
        <v>0.1892121603431996</v>
      </c>
      <c r="O9" s="20">
        <v>0.17484983955335881</v>
      </c>
      <c r="P9" s="20">
        <v>0.2236504524615</v>
      </c>
      <c r="Q9" s="20">
        <v>0.25422823450317972</v>
      </c>
      <c r="R9" s="20">
        <v>0.20302174775500731</v>
      </c>
      <c r="S9" s="20">
        <v>0.21125186517352559</v>
      </c>
      <c r="T9" s="20">
        <v>0.2108199888108063</v>
      </c>
      <c r="U9" s="20">
        <v>0.26902987205955742</v>
      </c>
      <c r="V9" s="20">
        <v>0.17749243385081029</v>
      </c>
      <c r="W9" s="20">
        <v>0.19805915954095549</v>
      </c>
      <c r="X9" s="20">
        <v>0.2172326224015515</v>
      </c>
      <c r="Z9" s="20">
        <v>0.23184967703016579</v>
      </c>
      <c r="AB9" s="20">
        <v>0.31267358715528432</v>
      </c>
      <c r="AD9" s="20">
        <v>0.15009930805898861</v>
      </c>
      <c r="AF9" s="20">
        <v>0.1315655861578226</v>
      </c>
      <c r="AH9" s="20">
        <v>0.43491901784809578</v>
      </c>
      <c r="AJ9" s="20">
        <v>0.18769994122116321</v>
      </c>
      <c r="AL9" s="20">
        <v>0.1797092790844767</v>
      </c>
      <c r="AN9" s="20">
        <v>0.19610004674376741</v>
      </c>
      <c r="AP9" s="20">
        <v>0.18497412142962941</v>
      </c>
      <c r="AR9" s="20">
        <v>0.22832373633850989</v>
      </c>
      <c r="AT9" s="20">
        <v>0.27062966059673749</v>
      </c>
      <c r="AV9" s="20">
        <v>0.1147775986480795</v>
      </c>
      <c r="AX9" s="20">
        <v>0.10245423088752489</v>
      </c>
      <c r="AZ9" s="20">
        <v>0.25573299711023978</v>
      </c>
      <c r="BB9" s="20">
        <v>0.27436010334208871</v>
      </c>
      <c r="BD9" s="20">
        <v>0.25263107404261897</v>
      </c>
      <c r="BF9" s="20">
        <v>0.26057110275607043</v>
      </c>
      <c r="BH9" s="20">
        <v>0.25751870504199531</v>
      </c>
      <c r="BI9" s="20">
        <v>0.23972422433414409</v>
      </c>
    </row>
    <row r="10" spans="2:63" ht="19" customHeight="1" x14ac:dyDescent="0.35">
      <c r="B10" s="22" t="s">
        <v>75</v>
      </c>
      <c r="C10" s="20">
        <v>0.29815006938667621</v>
      </c>
      <c r="D10" s="20">
        <v>0.29939002933644432</v>
      </c>
      <c r="E10" s="20">
        <v>0.29714321584779912</v>
      </c>
      <c r="G10" s="20">
        <v>0.32803029939469291</v>
      </c>
      <c r="H10" s="20">
        <v>0.30548836198363871</v>
      </c>
      <c r="I10" s="20">
        <v>0.29746158651703553</v>
      </c>
      <c r="J10" s="20">
        <v>0.30340241292815018</v>
      </c>
      <c r="K10" s="20">
        <v>0.27884457098588339</v>
      </c>
      <c r="L10" s="20">
        <v>0.2557463839192044</v>
      </c>
      <c r="N10" s="20">
        <v>0.29501535115007599</v>
      </c>
      <c r="O10" s="20">
        <v>0.32158202975758698</v>
      </c>
      <c r="P10" s="20">
        <v>0.3343933195887519</v>
      </c>
      <c r="Q10" s="20">
        <v>0.32515387114726102</v>
      </c>
      <c r="R10" s="20">
        <v>0.26962257192805722</v>
      </c>
      <c r="S10" s="20">
        <v>0.27176218487773512</v>
      </c>
      <c r="T10" s="20">
        <v>0.35799308425717191</v>
      </c>
      <c r="U10" s="20">
        <v>0.3054565697456072</v>
      </c>
      <c r="V10" s="20">
        <v>0.28461289098914683</v>
      </c>
      <c r="W10" s="20">
        <v>0.2612156758912369</v>
      </c>
      <c r="X10" s="20">
        <v>0.27518134615726281</v>
      </c>
      <c r="Z10" s="20">
        <v>0.2992903106393599</v>
      </c>
      <c r="AB10" s="20">
        <v>0.29826897113010908</v>
      </c>
      <c r="AD10" s="20">
        <v>0.38234088043165521</v>
      </c>
      <c r="AF10" s="20">
        <v>0.31962402545137891</v>
      </c>
      <c r="AH10" s="20">
        <v>0.30814073682225351</v>
      </c>
      <c r="AJ10" s="20">
        <v>0.25580071802666859</v>
      </c>
      <c r="AL10" s="20">
        <v>0.29047091665625602</v>
      </c>
      <c r="AN10" s="20">
        <v>0.1754331678944443</v>
      </c>
      <c r="AP10" s="20">
        <v>0.27648115350758301</v>
      </c>
      <c r="AR10" s="20">
        <v>0.26976922367276918</v>
      </c>
      <c r="AT10" s="20">
        <v>0.29380735055523161</v>
      </c>
      <c r="AV10" s="20">
        <v>0.33819353238160238</v>
      </c>
      <c r="AX10" s="20">
        <v>0.36343056846254479</v>
      </c>
      <c r="AZ10" s="20">
        <v>0.2419734049025985</v>
      </c>
      <c r="BB10" s="20">
        <v>0.23318550392668619</v>
      </c>
      <c r="BD10" s="20">
        <v>0.25462761009021517</v>
      </c>
      <c r="BF10" s="20">
        <v>0.2291348019349993</v>
      </c>
      <c r="BH10" s="20">
        <v>0.24062193893421671</v>
      </c>
      <c r="BI10" s="20">
        <v>0.1146892483497437</v>
      </c>
    </row>
    <row r="11" spans="2:63" ht="19" customHeight="1" x14ac:dyDescent="0.35">
      <c r="B11" s="22" t="s">
        <v>70</v>
      </c>
      <c r="C11" s="20">
        <v>0.16894909884974951</v>
      </c>
      <c r="D11" s="20">
        <v>0.16533595442126961</v>
      </c>
      <c r="E11" s="20">
        <v>0.17237652247837751</v>
      </c>
      <c r="G11" s="20">
        <v>0.15876308666955491</v>
      </c>
      <c r="H11" s="20">
        <v>0.13512643245639361</v>
      </c>
      <c r="I11" s="20">
        <v>0.19335534117011111</v>
      </c>
      <c r="J11" s="20">
        <v>0.1646403811464193</v>
      </c>
      <c r="K11" s="20">
        <v>0.1862951897036354</v>
      </c>
      <c r="L11" s="20">
        <v>0.1836280261983983</v>
      </c>
      <c r="N11" s="20">
        <v>0.2491288531955719</v>
      </c>
      <c r="O11" s="20">
        <v>0.18487320231647369</v>
      </c>
      <c r="P11" s="20">
        <v>0.1370523168474076</v>
      </c>
      <c r="Q11" s="20">
        <v>0.14307353663693151</v>
      </c>
      <c r="R11" s="20">
        <v>0.17163062863150841</v>
      </c>
      <c r="S11" s="20">
        <v>0.15439970060842009</v>
      </c>
      <c r="T11" s="20">
        <v>0.14252396572898041</v>
      </c>
      <c r="U11" s="20">
        <v>0.13732251945805241</v>
      </c>
      <c r="V11" s="20">
        <v>0.18092304471656759</v>
      </c>
      <c r="W11" s="20">
        <v>0.18988889093986919</v>
      </c>
      <c r="X11" s="20">
        <v>0.1916475177770616</v>
      </c>
      <c r="Z11" s="20">
        <v>0.16245320271528199</v>
      </c>
      <c r="AB11" s="20">
        <v>0.12761108068772059</v>
      </c>
      <c r="AD11" s="20">
        <v>0.15478387962115109</v>
      </c>
      <c r="AF11" s="20">
        <v>0.1472107494294439</v>
      </c>
      <c r="AH11" s="20">
        <v>0.1215699324131576</v>
      </c>
      <c r="AJ11" s="20">
        <v>0.1732306716861223</v>
      </c>
      <c r="AL11" s="20">
        <v>0.2073209220403496</v>
      </c>
      <c r="AN11" s="20">
        <v>0.18000721971154809</v>
      </c>
      <c r="AP11" s="20">
        <v>0.18736051855435679</v>
      </c>
      <c r="AR11" s="20">
        <v>0.15788201684259179</v>
      </c>
      <c r="AT11" s="20">
        <v>0.14455769543161351</v>
      </c>
      <c r="AV11" s="20">
        <v>0.1215453996598547</v>
      </c>
      <c r="AX11" s="20">
        <v>0.25381792346209642</v>
      </c>
      <c r="AZ11" s="20">
        <v>0.16565317917281361</v>
      </c>
      <c r="BB11" s="20">
        <v>0.18424056478860751</v>
      </c>
      <c r="BD11" s="20">
        <v>0.15927488489688049</v>
      </c>
      <c r="BF11" s="20">
        <v>0.1781463651848077</v>
      </c>
      <c r="BH11" s="20">
        <v>0.19319975882961751</v>
      </c>
      <c r="BI11" s="20">
        <v>0.21287587743345579</v>
      </c>
    </row>
    <row r="12" spans="2:63" ht="19" customHeight="1" x14ac:dyDescent="0.35">
      <c r="B12" s="22" t="s">
        <v>71</v>
      </c>
      <c r="C12" s="20">
        <v>0.21424415311460579</v>
      </c>
      <c r="D12" s="20">
        <v>0.21340785568130291</v>
      </c>
      <c r="E12" s="20">
        <v>0.21551976535324871</v>
      </c>
      <c r="G12" s="20">
        <v>0.2476602113270773</v>
      </c>
      <c r="H12" s="20">
        <v>0.19903949896723719</v>
      </c>
      <c r="I12" s="20">
        <v>0.19534085192201731</v>
      </c>
      <c r="J12" s="20">
        <v>0.2344672135074683</v>
      </c>
      <c r="K12" s="20">
        <v>0.22630297975985289</v>
      </c>
      <c r="L12" s="20">
        <v>0.17768206069845829</v>
      </c>
      <c r="N12" s="20">
        <v>0.17914400058023311</v>
      </c>
      <c r="O12" s="20">
        <v>0.22105393455495539</v>
      </c>
      <c r="P12" s="20">
        <v>0.1733977860984848</v>
      </c>
      <c r="Q12" s="20">
        <v>0.18984123930731639</v>
      </c>
      <c r="R12" s="20">
        <v>0.2680715103294663</v>
      </c>
      <c r="S12" s="20">
        <v>0.24192688562514131</v>
      </c>
      <c r="T12" s="20">
        <v>0.20143902643243239</v>
      </c>
      <c r="U12" s="20">
        <v>0.19823588221612809</v>
      </c>
      <c r="V12" s="20">
        <v>0.22075127046393739</v>
      </c>
      <c r="W12" s="20">
        <v>0.26173040536474551</v>
      </c>
      <c r="X12" s="20">
        <v>0.20694259736091111</v>
      </c>
      <c r="Z12" s="20">
        <v>0.20366480099768591</v>
      </c>
      <c r="AB12" s="20">
        <v>0.17523144127448839</v>
      </c>
      <c r="AD12" s="20">
        <v>0.22199401978612601</v>
      </c>
      <c r="AF12" s="20">
        <v>0.27618068905997412</v>
      </c>
      <c r="AH12" s="20">
        <v>8.4906936027555266E-2</v>
      </c>
      <c r="AJ12" s="20">
        <v>0.25764018278570883</v>
      </c>
      <c r="AL12" s="20">
        <v>0.2381626644141536</v>
      </c>
      <c r="AN12" s="20">
        <v>0.36251039651524553</v>
      </c>
      <c r="AP12" s="20">
        <v>0.25414326139467253</v>
      </c>
      <c r="AR12" s="20">
        <v>0.26093060658536699</v>
      </c>
      <c r="AT12" s="20">
        <v>0.20242716538792571</v>
      </c>
      <c r="AV12" s="20">
        <v>0.23669349056137851</v>
      </c>
      <c r="AX12" s="20">
        <v>0.22045525213746761</v>
      </c>
      <c r="AZ12" s="20">
        <v>0.22836119825677731</v>
      </c>
      <c r="BB12" s="20">
        <v>0.22714174823045491</v>
      </c>
      <c r="BD12" s="20">
        <v>0.2210832068928282</v>
      </c>
      <c r="BF12" s="20">
        <v>0.22030998455600731</v>
      </c>
      <c r="BH12" s="20">
        <v>0.24770464694531541</v>
      </c>
      <c r="BI12" s="20">
        <v>0.21960231275575531</v>
      </c>
    </row>
    <row r="13" spans="2:63" ht="19" customHeight="1" x14ac:dyDescent="0.35">
      <c r="B13" s="22" t="s">
        <v>72</v>
      </c>
      <c r="C13" s="20">
        <v>0.10120796212906689</v>
      </c>
      <c r="D13" s="20">
        <v>9.9415813885545587E-2</v>
      </c>
      <c r="E13" s="20">
        <v>0.10297065738628459</v>
      </c>
      <c r="G13" s="20">
        <v>6.2314826287848381E-2</v>
      </c>
      <c r="H13" s="20">
        <v>6.9585034439632279E-2</v>
      </c>
      <c r="I13" s="20">
        <v>7.8658419988021977E-2</v>
      </c>
      <c r="J13" s="20">
        <v>0.1117426294501668</v>
      </c>
      <c r="K13" s="20">
        <v>0.16531024905397931</v>
      </c>
      <c r="L13" s="20">
        <v>0.15387660485293481</v>
      </c>
      <c r="N13" s="20">
        <v>8.7499634730919484E-2</v>
      </c>
      <c r="O13" s="20">
        <v>9.7640993817625296E-2</v>
      </c>
      <c r="P13" s="20">
        <v>0.13150612500385581</v>
      </c>
      <c r="Q13" s="20">
        <v>8.7703118405311559E-2</v>
      </c>
      <c r="R13" s="20">
        <v>8.7653541355960901E-2</v>
      </c>
      <c r="S13" s="20">
        <v>0.1206593637151776</v>
      </c>
      <c r="T13" s="20">
        <v>8.7223934770609052E-2</v>
      </c>
      <c r="U13" s="20">
        <v>8.9955156520654778E-2</v>
      </c>
      <c r="V13" s="20">
        <v>0.1362203599795378</v>
      </c>
      <c r="W13" s="20">
        <v>8.9105868263192986E-2</v>
      </c>
      <c r="X13" s="20">
        <v>0.10899591630321299</v>
      </c>
      <c r="Z13" s="20">
        <v>0.1027420086175065</v>
      </c>
      <c r="AB13" s="20">
        <v>8.621491975239759E-2</v>
      </c>
      <c r="AD13" s="20">
        <v>9.0781912102079088E-2</v>
      </c>
      <c r="AF13" s="20">
        <v>0.1254189499013805</v>
      </c>
      <c r="AH13" s="20">
        <v>5.0463376888937879E-2</v>
      </c>
      <c r="AJ13" s="20">
        <v>0.12562848628033699</v>
      </c>
      <c r="AL13" s="20">
        <v>8.4336217804764302E-2</v>
      </c>
      <c r="AN13" s="20">
        <v>8.5949169134994702E-2</v>
      </c>
      <c r="AP13" s="20">
        <v>9.7040945113758395E-2</v>
      </c>
      <c r="AR13" s="20">
        <v>8.3094416560761969E-2</v>
      </c>
      <c r="AT13" s="20">
        <v>8.8578128028491757E-2</v>
      </c>
      <c r="AV13" s="20">
        <v>0.18878997874908501</v>
      </c>
      <c r="AX13" s="20">
        <v>5.9842025050366371E-2</v>
      </c>
      <c r="AZ13" s="20">
        <v>0.108279220557571</v>
      </c>
      <c r="BB13" s="20">
        <v>8.1072079712162723E-2</v>
      </c>
      <c r="BD13" s="20">
        <v>0.1123832240774571</v>
      </c>
      <c r="BF13" s="20">
        <v>0.11183774556811529</v>
      </c>
      <c r="BH13" s="20">
        <v>6.0954950248855069E-2</v>
      </c>
      <c r="BI13" s="20">
        <v>0.213108337126901</v>
      </c>
    </row>
    <row r="15" spans="2:63" x14ac:dyDescent="0.35">
      <c r="B15" t="s">
        <v>115</v>
      </c>
    </row>
    <row r="16" spans="2:63" x14ac:dyDescent="0.35">
      <c r="B16" t="s">
        <v>8</v>
      </c>
    </row>
    <row r="18" spans="2:2" x14ac:dyDescent="0.35">
      <c r="B18" s="5" t="str">
        <f>HYPERLINK("#Contents!A1", "Return to Contents")</f>
        <v>Return to Contents</v>
      </c>
    </row>
  </sheetData>
  <mergeCells count="5">
    <mergeCell ref="G5:L5"/>
    <mergeCell ref="D2:BK2"/>
    <mergeCell ref="D5:E5"/>
    <mergeCell ref="BH5:BI5"/>
    <mergeCell ref="N5:X5"/>
  </mergeCells>
  <pageMargins left="0.75" right="0.75" top="1" bottom="1" header="0.5" footer="0.5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B2:BK18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5" width="10" customWidth="1"/>
    <col min="6" max="6" width="1.453125" customWidth="1"/>
    <col min="7" max="12" width="10" customWidth="1"/>
    <col min="13" max="13" width="1.453125" customWidth="1"/>
    <col min="14" max="24" width="10" customWidth="1"/>
    <col min="25" max="25" width="1.453125" customWidth="1"/>
    <col min="26" max="26" width="10" customWidth="1"/>
    <col min="27" max="27" width="1.453125" customWidth="1"/>
    <col min="28" max="28" width="10" customWidth="1"/>
    <col min="29" max="29" width="1.453125" customWidth="1"/>
    <col min="30" max="30" width="10" customWidth="1"/>
    <col min="31" max="31" width="1.453125" customWidth="1"/>
    <col min="32" max="32" width="10" customWidth="1"/>
    <col min="33" max="33" width="1.453125" customWidth="1"/>
    <col min="34" max="34" width="10" customWidth="1"/>
    <col min="35" max="35" width="1.453125" customWidth="1"/>
    <col min="36" max="36" width="10" customWidth="1"/>
    <col min="37" max="37" width="1.453125" customWidth="1"/>
    <col min="38" max="38" width="10" customWidth="1"/>
    <col min="39" max="39" width="1.453125" customWidth="1"/>
    <col min="40" max="40" width="10" customWidth="1"/>
    <col min="41" max="41" width="1.453125" customWidth="1"/>
    <col min="42" max="42" width="10" customWidth="1"/>
    <col min="43" max="43" width="1.453125" customWidth="1"/>
    <col min="44" max="44" width="10" customWidth="1"/>
    <col min="45" max="45" width="1.453125" customWidth="1"/>
    <col min="46" max="46" width="10" customWidth="1"/>
    <col min="47" max="47" width="1.453125" customWidth="1"/>
    <col min="48" max="48" width="10" customWidth="1"/>
    <col min="49" max="49" width="1.453125" customWidth="1"/>
    <col min="50" max="50" width="10" customWidth="1"/>
    <col min="51" max="51" width="1.453125" customWidth="1"/>
    <col min="52" max="52" width="10" customWidth="1"/>
    <col min="53" max="53" width="1.453125" customWidth="1"/>
    <col min="54" max="54" width="10" customWidth="1"/>
    <col min="55" max="55" width="1.453125" customWidth="1"/>
    <col min="56" max="56" width="10" customWidth="1"/>
    <col min="57" max="57" width="1.453125" customWidth="1"/>
    <col min="58" max="58" width="10" customWidth="1"/>
    <col min="59" max="59" width="1.453125" customWidth="1"/>
    <col min="60" max="61" width="10" customWidth="1"/>
  </cols>
  <sheetData>
    <row r="2" spans="2:63" ht="40" customHeight="1" x14ac:dyDescent="0.35">
      <c r="D2" s="29" t="s">
        <v>110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</row>
    <row r="5" spans="2:63" x14ac:dyDescent="0.35">
      <c r="D5" s="24" t="s">
        <v>18</v>
      </c>
      <c r="E5" s="25"/>
      <c r="G5" s="24" t="s">
        <v>19</v>
      </c>
      <c r="H5" s="25"/>
      <c r="I5" s="25"/>
      <c r="J5" s="25"/>
      <c r="K5" s="25"/>
      <c r="L5" s="25"/>
      <c r="N5" s="24" t="s">
        <v>20</v>
      </c>
      <c r="O5" s="25"/>
      <c r="P5" s="25"/>
      <c r="Q5" s="25"/>
      <c r="R5" s="25"/>
      <c r="S5" s="25"/>
      <c r="T5" s="25"/>
      <c r="U5" s="25"/>
      <c r="V5" s="25"/>
      <c r="W5" s="25"/>
      <c r="X5" s="25"/>
      <c r="Z5" s="11" t="s">
        <v>21</v>
      </c>
      <c r="AB5" s="11" t="s">
        <v>22</v>
      </c>
      <c r="AD5" s="11" t="s">
        <v>23</v>
      </c>
      <c r="AF5" s="11" t="s">
        <v>24</v>
      </c>
      <c r="AH5" s="11" t="s">
        <v>25</v>
      </c>
      <c r="AJ5" s="11" t="s">
        <v>26</v>
      </c>
      <c r="AL5" s="11" t="s">
        <v>27</v>
      </c>
      <c r="AN5" s="11" t="s">
        <v>28</v>
      </c>
      <c r="AP5" s="11" t="s">
        <v>29</v>
      </c>
      <c r="AR5" s="11" t="s">
        <v>30</v>
      </c>
      <c r="AT5" s="11" t="s">
        <v>31</v>
      </c>
      <c r="AV5" s="11" t="s">
        <v>32</v>
      </c>
      <c r="AX5" s="11" t="s">
        <v>33</v>
      </c>
      <c r="AZ5" s="11" t="s">
        <v>34</v>
      </c>
      <c r="BB5" s="11" t="s">
        <v>35</v>
      </c>
      <c r="BD5" s="11" t="s">
        <v>36</v>
      </c>
      <c r="BF5" s="11" t="s">
        <v>37</v>
      </c>
      <c r="BH5" s="24" t="s">
        <v>38</v>
      </c>
      <c r="BI5" s="25"/>
    </row>
    <row r="6" spans="2:63" ht="72.5" x14ac:dyDescent="0.35">
      <c r="C6" s="11" t="s">
        <v>39</v>
      </c>
      <c r="D6" s="12" t="s">
        <v>40</v>
      </c>
      <c r="E6" s="12" t="s">
        <v>41</v>
      </c>
      <c r="G6" s="12" t="s">
        <v>42</v>
      </c>
      <c r="H6" s="12" t="s">
        <v>43</v>
      </c>
      <c r="I6" s="12" t="s">
        <v>44</v>
      </c>
      <c r="J6" s="12" t="s">
        <v>45</v>
      </c>
      <c r="K6" s="12" t="s">
        <v>46</v>
      </c>
      <c r="L6" s="12" t="s">
        <v>47</v>
      </c>
      <c r="N6" s="12" t="s">
        <v>48</v>
      </c>
      <c r="O6" s="12" t="s">
        <v>49</v>
      </c>
      <c r="P6" s="12" t="s">
        <v>50</v>
      </c>
      <c r="Q6" s="12" t="s">
        <v>51</v>
      </c>
      <c r="R6" s="12" t="s">
        <v>52</v>
      </c>
      <c r="S6" s="12" t="s">
        <v>53</v>
      </c>
      <c r="T6" s="12" t="s">
        <v>54</v>
      </c>
      <c r="U6" s="12" t="s">
        <v>55</v>
      </c>
      <c r="V6" s="12" t="s">
        <v>56</v>
      </c>
      <c r="W6" s="12" t="s">
        <v>57</v>
      </c>
      <c r="X6" s="12" t="s">
        <v>58</v>
      </c>
      <c r="Z6" s="12" t="s">
        <v>21</v>
      </c>
      <c r="AB6" s="12" t="s">
        <v>59</v>
      </c>
      <c r="AD6" s="12" t="s">
        <v>23</v>
      </c>
      <c r="AF6" s="12" t="s">
        <v>24</v>
      </c>
      <c r="AH6" s="12" t="s">
        <v>25</v>
      </c>
      <c r="AJ6" s="12" t="s">
        <v>26</v>
      </c>
      <c r="AL6" s="12" t="s">
        <v>27</v>
      </c>
      <c r="AN6" s="12" t="s">
        <v>28</v>
      </c>
      <c r="AP6" s="12" t="s">
        <v>29</v>
      </c>
      <c r="AR6" s="12" t="s">
        <v>60</v>
      </c>
      <c r="AT6" s="12" t="s">
        <v>31</v>
      </c>
      <c r="AV6" s="12" t="s">
        <v>32</v>
      </c>
      <c r="AX6" s="12" t="s">
        <v>61</v>
      </c>
      <c r="AZ6" s="12" t="s">
        <v>34</v>
      </c>
      <c r="BB6" s="12" t="s">
        <v>35</v>
      </c>
      <c r="BD6" s="12" t="s">
        <v>36</v>
      </c>
      <c r="BF6" s="12" t="s">
        <v>37</v>
      </c>
      <c r="BH6" s="12" t="s">
        <v>62</v>
      </c>
      <c r="BI6" s="12" t="s">
        <v>63</v>
      </c>
    </row>
    <row r="7" spans="2:63" x14ac:dyDescent="0.35">
      <c r="B7" s="10" t="s">
        <v>64</v>
      </c>
      <c r="C7" s="14">
        <v>4099</v>
      </c>
      <c r="D7" s="14">
        <v>2021</v>
      </c>
      <c r="E7" s="14">
        <v>2073</v>
      </c>
      <c r="G7" s="14">
        <v>326</v>
      </c>
      <c r="H7" s="14">
        <v>990</v>
      </c>
      <c r="I7" s="14">
        <v>995</v>
      </c>
      <c r="J7" s="14">
        <v>876</v>
      </c>
      <c r="K7" s="14">
        <v>722</v>
      </c>
      <c r="L7" s="14">
        <v>190</v>
      </c>
      <c r="N7" s="14">
        <v>327</v>
      </c>
      <c r="O7" s="14">
        <v>197</v>
      </c>
      <c r="P7" s="14">
        <v>211</v>
      </c>
      <c r="Q7" s="14">
        <v>403</v>
      </c>
      <c r="R7" s="14">
        <v>343</v>
      </c>
      <c r="S7" s="14">
        <v>351</v>
      </c>
      <c r="T7" s="14">
        <v>309</v>
      </c>
      <c r="U7" s="14">
        <v>748</v>
      </c>
      <c r="V7" s="14">
        <v>526</v>
      </c>
      <c r="W7" s="14">
        <v>343</v>
      </c>
      <c r="X7" s="14">
        <v>341</v>
      </c>
      <c r="Z7" s="14">
        <v>577</v>
      </c>
      <c r="AB7" s="14">
        <v>377</v>
      </c>
      <c r="AD7" s="14">
        <v>416</v>
      </c>
      <c r="AF7" s="14">
        <v>234</v>
      </c>
      <c r="AH7" s="14">
        <v>354</v>
      </c>
      <c r="AJ7" s="14">
        <v>361</v>
      </c>
      <c r="AL7" s="14">
        <v>260</v>
      </c>
      <c r="AN7" s="14">
        <v>99</v>
      </c>
      <c r="AP7" s="14">
        <v>430</v>
      </c>
      <c r="AR7" s="14">
        <v>155</v>
      </c>
      <c r="AT7" s="14">
        <v>275</v>
      </c>
      <c r="AV7" s="14">
        <v>137</v>
      </c>
      <c r="AX7" s="14">
        <v>88</v>
      </c>
      <c r="AZ7" s="14">
        <v>194</v>
      </c>
      <c r="BB7" s="14">
        <v>120</v>
      </c>
      <c r="BD7" s="14">
        <v>146</v>
      </c>
      <c r="BF7" s="14">
        <v>145</v>
      </c>
      <c r="BH7" s="14">
        <v>77</v>
      </c>
      <c r="BI7" s="14">
        <v>51</v>
      </c>
    </row>
    <row r="8" spans="2:63" x14ac:dyDescent="0.35">
      <c r="B8" s="7" t="s">
        <v>65</v>
      </c>
      <c r="C8" s="16">
        <v>4099</v>
      </c>
      <c r="D8" s="16">
        <v>2107</v>
      </c>
      <c r="E8" s="16">
        <v>1988</v>
      </c>
      <c r="G8" s="16">
        <v>402</v>
      </c>
      <c r="H8" s="16">
        <v>932</v>
      </c>
      <c r="I8" s="16">
        <v>967</v>
      </c>
      <c r="J8" s="16">
        <v>860</v>
      </c>
      <c r="K8" s="16">
        <v>740</v>
      </c>
      <c r="L8" s="16">
        <v>198</v>
      </c>
      <c r="N8" s="16">
        <v>332</v>
      </c>
      <c r="O8" s="16">
        <v>172</v>
      </c>
      <c r="P8" s="16">
        <v>139</v>
      </c>
      <c r="Q8" s="16">
        <v>442</v>
      </c>
      <c r="R8" s="16">
        <v>323</v>
      </c>
      <c r="S8" s="16">
        <v>287</v>
      </c>
      <c r="T8" s="16">
        <v>348</v>
      </c>
      <c r="U8" s="16">
        <v>750</v>
      </c>
      <c r="V8" s="16">
        <v>586</v>
      </c>
      <c r="W8" s="16">
        <v>356</v>
      </c>
      <c r="X8" s="16">
        <v>364</v>
      </c>
      <c r="Z8" s="16">
        <v>552</v>
      </c>
      <c r="AB8" s="16">
        <v>395</v>
      </c>
      <c r="AD8" s="16">
        <v>397</v>
      </c>
      <c r="AF8" s="16">
        <v>231</v>
      </c>
      <c r="AH8" s="16">
        <v>342</v>
      </c>
      <c r="AJ8" s="16">
        <v>346</v>
      </c>
      <c r="AL8" s="16">
        <v>269</v>
      </c>
      <c r="AN8" s="16">
        <v>101</v>
      </c>
      <c r="AP8" s="16">
        <v>434</v>
      </c>
      <c r="AR8" s="16">
        <v>157</v>
      </c>
      <c r="AT8" s="16">
        <v>264</v>
      </c>
      <c r="AV8" s="16">
        <v>135</v>
      </c>
      <c r="AX8" s="16">
        <v>118</v>
      </c>
      <c r="AZ8" s="16">
        <v>186</v>
      </c>
      <c r="BB8" s="16">
        <v>117</v>
      </c>
      <c r="BD8" s="16">
        <v>140</v>
      </c>
      <c r="BF8" s="16">
        <v>142</v>
      </c>
      <c r="BH8" s="16">
        <v>69</v>
      </c>
      <c r="BI8" s="16">
        <v>53</v>
      </c>
    </row>
    <row r="9" spans="2:63" ht="19" customHeight="1" x14ac:dyDescent="0.35">
      <c r="B9" s="22" t="s">
        <v>74</v>
      </c>
      <c r="C9" s="20">
        <v>5.270451826335782E-2</v>
      </c>
      <c r="D9" s="20">
        <v>5.0274130077975342E-2</v>
      </c>
      <c r="E9" s="20">
        <v>5.5375202279695682E-2</v>
      </c>
      <c r="G9" s="20">
        <v>4.0778199877257962E-2</v>
      </c>
      <c r="H9" s="20">
        <v>5.305618918666654E-2</v>
      </c>
      <c r="I9" s="20">
        <v>5.4055010940146898E-2</v>
      </c>
      <c r="J9" s="20">
        <v>4.1014921430109277E-2</v>
      </c>
      <c r="K9" s="20">
        <v>6.3423923298596863E-2</v>
      </c>
      <c r="L9" s="20">
        <v>7.9345011781897554E-2</v>
      </c>
      <c r="N9" s="20">
        <v>4.6485855897775062E-2</v>
      </c>
      <c r="O9" s="20">
        <v>6.4333025630826157E-2</v>
      </c>
      <c r="P9" s="20">
        <v>9.6000204254811886E-2</v>
      </c>
      <c r="Q9" s="20">
        <v>4.4371269168992353E-2</v>
      </c>
      <c r="R9" s="20">
        <v>4.2023486868585327E-2</v>
      </c>
      <c r="S9" s="20">
        <v>5.640128162639936E-2</v>
      </c>
      <c r="T9" s="20">
        <v>5.7729115418138272E-2</v>
      </c>
      <c r="U9" s="20">
        <v>5.6120517204811468E-2</v>
      </c>
      <c r="V9" s="20">
        <v>6.1372244091143099E-2</v>
      </c>
      <c r="W9" s="20">
        <v>4.6955994672594141E-2</v>
      </c>
      <c r="X9" s="20">
        <v>3.2883793750874267E-2</v>
      </c>
      <c r="Z9" s="20">
        <v>3.3762689546889768E-2</v>
      </c>
      <c r="AB9" s="20">
        <v>2.8764377560411301E-2</v>
      </c>
      <c r="AD9" s="20">
        <v>5.0410315322621933E-2</v>
      </c>
      <c r="AF9" s="20">
        <v>4.3343115062839138E-2</v>
      </c>
      <c r="AH9" s="20">
        <v>5.1226691235848477E-2</v>
      </c>
      <c r="AJ9" s="20">
        <v>6.4820760871424563E-2</v>
      </c>
      <c r="AL9" s="20">
        <v>4.1461886656709981E-2</v>
      </c>
      <c r="AN9" s="20">
        <v>7.3693853806466952E-2</v>
      </c>
      <c r="AP9" s="20">
        <v>8.6599680408863774E-2</v>
      </c>
      <c r="AR9" s="20">
        <v>4.9903632769460908E-2</v>
      </c>
      <c r="AT9" s="20">
        <v>4.7443011261391277E-2</v>
      </c>
      <c r="AV9" s="20">
        <v>9.3737228881565549E-2</v>
      </c>
      <c r="AX9" s="20">
        <v>1.4987359280370739E-2</v>
      </c>
      <c r="AZ9" s="20">
        <v>4.2459616058336543E-2</v>
      </c>
      <c r="BB9" s="20">
        <v>5.2336994912626118E-2</v>
      </c>
      <c r="BD9" s="20">
        <v>5.1106855436363563E-2</v>
      </c>
      <c r="BF9" s="20">
        <v>3.64581945640522E-2</v>
      </c>
      <c r="BH9" s="20">
        <v>0</v>
      </c>
      <c r="BI9" s="20">
        <v>3.3819556473132451E-2</v>
      </c>
    </row>
    <row r="10" spans="2:63" ht="19" customHeight="1" x14ac:dyDescent="0.35">
      <c r="B10" s="22" t="s">
        <v>75</v>
      </c>
      <c r="C10" s="20">
        <v>0.1498916005240743</v>
      </c>
      <c r="D10" s="20">
        <v>0.15840322791754249</v>
      </c>
      <c r="E10" s="20">
        <v>0.141146663078146</v>
      </c>
      <c r="G10" s="20">
        <v>0.1925214903765258</v>
      </c>
      <c r="H10" s="20">
        <v>0.14880014648654269</v>
      </c>
      <c r="I10" s="20">
        <v>0.15097984884712939</v>
      </c>
      <c r="J10" s="20">
        <v>0.14738558519677031</v>
      </c>
      <c r="K10" s="20">
        <v>0.15153392491576409</v>
      </c>
      <c r="L10" s="20">
        <v>6.8184546315816219E-2</v>
      </c>
      <c r="N10" s="20">
        <v>0.10809957958064779</v>
      </c>
      <c r="O10" s="20">
        <v>0.1238974592975689</v>
      </c>
      <c r="P10" s="20">
        <v>0.1338901322100208</v>
      </c>
      <c r="Q10" s="20">
        <v>0.15818719804514861</v>
      </c>
      <c r="R10" s="20">
        <v>0.15569853094773431</v>
      </c>
      <c r="S10" s="20">
        <v>0.1554432480058176</v>
      </c>
      <c r="T10" s="20">
        <v>0.13686564967321571</v>
      </c>
      <c r="U10" s="20">
        <v>0.14350077048585341</v>
      </c>
      <c r="V10" s="20">
        <v>0.15913526334343761</v>
      </c>
      <c r="W10" s="20">
        <v>0.1765725912174326</v>
      </c>
      <c r="X10" s="20">
        <v>0.17143797250372531</v>
      </c>
      <c r="Z10" s="20">
        <v>0.13577905823997391</v>
      </c>
      <c r="AB10" s="20">
        <v>0.13374777028298779</v>
      </c>
      <c r="AD10" s="20">
        <v>0.13269126053336261</v>
      </c>
      <c r="AF10" s="20">
        <v>0.1419301591884557</v>
      </c>
      <c r="AH10" s="20">
        <v>0.13722072594860599</v>
      </c>
      <c r="AJ10" s="20">
        <v>0.19535310042842649</v>
      </c>
      <c r="AL10" s="20">
        <v>0.14566876037169879</v>
      </c>
      <c r="AN10" s="20">
        <v>0.16361073222926989</v>
      </c>
      <c r="AP10" s="20">
        <v>0.1994861381194809</v>
      </c>
      <c r="AR10" s="20">
        <v>0.16447274158762629</v>
      </c>
      <c r="AT10" s="20">
        <v>0.14729481883952361</v>
      </c>
      <c r="AV10" s="20">
        <v>0.19721225612528001</v>
      </c>
      <c r="AX10" s="20">
        <v>6.8086294549647514E-2</v>
      </c>
      <c r="AZ10" s="20">
        <v>0.16591306926640581</v>
      </c>
      <c r="BB10" s="20">
        <v>0.13609033884834659</v>
      </c>
      <c r="BD10" s="20">
        <v>0.16884372695229649</v>
      </c>
      <c r="BF10" s="20">
        <v>0.14140031683957771</v>
      </c>
      <c r="BH10" s="20">
        <v>0.21595740495409119</v>
      </c>
      <c r="BI10" s="20">
        <v>0.16558351167598609</v>
      </c>
    </row>
    <row r="11" spans="2:63" ht="19" customHeight="1" x14ac:dyDescent="0.35">
      <c r="B11" s="22" t="s">
        <v>70</v>
      </c>
      <c r="C11" s="20">
        <v>0.1381843751114728</v>
      </c>
      <c r="D11" s="20">
        <v>0.14737601306418091</v>
      </c>
      <c r="E11" s="20">
        <v>0.12869772046465741</v>
      </c>
      <c r="G11" s="20">
        <v>0.1190026405204386</v>
      </c>
      <c r="H11" s="20">
        <v>0.1169365144852384</v>
      </c>
      <c r="I11" s="20">
        <v>0.15708648581465001</v>
      </c>
      <c r="J11" s="20">
        <v>0.14561673185999541</v>
      </c>
      <c r="K11" s="20">
        <v>0.14487524312613001</v>
      </c>
      <c r="L11" s="20">
        <v>0.12748874682489991</v>
      </c>
      <c r="N11" s="20">
        <v>0.15714355303606589</v>
      </c>
      <c r="O11" s="20">
        <v>0.1816849414467894</v>
      </c>
      <c r="P11" s="20">
        <v>0.1558806375414872</v>
      </c>
      <c r="Q11" s="20">
        <v>0.13422843867219211</v>
      </c>
      <c r="R11" s="20">
        <v>0.1208618647658168</v>
      </c>
      <c r="S11" s="20">
        <v>0.1305257437493586</v>
      </c>
      <c r="T11" s="20">
        <v>0.14520714912492291</v>
      </c>
      <c r="U11" s="20">
        <v>0.11921447061094501</v>
      </c>
      <c r="V11" s="20">
        <v>0.15403527120304561</v>
      </c>
      <c r="W11" s="20">
        <v>0.1409701378283314</v>
      </c>
      <c r="X11" s="20">
        <v>0.124064238775665</v>
      </c>
      <c r="Z11" s="20">
        <v>0.12768403244254981</v>
      </c>
      <c r="AB11" s="20">
        <v>0.1054501414126426</v>
      </c>
      <c r="AD11" s="20">
        <v>0.10197555476421841</v>
      </c>
      <c r="AF11" s="20">
        <v>0.14739663279667481</v>
      </c>
      <c r="AH11" s="20">
        <v>8.7408523479517455E-2</v>
      </c>
      <c r="AJ11" s="20">
        <v>0.1235104843161466</v>
      </c>
      <c r="AL11" s="20">
        <v>0.179913912549026</v>
      </c>
      <c r="AN11" s="20">
        <v>0.17109464356022219</v>
      </c>
      <c r="AP11" s="20">
        <v>0.15616480379247699</v>
      </c>
      <c r="AR11" s="20">
        <v>0.18979579128615659</v>
      </c>
      <c r="AT11" s="20">
        <v>0.13245788426791311</v>
      </c>
      <c r="AV11" s="20">
        <v>0.13536935815861731</v>
      </c>
      <c r="AX11" s="20">
        <v>0.18672794839679741</v>
      </c>
      <c r="AZ11" s="20">
        <v>0.14517076634989101</v>
      </c>
      <c r="BB11" s="20">
        <v>0.15322075208701411</v>
      </c>
      <c r="BD11" s="20">
        <v>0.1154295917555956</v>
      </c>
      <c r="BF11" s="20">
        <v>0.15970387997273561</v>
      </c>
      <c r="BH11" s="20">
        <v>0.1167536356540647</v>
      </c>
      <c r="BI11" s="20">
        <v>0.20121640741076149</v>
      </c>
    </row>
    <row r="12" spans="2:63" ht="19" customHeight="1" x14ac:dyDescent="0.35">
      <c r="B12" s="22" t="s">
        <v>71</v>
      </c>
      <c r="C12" s="20">
        <v>0.36580852142311748</v>
      </c>
      <c r="D12" s="20">
        <v>0.36620586586116988</v>
      </c>
      <c r="E12" s="20">
        <v>0.36510969509337471</v>
      </c>
      <c r="G12" s="20">
        <v>0.40045438555925761</v>
      </c>
      <c r="H12" s="20">
        <v>0.34541522120745127</v>
      </c>
      <c r="I12" s="20">
        <v>0.34986112628901478</v>
      </c>
      <c r="J12" s="20">
        <v>0.38469532309236198</v>
      </c>
      <c r="K12" s="20">
        <v>0.36820109401648399</v>
      </c>
      <c r="L12" s="20">
        <v>0.37868302784109792</v>
      </c>
      <c r="N12" s="20">
        <v>0.43201280712137979</v>
      </c>
      <c r="O12" s="20">
        <v>0.40332930497605141</v>
      </c>
      <c r="P12" s="20">
        <v>0.3613170280201693</v>
      </c>
      <c r="Q12" s="20">
        <v>0.30249306872722809</v>
      </c>
      <c r="R12" s="20">
        <v>0.3868343566138136</v>
      </c>
      <c r="S12" s="20">
        <v>0.3829862682044331</v>
      </c>
      <c r="T12" s="20">
        <v>0.38093032278672512</v>
      </c>
      <c r="U12" s="20">
        <v>0.35723348446315911</v>
      </c>
      <c r="V12" s="20">
        <v>0.34185617271575269</v>
      </c>
      <c r="W12" s="20">
        <v>0.3624268450358194</v>
      </c>
      <c r="X12" s="20">
        <v>0.37897596981085718</v>
      </c>
      <c r="Z12" s="20">
        <v>0.36469994418113588</v>
      </c>
      <c r="AB12" s="20">
        <v>0.30891524957784527</v>
      </c>
      <c r="AD12" s="20">
        <v>0.4463575035370636</v>
      </c>
      <c r="AF12" s="20">
        <v>0.44885409481882171</v>
      </c>
      <c r="AH12" s="20">
        <v>0.24984382856053991</v>
      </c>
      <c r="AJ12" s="20">
        <v>0.38090414629440861</v>
      </c>
      <c r="AL12" s="20">
        <v>0.39247139147890903</v>
      </c>
      <c r="AN12" s="20">
        <v>0.40230087562854938</v>
      </c>
      <c r="AP12" s="20">
        <v>0.32664688616592652</v>
      </c>
      <c r="AR12" s="20">
        <v>0.38358556420583417</v>
      </c>
      <c r="AT12" s="20">
        <v>0.32908305305988211</v>
      </c>
      <c r="AV12" s="20">
        <v>0.36936734944641142</v>
      </c>
      <c r="AX12" s="20">
        <v>0.46775013267651389</v>
      </c>
      <c r="AZ12" s="20">
        <v>0.31272312067293678</v>
      </c>
      <c r="BB12" s="20">
        <v>0.3159270023925535</v>
      </c>
      <c r="BD12" s="20">
        <v>0.32609352865093139</v>
      </c>
      <c r="BF12" s="20">
        <v>0.35388076553057468</v>
      </c>
      <c r="BH12" s="20">
        <v>0.32667971209978591</v>
      </c>
      <c r="BI12" s="20">
        <v>0.29263750396162141</v>
      </c>
    </row>
    <row r="13" spans="2:63" ht="19" customHeight="1" x14ac:dyDescent="0.35">
      <c r="B13" s="22" t="s">
        <v>72</v>
      </c>
      <c r="C13" s="20">
        <v>0.2934109846779776</v>
      </c>
      <c r="D13" s="20">
        <v>0.2777407630791312</v>
      </c>
      <c r="E13" s="20">
        <v>0.30967071908412619</v>
      </c>
      <c r="G13" s="20">
        <v>0.24724328366652021</v>
      </c>
      <c r="H13" s="20">
        <v>0.33579192863410112</v>
      </c>
      <c r="I13" s="20">
        <v>0.28801752810905912</v>
      </c>
      <c r="J13" s="20">
        <v>0.28128743842076309</v>
      </c>
      <c r="K13" s="20">
        <v>0.27196581464302511</v>
      </c>
      <c r="L13" s="20">
        <v>0.34629866723628822</v>
      </c>
      <c r="N13" s="20">
        <v>0.25625820436413149</v>
      </c>
      <c r="O13" s="20">
        <v>0.22675526864876411</v>
      </c>
      <c r="P13" s="20">
        <v>0.25291199797351088</v>
      </c>
      <c r="Q13" s="20">
        <v>0.36072002538643883</v>
      </c>
      <c r="R13" s="20">
        <v>0.29458176080405002</v>
      </c>
      <c r="S13" s="20">
        <v>0.27464345841399113</v>
      </c>
      <c r="T13" s="20">
        <v>0.27926776299699801</v>
      </c>
      <c r="U13" s="20">
        <v>0.3239307572352309</v>
      </c>
      <c r="V13" s="20">
        <v>0.28360104864662089</v>
      </c>
      <c r="W13" s="20">
        <v>0.27307443124582248</v>
      </c>
      <c r="X13" s="20">
        <v>0.29263802515887821</v>
      </c>
      <c r="Z13" s="20">
        <v>0.33807427558945058</v>
      </c>
      <c r="AB13" s="20">
        <v>0.42312246116611302</v>
      </c>
      <c r="AD13" s="20">
        <v>0.26856536584273327</v>
      </c>
      <c r="AF13" s="20">
        <v>0.2184759981332087</v>
      </c>
      <c r="AH13" s="20">
        <v>0.47430023077548822</v>
      </c>
      <c r="AJ13" s="20">
        <v>0.2354115080895936</v>
      </c>
      <c r="AL13" s="20">
        <v>0.24048404894365641</v>
      </c>
      <c r="AN13" s="20">
        <v>0.18929989477549139</v>
      </c>
      <c r="AP13" s="20">
        <v>0.2311024915132518</v>
      </c>
      <c r="AR13" s="20">
        <v>0.21224227015092181</v>
      </c>
      <c r="AT13" s="20">
        <v>0.34372123257128978</v>
      </c>
      <c r="AV13" s="20">
        <v>0.20431380738812571</v>
      </c>
      <c r="AX13" s="20">
        <v>0.26244826509667041</v>
      </c>
      <c r="AZ13" s="20">
        <v>0.33373342765242991</v>
      </c>
      <c r="BB13" s="20">
        <v>0.34242491175945983</v>
      </c>
      <c r="BD13" s="20">
        <v>0.33852629720481292</v>
      </c>
      <c r="BF13" s="20">
        <v>0.30855684309305992</v>
      </c>
      <c r="BH13" s="20">
        <v>0.34060924729205799</v>
      </c>
      <c r="BI13" s="20">
        <v>0.30674302047849861</v>
      </c>
    </row>
    <row r="15" spans="2:63" x14ac:dyDescent="0.35">
      <c r="B15" t="s">
        <v>115</v>
      </c>
    </row>
    <row r="16" spans="2:63" x14ac:dyDescent="0.35">
      <c r="B16" t="s">
        <v>8</v>
      </c>
    </row>
    <row r="18" spans="2:2" x14ac:dyDescent="0.35">
      <c r="B18" s="5" t="str">
        <f>HYPERLINK("#Contents!A1", "Return to Contents")</f>
        <v>Return to Contents</v>
      </c>
    </row>
  </sheetData>
  <mergeCells count="5">
    <mergeCell ref="G5:L5"/>
    <mergeCell ref="D2:BK2"/>
    <mergeCell ref="D5:E5"/>
    <mergeCell ref="BH5:BI5"/>
    <mergeCell ref="N5:X5"/>
  </mergeCells>
  <pageMargins left="0.75" right="0.75" top="1" bottom="1" header="0.5" footer="0.5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B2:BK18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5" width="10" customWidth="1"/>
    <col min="6" max="6" width="1.453125" customWidth="1"/>
    <col min="7" max="12" width="10" customWidth="1"/>
    <col min="13" max="13" width="1.453125" customWidth="1"/>
    <col min="14" max="24" width="10" customWidth="1"/>
    <col min="25" max="25" width="1.453125" customWidth="1"/>
    <col min="26" max="26" width="10" customWidth="1"/>
    <col min="27" max="27" width="1.453125" customWidth="1"/>
    <col min="28" max="28" width="10" customWidth="1"/>
    <col min="29" max="29" width="1.453125" customWidth="1"/>
    <col min="30" max="30" width="10" customWidth="1"/>
    <col min="31" max="31" width="1.453125" customWidth="1"/>
    <col min="32" max="32" width="10" customWidth="1"/>
    <col min="33" max="33" width="1.453125" customWidth="1"/>
    <col min="34" max="34" width="10" customWidth="1"/>
    <col min="35" max="35" width="1.453125" customWidth="1"/>
    <col min="36" max="36" width="10" customWidth="1"/>
    <col min="37" max="37" width="1.453125" customWidth="1"/>
    <col min="38" max="38" width="10" customWidth="1"/>
    <col min="39" max="39" width="1.453125" customWidth="1"/>
    <col min="40" max="40" width="10" customWidth="1"/>
    <col min="41" max="41" width="1.453125" customWidth="1"/>
    <col min="42" max="42" width="10" customWidth="1"/>
    <col min="43" max="43" width="1.453125" customWidth="1"/>
    <col min="44" max="44" width="10" customWidth="1"/>
    <col min="45" max="45" width="1.453125" customWidth="1"/>
    <col min="46" max="46" width="10" customWidth="1"/>
    <col min="47" max="47" width="1.453125" customWidth="1"/>
    <col min="48" max="48" width="10" customWidth="1"/>
    <col min="49" max="49" width="1.453125" customWidth="1"/>
    <col min="50" max="50" width="10" customWidth="1"/>
    <col min="51" max="51" width="1.453125" customWidth="1"/>
    <col min="52" max="52" width="10" customWidth="1"/>
    <col min="53" max="53" width="1.453125" customWidth="1"/>
    <col min="54" max="54" width="10" customWidth="1"/>
    <col min="55" max="55" width="1.453125" customWidth="1"/>
    <col min="56" max="56" width="10" customWidth="1"/>
    <col min="57" max="57" width="1.453125" customWidth="1"/>
    <col min="58" max="58" width="10" customWidth="1"/>
    <col min="59" max="59" width="1.453125" customWidth="1"/>
    <col min="60" max="61" width="10" customWidth="1"/>
  </cols>
  <sheetData>
    <row r="2" spans="2:63" ht="40" customHeight="1" x14ac:dyDescent="0.35">
      <c r="D2" s="29" t="s">
        <v>111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</row>
    <row r="5" spans="2:63" x14ac:dyDescent="0.35">
      <c r="D5" s="24" t="s">
        <v>18</v>
      </c>
      <c r="E5" s="25"/>
      <c r="G5" s="24" t="s">
        <v>19</v>
      </c>
      <c r="H5" s="25"/>
      <c r="I5" s="25"/>
      <c r="J5" s="25"/>
      <c r="K5" s="25"/>
      <c r="L5" s="25"/>
      <c r="N5" s="24" t="s">
        <v>20</v>
      </c>
      <c r="O5" s="25"/>
      <c r="P5" s="25"/>
      <c r="Q5" s="25"/>
      <c r="R5" s="25"/>
      <c r="S5" s="25"/>
      <c r="T5" s="25"/>
      <c r="U5" s="25"/>
      <c r="V5" s="25"/>
      <c r="W5" s="25"/>
      <c r="X5" s="25"/>
      <c r="Z5" s="11" t="s">
        <v>21</v>
      </c>
      <c r="AB5" s="11" t="s">
        <v>22</v>
      </c>
      <c r="AD5" s="11" t="s">
        <v>23</v>
      </c>
      <c r="AF5" s="11" t="s">
        <v>24</v>
      </c>
      <c r="AH5" s="11" t="s">
        <v>25</v>
      </c>
      <c r="AJ5" s="11" t="s">
        <v>26</v>
      </c>
      <c r="AL5" s="11" t="s">
        <v>27</v>
      </c>
      <c r="AN5" s="11" t="s">
        <v>28</v>
      </c>
      <c r="AP5" s="11" t="s">
        <v>29</v>
      </c>
      <c r="AR5" s="11" t="s">
        <v>30</v>
      </c>
      <c r="AT5" s="11" t="s">
        <v>31</v>
      </c>
      <c r="AV5" s="11" t="s">
        <v>32</v>
      </c>
      <c r="AX5" s="11" t="s">
        <v>33</v>
      </c>
      <c r="AZ5" s="11" t="s">
        <v>34</v>
      </c>
      <c r="BB5" s="11" t="s">
        <v>35</v>
      </c>
      <c r="BD5" s="11" t="s">
        <v>36</v>
      </c>
      <c r="BF5" s="11" t="s">
        <v>37</v>
      </c>
      <c r="BH5" s="24" t="s">
        <v>38</v>
      </c>
      <c r="BI5" s="25"/>
    </row>
    <row r="6" spans="2:63" ht="72.5" x14ac:dyDescent="0.35">
      <c r="C6" s="11" t="s">
        <v>39</v>
      </c>
      <c r="D6" s="12" t="s">
        <v>40</v>
      </c>
      <c r="E6" s="12" t="s">
        <v>41</v>
      </c>
      <c r="G6" s="12" t="s">
        <v>42</v>
      </c>
      <c r="H6" s="12" t="s">
        <v>43</v>
      </c>
      <c r="I6" s="12" t="s">
        <v>44</v>
      </c>
      <c r="J6" s="12" t="s">
        <v>45</v>
      </c>
      <c r="K6" s="12" t="s">
        <v>46</v>
      </c>
      <c r="L6" s="12" t="s">
        <v>47</v>
      </c>
      <c r="N6" s="12" t="s">
        <v>48</v>
      </c>
      <c r="O6" s="12" t="s">
        <v>49</v>
      </c>
      <c r="P6" s="12" t="s">
        <v>50</v>
      </c>
      <c r="Q6" s="12" t="s">
        <v>51</v>
      </c>
      <c r="R6" s="12" t="s">
        <v>52</v>
      </c>
      <c r="S6" s="12" t="s">
        <v>53</v>
      </c>
      <c r="T6" s="12" t="s">
        <v>54</v>
      </c>
      <c r="U6" s="12" t="s">
        <v>55</v>
      </c>
      <c r="V6" s="12" t="s">
        <v>56</v>
      </c>
      <c r="W6" s="12" t="s">
        <v>57</v>
      </c>
      <c r="X6" s="12" t="s">
        <v>58</v>
      </c>
      <c r="Z6" s="12" t="s">
        <v>21</v>
      </c>
      <c r="AB6" s="12" t="s">
        <v>59</v>
      </c>
      <c r="AD6" s="12" t="s">
        <v>23</v>
      </c>
      <c r="AF6" s="12" t="s">
        <v>24</v>
      </c>
      <c r="AH6" s="12" t="s">
        <v>25</v>
      </c>
      <c r="AJ6" s="12" t="s">
        <v>26</v>
      </c>
      <c r="AL6" s="12" t="s">
        <v>27</v>
      </c>
      <c r="AN6" s="12" t="s">
        <v>28</v>
      </c>
      <c r="AP6" s="12" t="s">
        <v>29</v>
      </c>
      <c r="AR6" s="12" t="s">
        <v>60</v>
      </c>
      <c r="AT6" s="12" t="s">
        <v>31</v>
      </c>
      <c r="AV6" s="12" t="s">
        <v>32</v>
      </c>
      <c r="AX6" s="12" t="s">
        <v>61</v>
      </c>
      <c r="AZ6" s="12" t="s">
        <v>34</v>
      </c>
      <c r="BB6" s="12" t="s">
        <v>35</v>
      </c>
      <c r="BD6" s="12" t="s">
        <v>36</v>
      </c>
      <c r="BF6" s="12" t="s">
        <v>37</v>
      </c>
      <c r="BH6" s="12" t="s">
        <v>62</v>
      </c>
      <c r="BI6" s="12" t="s">
        <v>63</v>
      </c>
    </row>
    <row r="7" spans="2:63" x14ac:dyDescent="0.35">
      <c r="B7" s="10" t="s">
        <v>64</v>
      </c>
      <c r="C7" s="14">
        <v>4099</v>
      </c>
      <c r="D7" s="14">
        <v>2021</v>
      </c>
      <c r="E7" s="14">
        <v>2073</v>
      </c>
      <c r="G7" s="14">
        <v>326</v>
      </c>
      <c r="H7" s="14">
        <v>990</v>
      </c>
      <c r="I7" s="14">
        <v>995</v>
      </c>
      <c r="J7" s="14">
        <v>876</v>
      </c>
      <c r="K7" s="14">
        <v>722</v>
      </c>
      <c r="L7" s="14">
        <v>190</v>
      </c>
      <c r="N7" s="14">
        <v>327</v>
      </c>
      <c r="O7" s="14">
        <v>197</v>
      </c>
      <c r="P7" s="14">
        <v>211</v>
      </c>
      <c r="Q7" s="14">
        <v>403</v>
      </c>
      <c r="R7" s="14">
        <v>343</v>
      </c>
      <c r="S7" s="14">
        <v>351</v>
      </c>
      <c r="T7" s="14">
        <v>309</v>
      </c>
      <c r="U7" s="14">
        <v>748</v>
      </c>
      <c r="V7" s="14">
        <v>526</v>
      </c>
      <c r="W7" s="14">
        <v>343</v>
      </c>
      <c r="X7" s="14">
        <v>341</v>
      </c>
      <c r="Z7" s="14">
        <v>577</v>
      </c>
      <c r="AB7" s="14">
        <v>377</v>
      </c>
      <c r="AD7" s="14">
        <v>416</v>
      </c>
      <c r="AF7" s="14">
        <v>234</v>
      </c>
      <c r="AH7" s="14">
        <v>354</v>
      </c>
      <c r="AJ7" s="14">
        <v>361</v>
      </c>
      <c r="AL7" s="14">
        <v>260</v>
      </c>
      <c r="AN7" s="14">
        <v>99</v>
      </c>
      <c r="AP7" s="14">
        <v>430</v>
      </c>
      <c r="AR7" s="14">
        <v>155</v>
      </c>
      <c r="AT7" s="14">
        <v>275</v>
      </c>
      <c r="AV7" s="14">
        <v>137</v>
      </c>
      <c r="AX7" s="14">
        <v>88</v>
      </c>
      <c r="AZ7" s="14">
        <v>194</v>
      </c>
      <c r="BB7" s="14">
        <v>120</v>
      </c>
      <c r="BD7" s="14">
        <v>146</v>
      </c>
      <c r="BF7" s="14">
        <v>145</v>
      </c>
      <c r="BH7" s="14">
        <v>77</v>
      </c>
      <c r="BI7" s="14">
        <v>51</v>
      </c>
    </row>
    <row r="8" spans="2:63" x14ac:dyDescent="0.35">
      <c r="B8" s="7" t="s">
        <v>65</v>
      </c>
      <c r="C8" s="16">
        <v>4099</v>
      </c>
      <c r="D8" s="16">
        <v>2107</v>
      </c>
      <c r="E8" s="16">
        <v>1988</v>
      </c>
      <c r="G8" s="16">
        <v>402</v>
      </c>
      <c r="H8" s="16">
        <v>932</v>
      </c>
      <c r="I8" s="16">
        <v>967</v>
      </c>
      <c r="J8" s="16">
        <v>860</v>
      </c>
      <c r="K8" s="16">
        <v>740</v>
      </c>
      <c r="L8" s="16">
        <v>198</v>
      </c>
      <c r="N8" s="16">
        <v>332</v>
      </c>
      <c r="O8" s="16">
        <v>172</v>
      </c>
      <c r="P8" s="16">
        <v>139</v>
      </c>
      <c r="Q8" s="16">
        <v>442</v>
      </c>
      <c r="R8" s="16">
        <v>323</v>
      </c>
      <c r="S8" s="16">
        <v>287</v>
      </c>
      <c r="T8" s="16">
        <v>348</v>
      </c>
      <c r="U8" s="16">
        <v>750</v>
      </c>
      <c r="V8" s="16">
        <v>586</v>
      </c>
      <c r="W8" s="16">
        <v>356</v>
      </c>
      <c r="X8" s="16">
        <v>364</v>
      </c>
      <c r="Z8" s="16">
        <v>552</v>
      </c>
      <c r="AB8" s="16">
        <v>395</v>
      </c>
      <c r="AD8" s="16">
        <v>397</v>
      </c>
      <c r="AF8" s="16">
        <v>231</v>
      </c>
      <c r="AH8" s="16">
        <v>342</v>
      </c>
      <c r="AJ8" s="16">
        <v>346</v>
      </c>
      <c r="AL8" s="16">
        <v>269</v>
      </c>
      <c r="AN8" s="16">
        <v>101</v>
      </c>
      <c r="AP8" s="16">
        <v>434</v>
      </c>
      <c r="AR8" s="16">
        <v>157</v>
      </c>
      <c r="AT8" s="16">
        <v>264</v>
      </c>
      <c r="AV8" s="16">
        <v>135</v>
      </c>
      <c r="AX8" s="16">
        <v>118</v>
      </c>
      <c r="AZ8" s="16">
        <v>186</v>
      </c>
      <c r="BB8" s="16">
        <v>117</v>
      </c>
      <c r="BD8" s="16">
        <v>140</v>
      </c>
      <c r="BF8" s="16">
        <v>142</v>
      </c>
      <c r="BH8" s="16">
        <v>69</v>
      </c>
      <c r="BI8" s="16">
        <v>53</v>
      </c>
    </row>
    <row r="9" spans="2:63" ht="19" customHeight="1" x14ac:dyDescent="0.35">
      <c r="B9" s="22" t="s">
        <v>74</v>
      </c>
      <c r="C9" s="20">
        <v>0.2006616370966553</v>
      </c>
      <c r="D9" s="20">
        <v>0.20595667982876609</v>
      </c>
      <c r="E9" s="20">
        <v>0.19486138004940659</v>
      </c>
      <c r="G9" s="20">
        <v>0.18817094091603881</v>
      </c>
      <c r="H9" s="20">
        <v>0.2706498921280352</v>
      </c>
      <c r="I9" s="20">
        <v>0.21066981188980191</v>
      </c>
      <c r="J9" s="20">
        <v>0.15233626201474909</v>
      </c>
      <c r="K9" s="20">
        <v>0.1571646108051733</v>
      </c>
      <c r="L9" s="20">
        <v>0.21974097539505971</v>
      </c>
      <c r="N9" s="20">
        <v>0.17206993115667271</v>
      </c>
      <c r="O9" s="20">
        <v>0.19637990999937499</v>
      </c>
      <c r="P9" s="20">
        <v>0.21700750221679041</v>
      </c>
      <c r="Q9" s="20">
        <v>0.23516262046017319</v>
      </c>
      <c r="R9" s="20">
        <v>0.17985379355623821</v>
      </c>
      <c r="S9" s="20">
        <v>0.18532859166590171</v>
      </c>
      <c r="T9" s="20">
        <v>0.19931196929588399</v>
      </c>
      <c r="U9" s="20">
        <v>0.25301436596320892</v>
      </c>
      <c r="V9" s="20">
        <v>0.16386365349156851</v>
      </c>
      <c r="W9" s="20">
        <v>0.16461125459934511</v>
      </c>
      <c r="X9" s="20">
        <v>0.19909145301122741</v>
      </c>
      <c r="Z9" s="20">
        <v>0.2146622166986511</v>
      </c>
      <c r="AB9" s="20">
        <v>0.27112580478202791</v>
      </c>
      <c r="AD9" s="20">
        <v>0.1494705753510929</v>
      </c>
      <c r="AF9" s="20">
        <v>0.1214694707283875</v>
      </c>
      <c r="AH9" s="20">
        <v>0.39425395079860293</v>
      </c>
      <c r="AJ9" s="20">
        <v>0.18436525171496501</v>
      </c>
      <c r="AL9" s="20">
        <v>0.20507015216687949</v>
      </c>
      <c r="AN9" s="20">
        <v>0.1907556576912342</v>
      </c>
      <c r="AP9" s="20">
        <v>0.134958774626352</v>
      </c>
      <c r="AR9" s="20">
        <v>0.15014955829127119</v>
      </c>
      <c r="AT9" s="20">
        <v>0.22930226695507919</v>
      </c>
      <c r="AV9" s="20">
        <v>8.4782425411524198E-2</v>
      </c>
      <c r="AX9" s="20">
        <v>8.0595940164036539E-2</v>
      </c>
      <c r="AZ9" s="20">
        <v>0.20682768495653411</v>
      </c>
      <c r="BB9" s="20">
        <v>0.2213084982680186</v>
      </c>
      <c r="BD9" s="20">
        <v>0.19830843146130531</v>
      </c>
      <c r="BF9" s="20">
        <v>0.22332037261503959</v>
      </c>
      <c r="BH9" s="20">
        <v>0.22169530697972911</v>
      </c>
      <c r="BI9" s="20">
        <v>0.18965494056367571</v>
      </c>
    </row>
    <row r="10" spans="2:63" ht="19" customHeight="1" x14ac:dyDescent="0.35">
      <c r="B10" s="22" t="s">
        <v>75</v>
      </c>
      <c r="C10" s="20">
        <v>0.28380997796361218</v>
      </c>
      <c r="D10" s="20">
        <v>0.28718781111156011</v>
      </c>
      <c r="E10" s="20">
        <v>0.28051210795448822</v>
      </c>
      <c r="G10" s="20">
        <v>0.32626174183243423</v>
      </c>
      <c r="H10" s="20">
        <v>0.32746868062406459</v>
      </c>
      <c r="I10" s="20">
        <v>0.272441567394416</v>
      </c>
      <c r="J10" s="20">
        <v>0.29215061795852709</v>
      </c>
      <c r="K10" s="20">
        <v>0.23888883499684649</v>
      </c>
      <c r="L10" s="20">
        <v>0.17925906181034101</v>
      </c>
      <c r="N10" s="20">
        <v>0.28202151307544487</v>
      </c>
      <c r="O10" s="20">
        <v>0.34535498122210379</v>
      </c>
      <c r="P10" s="20">
        <v>0.27663939751398442</v>
      </c>
      <c r="Q10" s="20">
        <v>0.27560181125420452</v>
      </c>
      <c r="R10" s="20">
        <v>0.27135157147389177</v>
      </c>
      <c r="S10" s="20">
        <v>0.2602284751516189</v>
      </c>
      <c r="T10" s="20">
        <v>0.30034032485283402</v>
      </c>
      <c r="U10" s="20">
        <v>0.30217662792691091</v>
      </c>
      <c r="V10" s="20">
        <v>0.26459651440249471</v>
      </c>
      <c r="W10" s="20">
        <v>0.26771592272175188</v>
      </c>
      <c r="X10" s="20">
        <v>0.29180124648250583</v>
      </c>
      <c r="Z10" s="20">
        <v>0.30618720885218598</v>
      </c>
      <c r="AB10" s="20">
        <v>0.31990865187011053</v>
      </c>
      <c r="AD10" s="20">
        <v>0.3393811992750731</v>
      </c>
      <c r="AF10" s="20">
        <v>0.29301726222100188</v>
      </c>
      <c r="AH10" s="20">
        <v>0.31768383792914617</v>
      </c>
      <c r="AJ10" s="20">
        <v>0.28203684708781412</v>
      </c>
      <c r="AL10" s="20">
        <v>0.3161292889887205</v>
      </c>
      <c r="AN10" s="20">
        <v>0.26567394891166202</v>
      </c>
      <c r="AP10" s="20">
        <v>0.18749758867478161</v>
      </c>
      <c r="AR10" s="20">
        <v>0.25491126122219371</v>
      </c>
      <c r="AT10" s="20">
        <v>0.33221026183543612</v>
      </c>
      <c r="AV10" s="20">
        <v>0.29349177352928701</v>
      </c>
      <c r="AX10" s="20">
        <v>0.2237443971161916</v>
      </c>
      <c r="AZ10" s="20">
        <v>0.2383665365631388</v>
      </c>
      <c r="BB10" s="20">
        <v>0.2550715940458082</v>
      </c>
      <c r="BD10" s="20">
        <v>0.24946177809409451</v>
      </c>
      <c r="BF10" s="20">
        <v>0.22918213920074151</v>
      </c>
      <c r="BH10" s="20">
        <v>0.26456366576591278</v>
      </c>
      <c r="BI10" s="20">
        <v>9.3869230563890793E-2</v>
      </c>
    </row>
    <row r="11" spans="2:63" ht="19" customHeight="1" x14ac:dyDescent="0.35">
      <c r="B11" s="22" t="s">
        <v>70</v>
      </c>
      <c r="C11" s="20">
        <v>0.1649561409250416</v>
      </c>
      <c r="D11" s="20">
        <v>0.1574595271740768</v>
      </c>
      <c r="E11" s="20">
        <v>0.17249058822542099</v>
      </c>
      <c r="G11" s="20">
        <v>0.14040058229424859</v>
      </c>
      <c r="H11" s="20">
        <v>0.12954336125862501</v>
      </c>
      <c r="I11" s="20">
        <v>0.18441142998717269</v>
      </c>
      <c r="J11" s="20">
        <v>0.1731540787075547</v>
      </c>
      <c r="K11" s="20">
        <v>0.17619266269889891</v>
      </c>
      <c r="L11" s="20">
        <v>0.2088766508849631</v>
      </c>
      <c r="N11" s="20">
        <v>0.21200102340851129</v>
      </c>
      <c r="O11" s="20">
        <v>0.1828527932631154</v>
      </c>
      <c r="P11" s="20">
        <v>0.1759616451122086</v>
      </c>
      <c r="Q11" s="20">
        <v>0.1795373078110894</v>
      </c>
      <c r="R11" s="20">
        <v>0.17294331783936401</v>
      </c>
      <c r="S11" s="20">
        <v>0.1603817730873198</v>
      </c>
      <c r="T11" s="20">
        <v>0.17080309373765101</v>
      </c>
      <c r="U11" s="20">
        <v>0.1359407178045475</v>
      </c>
      <c r="V11" s="20">
        <v>0.13712307721616651</v>
      </c>
      <c r="W11" s="20">
        <v>0.19064657623137821</v>
      </c>
      <c r="X11" s="20">
        <v>0.1620846926160279</v>
      </c>
      <c r="Z11" s="20">
        <v>0.16717353887021241</v>
      </c>
      <c r="AB11" s="20">
        <v>0.162706602899229</v>
      </c>
      <c r="AD11" s="20">
        <v>0.17574562020220269</v>
      </c>
      <c r="AF11" s="20">
        <v>0.1726931696266229</v>
      </c>
      <c r="AH11" s="20">
        <v>9.2765460360065458E-2</v>
      </c>
      <c r="AJ11" s="20">
        <v>0.16463805529286071</v>
      </c>
      <c r="AL11" s="20">
        <v>0.18096482023942559</v>
      </c>
      <c r="AN11" s="20">
        <v>9.1650935028881969E-2</v>
      </c>
      <c r="AP11" s="20">
        <v>0.185852650063275</v>
      </c>
      <c r="AR11" s="20">
        <v>0.15238585707662519</v>
      </c>
      <c r="AT11" s="20">
        <v>0.1573493224826184</v>
      </c>
      <c r="AV11" s="20">
        <v>0.1816756294918544</v>
      </c>
      <c r="AX11" s="20">
        <v>0.21161534723113259</v>
      </c>
      <c r="AZ11" s="20">
        <v>0.17619600624625689</v>
      </c>
      <c r="BB11" s="20">
        <v>0.1634417468608706</v>
      </c>
      <c r="BD11" s="20">
        <v>0.18664078969339651</v>
      </c>
      <c r="BF11" s="20">
        <v>0.1937817015475671</v>
      </c>
      <c r="BH11" s="20">
        <v>0.15101300961343789</v>
      </c>
      <c r="BI11" s="20">
        <v>0.266538679120494</v>
      </c>
    </row>
    <row r="12" spans="2:63" ht="19" customHeight="1" x14ac:dyDescent="0.35">
      <c r="B12" s="22" t="s">
        <v>71</v>
      </c>
      <c r="C12" s="20">
        <v>0.2183885642591977</v>
      </c>
      <c r="D12" s="20">
        <v>0.2148702977650368</v>
      </c>
      <c r="E12" s="20">
        <v>0.2221930666134124</v>
      </c>
      <c r="G12" s="20">
        <v>0.22904704181853239</v>
      </c>
      <c r="H12" s="20">
        <v>0.19417370678424761</v>
      </c>
      <c r="I12" s="20">
        <v>0.2152795923966109</v>
      </c>
      <c r="J12" s="20">
        <v>0.24066195922340691</v>
      </c>
      <c r="K12" s="20">
        <v>0.24295374474591491</v>
      </c>
      <c r="L12" s="20">
        <v>0.13754923461191501</v>
      </c>
      <c r="N12" s="20">
        <v>0.21003850832822751</v>
      </c>
      <c r="O12" s="20">
        <v>0.17900953675287601</v>
      </c>
      <c r="P12" s="20">
        <v>0.1782286141248936</v>
      </c>
      <c r="Q12" s="20">
        <v>0.19079657010106271</v>
      </c>
      <c r="R12" s="20">
        <v>0.2472431750771148</v>
      </c>
      <c r="S12" s="20">
        <v>0.2308639851981196</v>
      </c>
      <c r="T12" s="20">
        <v>0.20605603876105991</v>
      </c>
      <c r="U12" s="20">
        <v>0.19653242196536069</v>
      </c>
      <c r="V12" s="20">
        <v>0.25988065321601539</v>
      </c>
      <c r="W12" s="20">
        <v>0.22571988456361511</v>
      </c>
      <c r="X12" s="20">
        <v>0.24080713923383021</v>
      </c>
      <c r="Z12" s="20">
        <v>0.20006450843017151</v>
      </c>
      <c r="AB12" s="20">
        <v>0.1539144927654717</v>
      </c>
      <c r="AD12" s="20">
        <v>0.21335337814689531</v>
      </c>
      <c r="AF12" s="20">
        <v>0.24228439942851299</v>
      </c>
      <c r="AH12" s="20">
        <v>0.1236363540635803</v>
      </c>
      <c r="AJ12" s="20">
        <v>0.22364678093482751</v>
      </c>
      <c r="AL12" s="20">
        <v>0.20450576170503609</v>
      </c>
      <c r="AN12" s="20">
        <v>0.28710376918196728</v>
      </c>
      <c r="AP12" s="20">
        <v>0.31677410348140372</v>
      </c>
      <c r="AR12" s="20">
        <v>0.28073312842331988</v>
      </c>
      <c r="AT12" s="20">
        <v>0.18568892244572849</v>
      </c>
      <c r="AV12" s="20">
        <v>0.2285513509230285</v>
      </c>
      <c r="AX12" s="20">
        <v>0.2387486071239521</v>
      </c>
      <c r="AZ12" s="20">
        <v>0.24918009637353611</v>
      </c>
      <c r="BB12" s="20">
        <v>0.2214379565879647</v>
      </c>
      <c r="BD12" s="20">
        <v>0.23961386264534179</v>
      </c>
      <c r="BF12" s="20">
        <v>0.23032549354779791</v>
      </c>
      <c r="BH12" s="20">
        <v>0.30931234782443212</v>
      </c>
      <c r="BI12" s="20">
        <v>0.23064706094409429</v>
      </c>
    </row>
    <row r="13" spans="2:63" ht="19" customHeight="1" x14ac:dyDescent="0.35">
      <c r="B13" s="22" t="s">
        <v>72</v>
      </c>
      <c r="C13" s="20">
        <v>0.13218367975549311</v>
      </c>
      <c r="D13" s="20">
        <v>0.13452568412056021</v>
      </c>
      <c r="E13" s="20">
        <v>0.12994285715727169</v>
      </c>
      <c r="G13" s="20">
        <v>0.11611969313874621</v>
      </c>
      <c r="H13" s="20">
        <v>7.8164359205027498E-2</v>
      </c>
      <c r="I13" s="20">
        <v>0.1171975983319986</v>
      </c>
      <c r="J13" s="20">
        <v>0.14169708209576209</v>
      </c>
      <c r="K13" s="20">
        <v>0.18480014675316639</v>
      </c>
      <c r="L13" s="20">
        <v>0.25457407729772091</v>
      </c>
      <c r="N13" s="20">
        <v>0.12386902403114371</v>
      </c>
      <c r="O13" s="20">
        <v>9.6402778762529923E-2</v>
      </c>
      <c r="P13" s="20">
        <v>0.15216284103212319</v>
      </c>
      <c r="Q13" s="20">
        <v>0.1189016903734703</v>
      </c>
      <c r="R13" s="20">
        <v>0.12860814205339119</v>
      </c>
      <c r="S13" s="20">
        <v>0.16319717489703969</v>
      </c>
      <c r="T13" s="20">
        <v>0.1234885733525713</v>
      </c>
      <c r="U13" s="20">
        <v>0.1123358663399719</v>
      </c>
      <c r="V13" s="20">
        <v>0.17453610167375491</v>
      </c>
      <c r="W13" s="20">
        <v>0.15130636188390981</v>
      </c>
      <c r="X13" s="20">
        <v>0.1062154686564087</v>
      </c>
      <c r="Z13" s="20">
        <v>0.1119125271487792</v>
      </c>
      <c r="AB13" s="20">
        <v>9.2344447683160899E-2</v>
      </c>
      <c r="AD13" s="20">
        <v>0.1220492270247359</v>
      </c>
      <c r="AF13" s="20">
        <v>0.17053569799547461</v>
      </c>
      <c r="AH13" s="20">
        <v>7.1660396848605354E-2</v>
      </c>
      <c r="AJ13" s="20">
        <v>0.14531306496953261</v>
      </c>
      <c r="AL13" s="20">
        <v>9.3329976899938494E-2</v>
      </c>
      <c r="AN13" s="20">
        <v>0.1648156891862545</v>
      </c>
      <c r="AP13" s="20">
        <v>0.17491688315418771</v>
      </c>
      <c r="AR13" s="20">
        <v>0.16182019498659</v>
      </c>
      <c r="AT13" s="20">
        <v>9.5449226281137778E-2</v>
      </c>
      <c r="AV13" s="20">
        <v>0.21149882064430589</v>
      </c>
      <c r="AX13" s="20">
        <v>0.24529570836468709</v>
      </c>
      <c r="AZ13" s="20">
        <v>0.12942967586053411</v>
      </c>
      <c r="BB13" s="20">
        <v>0.13874020423733791</v>
      </c>
      <c r="BD13" s="20">
        <v>0.125975138105862</v>
      </c>
      <c r="BF13" s="20">
        <v>0.12339029308885389</v>
      </c>
      <c r="BH13" s="20">
        <v>5.3415669816488071E-2</v>
      </c>
      <c r="BI13" s="20">
        <v>0.21929008880784509</v>
      </c>
    </row>
    <row r="15" spans="2:63" x14ac:dyDescent="0.35">
      <c r="B15" t="s">
        <v>115</v>
      </c>
    </row>
    <row r="16" spans="2:63" x14ac:dyDescent="0.35">
      <c r="B16" t="s">
        <v>8</v>
      </c>
    </row>
    <row r="18" spans="2:2" x14ac:dyDescent="0.35">
      <c r="B18" s="5" t="str">
        <f>HYPERLINK("#Contents!A1", "Return to Contents")</f>
        <v>Return to Contents</v>
      </c>
    </row>
  </sheetData>
  <mergeCells count="5">
    <mergeCell ref="G5:L5"/>
    <mergeCell ref="D2:BK2"/>
    <mergeCell ref="D5:E5"/>
    <mergeCell ref="BH5:BI5"/>
    <mergeCell ref="N5:X5"/>
  </mergeCells>
  <pageMargins left="0.75" right="0.75" top="1" bottom="1" header="0.5" footer="0.5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B2:E18"/>
  <sheetViews>
    <sheetView showGridLines="0" workbookViewId="0"/>
  </sheetViews>
  <sheetFormatPr defaultRowHeight="14.5" x14ac:dyDescent="0.35"/>
  <cols>
    <col min="1" max="1" width="5" customWidth="1"/>
    <col min="2" max="2" width="25" customWidth="1"/>
    <col min="3" max="5" width="20" customWidth="1"/>
  </cols>
  <sheetData>
    <row r="2" spans="2:5" ht="40" customHeight="1" x14ac:dyDescent="0.35">
      <c r="D2" s="21" t="s">
        <v>116</v>
      </c>
    </row>
    <row r="6" spans="2:5" ht="116" customHeight="1" x14ac:dyDescent="0.35">
      <c r="C6" s="23" t="s">
        <v>154</v>
      </c>
      <c r="D6" s="23" t="s">
        <v>155</v>
      </c>
      <c r="E6" s="23" t="s">
        <v>156</v>
      </c>
    </row>
    <row r="7" spans="2:5" x14ac:dyDescent="0.35">
      <c r="B7" s="22" t="s">
        <v>74</v>
      </c>
      <c r="C7" s="20">
        <v>5.6430869788240613E-2</v>
      </c>
      <c r="D7" s="20">
        <v>0.2371431826281418</v>
      </c>
      <c r="E7" s="20">
        <v>0.30188916809314109</v>
      </c>
    </row>
    <row r="8" spans="2:5" x14ac:dyDescent="0.35">
      <c r="B8" s="22" t="s">
        <v>75</v>
      </c>
      <c r="C8" s="20">
        <v>0.1463337508871809</v>
      </c>
      <c r="D8" s="20">
        <v>0.30750898402811311</v>
      </c>
      <c r="E8" s="20">
        <v>0.3532145840119893</v>
      </c>
    </row>
    <row r="9" spans="2:5" x14ac:dyDescent="0.35">
      <c r="B9" s="22" t="s">
        <v>70</v>
      </c>
      <c r="C9" s="20">
        <v>0.1483766519393924</v>
      </c>
      <c r="D9" s="20">
        <v>0.16837295821118339</v>
      </c>
      <c r="E9" s="20">
        <v>0.14238692270575681</v>
      </c>
    </row>
    <row r="10" spans="2:5" x14ac:dyDescent="0.35">
      <c r="B10" s="22" t="s">
        <v>71</v>
      </c>
      <c r="C10" s="20">
        <v>0.38480551827163828</v>
      </c>
      <c r="D10" s="20">
        <v>0.1990288470193754</v>
      </c>
      <c r="E10" s="20">
        <v>0.13904215163152611</v>
      </c>
    </row>
    <row r="11" spans="2:5" x14ac:dyDescent="0.35">
      <c r="B11" s="22" t="s">
        <v>72</v>
      </c>
      <c r="C11" s="20">
        <v>0.26405320911354768</v>
      </c>
      <c r="D11" s="20">
        <v>8.7946028113186386E-2</v>
      </c>
      <c r="E11" s="20">
        <v>6.3467173557586645E-2</v>
      </c>
    </row>
    <row r="14" spans="2:5" x14ac:dyDescent="0.35">
      <c r="B14" t="s">
        <v>115</v>
      </c>
    </row>
    <row r="15" spans="2:5" x14ac:dyDescent="0.35">
      <c r="B15" t="s">
        <v>8</v>
      </c>
    </row>
    <row r="18" spans="2:2" x14ac:dyDescent="0.35">
      <c r="B18" t="str">
        <f>HYPERLINK("#Contents!A1", "Return to Contents")</f>
        <v>Return to Contents</v>
      </c>
    </row>
  </sheetData>
  <pageMargins left="0.75" right="0.75" top="1" bottom="1" header="0.5" footer="0.5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B2:BK18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5" width="10" customWidth="1"/>
    <col min="6" max="6" width="1.453125" customWidth="1"/>
    <col min="7" max="12" width="10" customWidth="1"/>
    <col min="13" max="13" width="1.453125" customWidth="1"/>
    <col min="14" max="24" width="10" customWidth="1"/>
    <col min="25" max="25" width="1.453125" customWidth="1"/>
    <col min="26" max="26" width="10" customWidth="1"/>
    <col min="27" max="27" width="1.453125" customWidth="1"/>
    <col min="28" max="28" width="10" customWidth="1"/>
    <col min="29" max="29" width="1.453125" customWidth="1"/>
    <col min="30" max="30" width="10" customWidth="1"/>
    <col min="31" max="31" width="1.453125" customWidth="1"/>
    <col min="32" max="32" width="10" customWidth="1"/>
    <col min="33" max="33" width="1.453125" customWidth="1"/>
    <col min="34" max="34" width="10" customWidth="1"/>
    <col min="35" max="35" width="1.453125" customWidth="1"/>
    <col min="36" max="36" width="10" customWidth="1"/>
    <col min="37" max="37" width="1.453125" customWidth="1"/>
    <col min="38" max="38" width="10" customWidth="1"/>
    <col min="39" max="39" width="1.453125" customWidth="1"/>
    <col min="40" max="40" width="10" customWidth="1"/>
    <col min="41" max="41" width="1.453125" customWidth="1"/>
    <col min="42" max="42" width="10" customWidth="1"/>
    <col min="43" max="43" width="1.453125" customWidth="1"/>
    <col min="44" max="44" width="10" customWidth="1"/>
    <col min="45" max="45" width="1.453125" customWidth="1"/>
    <col min="46" max="46" width="10" customWidth="1"/>
    <col min="47" max="47" width="1.453125" customWidth="1"/>
    <col min="48" max="48" width="10" customWidth="1"/>
    <col min="49" max="49" width="1.453125" customWidth="1"/>
    <col min="50" max="50" width="10" customWidth="1"/>
    <col min="51" max="51" width="1.453125" customWidth="1"/>
    <col min="52" max="52" width="10" customWidth="1"/>
    <col min="53" max="53" width="1.453125" customWidth="1"/>
    <col min="54" max="54" width="10" customWidth="1"/>
    <col min="55" max="55" width="1.453125" customWidth="1"/>
    <col min="56" max="56" width="10" customWidth="1"/>
    <col min="57" max="57" width="1.453125" customWidth="1"/>
    <col min="58" max="58" width="10" customWidth="1"/>
    <col min="59" max="59" width="1.453125" customWidth="1"/>
    <col min="60" max="61" width="10" customWidth="1"/>
  </cols>
  <sheetData>
    <row r="2" spans="2:63" ht="40" customHeight="1" x14ac:dyDescent="0.35">
      <c r="D2" s="29" t="s">
        <v>112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</row>
    <row r="5" spans="2:63" x14ac:dyDescent="0.35">
      <c r="D5" s="24" t="s">
        <v>18</v>
      </c>
      <c r="E5" s="25"/>
      <c r="G5" s="24" t="s">
        <v>19</v>
      </c>
      <c r="H5" s="25"/>
      <c r="I5" s="25"/>
      <c r="J5" s="25"/>
      <c r="K5" s="25"/>
      <c r="L5" s="25"/>
      <c r="N5" s="24" t="s">
        <v>20</v>
      </c>
      <c r="O5" s="25"/>
      <c r="P5" s="25"/>
      <c r="Q5" s="25"/>
      <c r="R5" s="25"/>
      <c r="S5" s="25"/>
      <c r="T5" s="25"/>
      <c r="U5" s="25"/>
      <c r="V5" s="25"/>
      <c r="W5" s="25"/>
      <c r="X5" s="25"/>
      <c r="Z5" s="11" t="s">
        <v>21</v>
      </c>
      <c r="AB5" s="11" t="s">
        <v>22</v>
      </c>
      <c r="AD5" s="11" t="s">
        <v>23</v>
      </c>
      <c r="AF5" s="11" t="s">
        <v>24</v>
      </c>
      <c r="AH5" s="11" t="s">
        <v>25</v>
      </c>
      <c r="AJ5" s="11" t="s">
        <v>26</v>
      </c>
      <c r="AL5" s="11" t="s">
        <v>27</v>
      </c>
      <c r="AN5" s="11" t="s">
        <v>28</v>
      </c>
      <c r="AP5" s="11" t="s">
        <v>29</v>
      </c>
      <c r="AR5" s="11" t="s">
        <v>30</v>
      </c>
      <c r="AT5" s="11" t="s">
        <v>31</v>
      </c>
      <c r="AV5" s="11" t="s">
        <v>32</v>
      </c>
      <c r="AX5" s="11" t="s">
        <v>33</v>
      </c>
      <c r="AZ5" s="11" t="s">
        <v>34</v>
      </c>
      <c r="BB5" s="11" t="s">
        <v>35</v>
      </c>
      <c r="BD5" s="11" t="s">
        <v>36</v>
      </c>
      <c r="BF5" s="11" t="s">
        <v>37</v>
      </c>
      <c r="BH5" s="24" t="s">
        <v>38</v>
      </c>
      <c r="BI5" s="25"/>
    </row>
    <row r="6" spans="2:63" ht="72.5" x14ac:dyDescent="0.35">
      <c r="C6" s="11" t="s">
        <v>39</v>
      </c>
      <c r="D6" s="12" t="s">
        <v>40</v>
      </c>
      <c r="E6" s="12" t="s">
        <v>41</v>
      </c>
      <c r="G6" s="12" t="s">
        <v>42</v>
      </c>
      <c r="H6" s="12" t="s">
        <v>43</v>
      </c>
      <c r="I6" s="12" t="s">
        <v>44</v>
      </c>
      <c r="J6" s="12" t="s">
        <v>45</v>
      </c>
      <c r="K6" s="12" t="s">
        <v>46</v>
      </c>
      <c r="L6" s="12" t="s">
        <v>47</v>
      </c>
      <c r="N6" s="12" t="s">
        <v>48</v>
      </c>
      <c r="O6" s="12" t="s">
        <v>49</v>
      </c>
      <c r="P6" s="12" t="s">
        <v>50</v>
      </c>
      <c r="Q6" s="12" t="s">
        <v>51</v>
      </c>
      <c r="R6" s="12" t="s">
        <v>52</v>
      </c>
      <c r="S6" s="12" t="s">
        <v>53</v>
      </c>
      <c r="T6" s="12" t="s">
        <v>54</v>
      </c>
      <c r="U6" s="12" t="s">
        <v>55</v>
      </c>
      <c r="V6" s="12" t="s">
        <v>56</v>
      </c>
      <c r="W6" s="12" t="s">
        <v>57</v>
      </c>
      <c r="X6" s="12" t="s">
        <v>58</v>
      </c>
      <c r="Z6" s="12" t="s">
        <v>21</v>
      </c>
      <c r="AB6" s="12" t="s">
        <v>59</v>
      </c>
      <c r="AD6" s="12" t="s">
        <v>23</v>
      </c>
      <c r="AF6" s="12" t="s">
        <v>24</v>
      </c>
      <c r="AH6" s="12" t="s">
        <v>25</v>
      </c>
      <c r="AJ6" s="12" t="s">
        <v>26</v>
      </c>
      <c r="AL6" s="12" t="s">
        <v>27</v>
      </c>
      <c r="AN6" s="12" t="s">
        <v>28</v>
      </c>
      <c r="AP6" s="12" t="s">
        <v>29</v>
      </c>
      <c r="AR6" s="12" t="s">
        <v>60</v>
      </c>
      <c r="AT6" s="12" t="s">
        <v>31</v>
      </c>
      <c r="AV6" s="12" t="s">
        <v>32</v>
      </c>
      <c r="AX6" s="12" t="s">
        <v>61</v>
      </c>
      <c r="AZ6" s="12" t="s">
        <v>34</v>
      </c>
      <c r="BB6" s="12" t="s">
        <v>35</v>
      </c>
      <c r="BD6" s="12" t="s">
        <v>36</v>
      </c>
      <c r="BF6" s="12" t="s">
        <v>37</v>
      </c>
      <c r="BH6" s="12" t="s">
        <v>62</v>
      </c>
      <c r="BI6" s="12" t="s">
        <v>63</v>
      </c>
    </row>
    <row r="7" spans="2:63" x14ac:dyDescent="0.35">
      <c r="B7" s="10" t="s">
        <v>64</v>
      </c>
      <c r="C7" s="14">
        <v>4099</v>
      </c>
      <c r="D7" s="14">
        <v>2021</v>
      </c>
      <c r="E7" s="14">
        <v>2073</v>
      </c>
      <c r="G7" s="14">
        <v>326</v>
      </c>
      <c r="H7" s="14">
        <v>990</v>
      </c>
      <c r="I7" s="14">
        <v>995</v>
      </c>
      <c r="J7" s="14">
        <v>876</v>
      </c>
      <c r="K7" s="14">
        <v>722</v>
      </c>
      <c r="L7" s="14">
        <v>190</v>
      </c>
      <c r="N7" s="14">
        <v>327</v>
      </c>
      <c r="O7" s="14">
        <v>197</v>
      </c>
      <c r="P7" s="14">
        <v>211</v>
      </c>
      <c r="Q7" s="14">
        <v>403</v>
      </c>
      <c r="R7" s="14">
        <v>343</v>
      </c>
      <c r="S7" s="14">
        <v>351</v>
      </c>
      <c r="T7" s="14">
        <v>309</v>
      </c>
      <c r="U7" s="14">
        <v>748</v>
      </c>
      <c r="V7" s="14">
        <v>526</v>
      </c>
      <c r="W7" s="14">
        <v>343</v>
      </c>
      <c r="X7" s="14">
        <v>341</v>
      </c>
      <c r="Z7" s="14">
        <v>577</v>
      </c>
      <c r="AB7" s="14">
        <v>377</v>
      </c>
      <c r="AD7" s="14">
        <v>416</v>
      </c>
      <c r="AF7" s="14">
        <v>234</v>
      </c>
      <c r="AH7" s="14">
        <v>354</v>
      </c>
      <c r="AJ7" s="14">
        <v>361</v>
      </c>
      <c r="AL7" s="14">
        <v>260</v>
      </c>
      <c r="AN7" s="14">
        <v>99</v>
      </c>
      <c r="AP7" s="14">
        <v>430</v>
      </c>
      <c r="AR7" s="14">
        <v>155</v>
      </c>
      <c r="AT7" s="14">
        <v>275</v>
      </c>
      <c r="AV7" s="14">
        <v>137</v>
      </c>
      <c r="AX7" s="14">
        <v>88</v>
      </c>
      <c r="AZ7" s="14">
        <v>194</v>
      </c>
      <c r="BB7" s="14">
        <v>120</v>
      </c>
      <c r="BD7" s="14">
        <v>146</v>
      </c>
      <c r="BF7" s="14">
        <v>145</v>
      </c>
      <c r="BH7" s="14">
        <v>77</v>
      </c>
      <c r="BI7" s="14">
        <v>51</v>
      </c>
    </row>
    <row r="8" spans="2:63" x14ac:dyDescent="0.35">
      <c r="B8" s="7" t="s">
        <v>65</v>
      </c>
      <c r="C8" s="16">
        <v>4099</v>
      </c>
      <c r="D8" s="16">
        <v>2107</v>
      </c>
      <c r="E8" s="16">
        <v>1988</v>
      </c>
      <c r="G8" s="16">
        <v>402</v>
      </c>
      <c r="H8" s="16">
        <v>932</v>
      </c>
      <c r="I8" s="16">
        <v>967</v>
      </c>
      <c r="J8" s="16">
        <v>860</v>
      </c>
      <c r="K8" s="16">
        <v>740</v>
      </c>
      <c r="L8" s="16">
        <v>198</v>
      </c>
      <c r="N8" s="16">
        <v>332</v>
      </c>
      <c r="O8" s="16">
        <v>172</v>
      </c>
      <c r="P8" s="16">
        <v>139</v>
      </c>
      <c r="Q8" s="16">
        <v>442</v>
      </c>
      <c r="R8" s="16">
        <v>323</v>
      </c>
      <c r="S8" s="16">
        <v>287</v>
      </c>
      <c r="T8" s="16">
        <v>348</v>
      </c>
      <c r="U8" s="16">
        <v>750</v>
      </c>
      <c r="V8" s="16">
        <v>586</v>
      </c>
      <c r="W8" s="16">
        <v>356</v>
      </c>
      <c r="X8" s="16">
        <v>364</v>
      </c>
      <c r="Z8" s="16">
        <v>552</v>
      </c>
      <c r="AB8" s="16">
        <v>395</v>
      </c>
      <c r="AD8" s="16">
        <v>397</v>
      </c>
      <c r="AF8" s="16">
        <v>231</v>
      </c>
      <c r="AH8" s="16">
        <v>342</v>
      </c>
      <c r="AJ8" s="16">
        <v>346</v>
      </c>
      <c r="AL8" s="16">
        <v>269</v>
      </c>
      <c r="AN8" s="16">
        <v>101</v>
      </c>
      <c r="AP8" s="16">
        <v>434</v>
      </c>
      <c r="AR8" s="16">
        <v>157</v>
      </c>
      <c r="AT8" s="16">
        <v>264</v>
      </c>
      <c r="AV8" s="16">
        <v>135</v>
      </c>
      <c r="AX8" s="16">
        <v>118</v>
      </c>
      <c r="AZ8" s="16">
        <v>186</v>
      </c>
      <c r="BB8" s="16">
        <v>117</v>
      </c>
      <c r="BD8" s="16">
        <v>140</v>
      </c>
      <c r="BF8" s="16">
        <v>142</v>
      </c>
      <c r="BH8" s="16">
        <v>69</v>
      </c>
      <c r="BI8" s="16">
        <v>53</v>
      </c>
    </row>
    <row r="9" spans="2:63" ht="19" customHeight="1" x14ac:dyDescent="0.35">
      <c r="B9" s="22" t="s">
        <v>74</v>
      </c>
      <c r="C9" s="20">
        <v>5.6430869788240613E-2</v>
      </c>
      <c r="D9" s="20">
        <v>6.2665757587804377E-2</v>
      </c>
      <c r="E9" s="20">
        <v>4.9805354355219073E-2</v>
      </c>
      <c r="G9" s="20">
        <v>3.9420772634696948E-2</v>
      </c>
      <c r="H9" s="20">
        <v>3.5530969648889812E-2</v>
      </c>
      <c r="I9" s="20">
        <v>5.7544135958122328E-2</v>
      </c>
      <c r="J9" s="20">
        <v>6.5169742405446179E-2</v>
      </c>
      <c r="K9" s="20">
        <v>6.9450276412627299E-2</v>
      </c>
      <c r="L9" s="20">
        <v>0.11046797509430779</v>
      </c>
      <c r="N9" s="20">
        <v>6.2750866298903779E-2</v>
      </c>
      <c r="O9" s="20">
        <v>5.7572783655848427E-2</v>
      </c>
      <c r="P9" s="20">
        <v>5.31826799243428E-2</v>
      </c>
      <c r="Q9" s="20">
        <v>4.9314590849660833E-2</v>
      </c>
      <c r="R9" s="20">
        <v>5.5011848931464671E-2</v>
      </c>
      <c r="S9" s="20">
        <v>6.3246216451831025E-2</v>
      </c>
      <c r="T9" s="20">
        <v>6.5334853499759815E-2</v>
      </c>
      <c r="U9" s="20">
        <v>3.9204589109994373E-2</v>
      </c>
      <c r="V9" s="20">
        <v>6.0825847222775738E-2</v>
      </c>
      <c r="W9" s="20">
        <v>6.0616328645426903E-2</v>
      </c>
      <c r="X9" s="20">
        <v>6.9477775569802155E-2</v>
      </c>
      <c r="Z9" s="20">
        <v>5.7203645160255119E-2</v>
      </c>
      <c r="AB9" s="20">
        <v>4.3379493230636251E-2</v>
      </c>
      <c r="AD9" s="20">
        <v>4.8626519273245128E-2</v>
      </c>
      <c r="AF9" s="20">
        <v>2.924482046092387E-2</v>
      </c>
      <c r="AH9" s="20">
        <v>2.462073858916829E-2</v>
      </c>
      <c r="AJ9" s="20">
        <v>6.9620983249613966E-2</v>
      </c>
      <c r="AL9" s="20">
        <v>5.9016817335123303E-2</v>
      </c>
      <c r="AN9" s="20">
        <v>6.7568322101240183E-2</v>
      </c>
      <c r="AP9" s="20">
        <v>4.6153965261282202E-2</v>
      </c>
      <c r="AR9" s="20">
        <v>4.531046891857677E-2</v>
      </c>
      <c r="AT9" s="20">
        <v>6.3265476051589997E-2</v>
      </c>
      <c r="AV9" s="20">
        <v>0.14551166880635541</v>
      </c>
      <c r="AX9" s="20">
        <v>2.40706115643105E-2</v>
      </c>
      <c r="AZ9" s="20">
        <v>6.0936378153206898E-2</v>
      </c>
      <c r="BB9" s="20">
        <v>7.1565198007117317E-2</v>
      </c>
      <c r="BD9" s="20">
        <v>5.0253862012702523E-2</v>
      </c>
      <c r="BF9" s="20">
        <v>5.9989317442787217E-2</v>
      </c>
      <c r="BH9" s="20">
        <v>1.250210379841951E-2</v>
      </c>
      <c r="BI9" s="20">
        <v>0.1109555586063541</v>
      </c>
    </row>
    <row r="10" spans="2:63" ht="19" customHeight="1" x14ac:dyDescent="0.35">
      <c r="B10" s="22" t="s">
        <v>75</v>
      </c>
      <c r="C10" s="20">
        <v>0.1463337508871809</v>
      </c>
      <c r="D10" s="20">
        <v>0.14234459009895081</v>
      </c>
      <c r="E10" s="20">
        <v>0.15025976878530839</v>
      </c>
      <c r="G10" s="20">
        <v>0.17089504491134699</v>
      </c>
      <c r="H10" s="20">
        <v>0.14894823816511699</v>
      </c>
      <c r="I10" s="20">
        <v>0.15091265175502591</v>
      </c>
      <c r="J10" s="20">
        <v>0.1314088658082801</v>
      </c>
      <c r="K10" s="20">
        <v>0.1426877146473734</v>
      </c>
      <c r="L10" s="20">
        <v>0.13664893051362839</v>
      </c>
      <c r="N10" s="20">
        <v>0.1583256263109781</v>
      </c>
      <c r="O10" s="20">
        <v>0.15485778432613681</v>
      </c>
      <c r="P10" s="20">
        <v>0.14841610485543411</v>
      </c>
      <c r="Q10" s="20">
        <v>0.11130303483565129</v>
      </c>
      <c r="R10" s="20">
        <v>0.1474496132388545</v>
      </c>
      <c r="S10" s="20">
        <v>0.18368556169867081</v>
      </c>
      <c r="T10" s="20">
        <v>0.13216079288974081</v>
      </c>
      <c r="U10" s="20">
        <v>0.1162320414738687</v>
      </c>
      <c r="V10" s="20">
        <v>0.1748034505785826</v>
      </c>
      <c r="W10" s="20">
        <v>0.1483266492987465</v>
      </c>
      <c r="X10" s="20">
        <v>0.1627352490890078</v>
      </c>
      <c r="Z10" s="20">
        <v>0.16055197268318219</v>
      </c>
      <c r="AB10" s="20">
        <v>9.9917539968496116E-2</v>
      </c>
      <c r="AD10" s="20">
        <v>0.17134544849702579</v>
      </c>
      <c r="AF10" s="20">
        <v>0.1675635966528834</v>
      </c>
      <c r="AH10" s="20">
        <v>7.1477143648381369E-2</v>
      </c>
      <c r="AJ10" s="20">
        <v>0.13288574621203711</v>
      </c>
      <c r="AL10" s="20">
        <v>0.1451489112548851</v>
      </c>
      <c r="AN10" s="20">
        <v>0.22676771797379089</v>
      </c>
      <c r="AP10" s="20">
        <v>0.22140607603838389</v>
      </c>
      <c r="AR10" s="20">
        <v>0.1843285754852414</v>
      </c>
      <c r="AT10" s="20">
        <v>0.1005141114773522</v>
      </c>
      <c r="AV10" s="20">
        <v>0.138699520872204</v>
      </c>
      <c r="AX10" s="20">
        <v>0.1122651492328068</v>
      </c>
      <c r="AZ10" s="20">
        <v>0.18870630352838419</v>
      </c>
      <c r="BB10" s="20">
        <v>0.1684839037077413</v>
      </c>
      <c r="BD10" s="20">
        <v>0.17261228095686609</v>
      </c>
      <c r="BF10" s="20">
        <v>0.20880554365311149</v>
      </c>
      <c r="BH10" s="20">
        <v>0.24381360550932199</v>
      </c>
      <c r="BI10" s="20">
        <v>0.11857102065307561</v>
      </c>
    </row>
    <row r="11" spans="2:63" ht="19" customHeight="1" x14ac:dyDescent="0.35">
      <c r="B11" s="22" t="s">
        <v>70</v>
      </c>
      <c r="C11" s="20">
        <v>0.1483766519393924</v>
      </c>
      <c r="D11" s="20">
        <v>0.14269442758759149</v>
      </c>
      <c r="E11" s="20">
        <v>0.15434167707050311</v>
      </c>
      <c r="G11" s="20">
        <v>0.15805633255837709</v>
      </c>
      <c r="H11" s="20">
        <v>0.1316187866485499</v>
      </c>
      <c r="I11" s="20">
        <v>0.15581336987595101</v>
      </c>
      <c r="J11" s="20">
        <v>0.151167332807737</v>
      </c>
      <c r="K11" s="20">
        <v>0.15326567227883561</v>
      </c>
      <c r="L11" s="20">
        <v>0.1371128337807995</v>
      </c>
      <c r="N11" s="20">
        <v>0.18209696240236339</v>
      </c>
      <c r="O11" s="20">
        <v>0.15274738141287181</v>
      </c>
      <c r="P11" s="20">
        <v>0.11727610253193579</v>
      </c>
      <c r="Q11" s="20">
        <v>0.12360626738251231</v>
      </c>
      <c r="R11" s="20">
        <v>0.14625410962656471</v>
      </c>
      <c r="S11" s="20">
        <v>0.16061142101106129</v>
      </c>
      <c r="T11" s="20">
        <v>0.1705462425598587</v>
      </c>
      <c r="U11" s="20">
        <v>0.1244024315770839</v>
      </c>
      <c r="V11" s="20">
        <v>0.1629390743312468</v>
      </c>
      <c r="W11" s="20">
        <v>0.14448999340648419</v>
      </c>
      <c r="X11" s="20">
        <v>0.15159874171060331</v>
      </c>
      <c r="Z11" s="20">
        <v>0.1343146459146112</v>
      </c>
      <c r="AB11" s="20">
        <v>0.1137304116661023</v>
      </c>
      <c r="AD11" s="20">
        <v>0.14250367077856349</v>
      </c>
      <c r="AF11" s="20">
        <v>0.162279145522992</v>
      </c>
      <c r="AH11" s="20">
        <v>0.1165678713539057</v>
      </c>
      <c r="AJ11" s="20">
        <v>0.1501013205435649</v>
      </c>
      <c r="AL11" s="20">
        <v>0.1380709730826182</v>
      </c>
      <c r="AN11" s="20">
        <v>9.5961868908129744E-2</v>
      </c>
      <c r="AP11" s="20">
        <v>0.1908517042131192</v>
      </c>
      <c r="AR11" s="20">
        <v>0.168168334853108</v>
      </c>
      <c r="AT11" s="20">
        <v>0.1370417835340193</v>
      </c>
      <c r="AV11" s="20">
        <v>0.1327412521180181</v>
      </c>
      <c r="AX11" s="20">
        <v>0.18948333938665099</v>
      </c>
      <c r="AZ11" s="20">
        <v>0.1236075627065899</v>
      </c>
      <c r="BB11" s="20">
        <v>0.13483679068203941</v>
      </c>
      <c r="BD11" s="20">
        <v>0.13699410927299449</v>
      </c>
      <c r="BF11" s="20">
        <v>0.106830703515577</v>
      </c>
      <c r="BH11" s="20">
        <v>0.11272195663946211</v>
      </c>
      <c r="BI11" s="20">
        <v>0.1784694890503345</v>
      </c>
    </row>
    <row r="12" spans="2:63" ht="19" customHeight="1" x14ac:dyDescent="0.35">
      <c r="B12" s="22" t="s">
        <v>71</v>
      </c>
      <c r="C12" s="20">
        <v>0.38480551827163828</v>
      </c>
      <c r="D12" s="20">
        <v>0.39279851146566419</v>
      </c>
      <c r="E12" s="20">
        <v>0.37702261353117722</v>
      </c>
      <c r="G12" s="20">
        <v>0.40219412056547588</v>
      </c>
      <c r="H12" s="20">
        <v>0.38020391837016237</v>
      </c>
      <c r="I12" s="20">
        <v>0.36335230040413952</v>
      </c>
      <c r="J12" s="20">
        <v>0.41367032610317472</v>
      </c>
      <c r="K12" s="20">
        <v>0.39040936105911422</v>
      </c>
      <c r="L12" s="20">
        <v>0.3200899329211539</v>
      </c>
      <c r="N12" s="20">
        <v>0.38066279182537482</v>
      </c>
      <c r="O12" s="20">
        <v>0.40241310261550201</v>
      </c>
      <c r="P12" s="20">
        <v>0.42244270554820779</v>
      </c>
      <c r="Q12" s="20">
        <v>0.3687653091170372</v>
      </c>
      <c r="R12" s="20">
        <v>0.45084701760490697</v>
      </c>
      <c r="S12" s="20">
        <v>0.31061048929311569</v>
      </c>
      <c r="T12" s="20">
        <v>0.38400871578841428</v>
      </c>
      <c r="U12" s="20">
        <v>0.40394499952557</v>
      </c>
      <c r="V12" s="20">
        <v>0.35858709631750252</v>
      </c>
      <c r="W12" s="20">
        <v>0.39869494896726437</v>
      </c>
      <c r="X12" s="20">
        <v>0.37965557900432939</v>
      </c>
      <c r="Z12" s="20">
        <v>0.37301919162188668</v>
      </c>
      <c r="AB12" s="20">
        <v>0.40612625742898389</v>
      </c>
      <c r="AD12" s="20">
        <v>0.40249445317043753</v>
      </c>
      <c r="AF12" s="20">
        <v>0.40594546677287802</v>
      </c>
      <c r="AH12" s="20">
        <v>0.36973003018476852</v>
      </c>
      <c r="AJ12" s="20">
        <v>0.38205210019597302</v>
      </c>
      <c r="AL12" s="20">
        <v>0.4145309443139763</v>
      </c>
      <c r="AN12" s="20">
        <v>0.35182651300265888</v>
      </c>
      <c r="AP12" s="20">
        <v>0.32155776877610809</v>
      </c>
      <c r="AR12" s="20">
        <v>0.32454486610902472</v>
      </c>
      <c r="AT12" s="20">
        <v>0.42710120910456822</v>
      </c>
      <c r="AV12" s="20">
        <v>0.43811105701039399</v>
      </c>
      <c r="AX12" s="20">
        <v>0.45531096406672128</v>
      </c>
      <c r="AZ12" s="20">
        <v>0.33199515754232017</v>
      </c>
      <c r="BB12" s="20">
        <v>0.29049733564901548</v>
      </c>
      <c r="BD12" s="20">
        <v>0.35455733024623509</v>
      </c>
      <c r="BF12" s="20">
        <v>0.32828250574585649</v>
      </c>
      <c r="BH12" s="20">
        <v>0.42188766396495531</v>
      </c>
      <c r="BI12" s="20">
        <v>0.27553550236412772</v>
      </c>
    </row>
    <row r="13" spans="2:63" ht="19" customHeight="1" x14ac:dyDescent="0.35">
      <c r="B13" s="22" t="s">
        <v>72</v>
      </c>
      <c r="C13" s="20">
        <v>0.26405320911354768</v>
      </c>
      <c r="D13" s="20">
        <v>0.25949671325998919</v>
      </c>
      <c r="E13" s="20">
        <v>0.26857058625779229</v>
      </c>
      <c r="G13" s="20">
        <v>0.22943372933010289</v>
      </c>
      <c r="H13" s="20">
        <v>0.30369808716728092</v>
      </c>
      <c r="I13" s="20">
        <v>0.27237754200676118</v>
      </c>
      <c r="J13" s="20">
        <v>0.23858373287536189</v>
      </c>
      <c r="K13" s="20">
        <v>0.24418697560204961</v>
      </c>
      <c r="L13" s="20">
        <v>0.29568032769011038</v>
      </c>
      <c r="N13" s="20">
        <v>0.21616375316237979</v>
      </c>
      <c r="O13" s="20">
        <v>0.23240894798964101</v>
      </c>
      <c r="P13" s="20">
        <v>0.25868240714007951</v>
      </c>
      <c r="Q13" s="20">
        <v>0.34701079781513838</v>
      </c>
      <c r="R13" s="20">
        <v>0.2004374105982091</v>
      </c>
      <c r="S13" s="20">
        <v>0.28184631154532103</v>
      </c>
      <c r="T13" s="20">
        <v>0.24794939526222631</v>
      </c>
      <c r="U13" s="20">
        <v>0.31621593831348299</v>
      </c>
      <c r="V13" s="20">
        <v>0.2428445315498925</v>
      </c>
      <c r="W13" s="20">
        <v>0.24787207968207789</v>
      </c>
      <c r="X13" s="20">
        <v>0.23653265462625739</v>
      </c>
      <c r="Z13" s="20">
        <v>0.2749105446200647</v>
      </c>
      <c r="AB13" s="20">
        <v>0.33684629770578151</v>
      </c>
      <c r="AD13" s="20">
        <v>0.23502990828072789</v>
      </c>
      <c r="AF13" s="20">
        <v>0.23496697059032259</v>
      </c>
      <c r="AH13" s="20">
        <v>0.41760421622377619</v>
      </c>
      <c r="AJ13" s="20">
        <v>0.26533984979881092</v>
      </c>
      <c r="AL13" s="20">
        <v>0.24323235401339699</v>
      </c>
      <c r="AN13" s="20">
        <v>0.25787557801418032</v>
      </c>
      <c r="AP13" s="20">
        <v>0.2200304857111065</v>
      </c>
      <c r="AR13" s="20">
        <v>0.27764775463404912</v>
      </c>
      <c r="AT13" s="20">
        <v>0.27207741983247019</v>
      </c>
      <c r="AV13" s="20">
        <v>0.14493650119302839</v>
      </c>
      <c r="AX13" s="20">
        <v>0.21886993574951061</v>
      </c>
      <c r="AZ13" s="20">
        <v>0.29475459806949872</v>
      </c>
      <c r="BB13" s="20">
        <v>0.33461677195408629</v>
      </c>
      <c r="BD13" s="20">
        <v>0.28558241751120172</v>
      </c>
      <c r="BF13" s="20">
        <v>0.29609192964266778</v>
      </c>
      <c r="BH13" s="20">
        <v>0.2090746700878412</v>
      </c>
      <c r="BI13" s="20">
        <v>0.31646842932610803</v>
      </c>
    </row>
    <row r="15" spans="2:63" x14ac:dyDescent="0.35">
      <c r="B15" t="s">
        <v>115</v>
      </c>
    </row>
    <row r="16" spans="2:63" x14ac:dyDescent="0.35">
      <c r="B16" t="s">
        <v>8</v>
      </c>
    </row>
    <row r="18" spans="2:2" x14ac:dyDescent="0.35">
      <c r="B18" s="5" t="str">
        <f>HYPERLINK("#Contents!A1", "Return to Contents")</f>
        <v>Return to Contents</v>
      </c>
    </row>
  </sheetData>
  <mergeCells count="5">
    <mergeCell ref="G5:L5"/>
    <mergeCell ref="D2:BK2"/>
    <mergeCell ref="D5:E5"/>
    <mergeCell ref="BH5:BI5"/>
    <mergeCell ref="N5:X5"/>
  </mergeCells>
  <pageMargins left="0.75" right="0.75" top="1" bottom="1" header="0.5" footer="0.5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B2:BK18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5" width="10" customWidth="1"/>
    <col min="6" max="6" width="1.453125" customWidth="1"/>
    <col min="7" max="12" width="10" customWidth="1"/>
    <col min="13" max="13" width="1.453125" customWidth="1"/>
    <col min="14" max="24" width="10" customWidth="1"/>
    <col min="25" max="25" width="1.453125" customWidth="1"/>
    <col min="26" max="26" width="10" customWidth="1"/>
    <col min="27" max="27" width="1.453125" customWidth="1"/>
    <col min="28" max="28" width="10" customWidth="1"/>
    <col min="29" max="29" width="1.453125" customWidth="1"/>
    <col min="30" max="30" width="10" customWidth="1"/>
    <col min="31" max="31" width="1.453125" customWidth="1"/>
    <col min="32" max="32" width="10" customWidth="1"/>
    <col min="33" max="33" width="1.453125" customWidth="1"/>
    <col min="34" max="34" width="10" customWidth="1"/>
    <col min="35" max="35" width="1.453125" customWidth="1"/>
    <col min="36" max="36" width="10" customWidth="1"/>
    <col min="37" max="37" width="1.453125" customWidth="1"/>
    <col min="38" max="38" width="10" customWidth="1"/>
    <col min="39" max="39" width="1.453125" customWidth="1"/>
    <col min="40" max="40" width="10" customWidth="1"/>
    <col min="41" max="41" width="1.453125" customWidth="1"/>
    <col min="42" max="42" width="10" customWidth="1"/>
    <col min="43" max="43" width="1.453125" customWidth="1"/>
    <col min="44" max="44" width="10" customWidth="1"/>
    <col min="45" max="45" width="1.453125" customWidth="1"/>
    <col min="46" max="46" width="10" customWidth="1"/>
    <col min="47" max="47" width="1.453125" customWidth="1"/>
    <col min="48" max="48" width="10" customWidth="1"/>
    <col min="49" max="49" width="1.453125" customWidth="1"/>
    <col min="50" max="50" width="10" customWidth="1"/>
    <col min="51" max="51" width="1.453125" customWidth="1"/>
    <col min="52" max="52" width="10" customWidth="1"/>
    <col min="53" max="53" width="1.453125" customWidth="1"/>
    <col min="54" max="54" width="10" customWidth="1"/>
    <col min="55" max="55" width="1.453125" customWidth="1"/>
    <col min="56" max="56" width="10" customWidth="1"/>
    <col min="57" max="57" width="1.453125" customWidth="1"/>
    <col min="58" max="58" width="10" customWidth="1"/>
    <col min="59" max="59" width="1.453125" customWidth="1"/>
    <col min="60" max="61" width="10" customWidth="1"/>
  </cols>
  <sheetData>
    <row r="2" spans="2:63" ht="40" customHeight="1" x14ac:dyDescent="0.35">
      <c r="D2" s="29" t="s">
        <v>113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</row>
    <row r="5" spans="2:63" x14ac:dyDescent="0.35">
      <c r="D5" s="24" t="s">
        <v>18</v>
      </c>
      <c r="E5" s="25"/>
      <c r="G5" s="24" t="s">
        <v>19</v>
      </c>
      <c r="H5" s="25"/>
      <c r="I5" s="25"/>
      <c r="J5" s="25"/>
      <c r="K5" s="25"/>
      <c r="L5" s="25"/>
      <c r="N5" s="24" t="s">
        <v>20</v>
      </c>
      <c r="O5" s="25"/>
      <c r="P5" s="25"/>
      <c r="Q5" s="25"/>
      <c r="R5" s="25"/>
      <c r="S5" s="25"/>
      <c r="T5" s="25"/>
      <c r="U5" s="25"/>
      <c r="V5" s="25"/>
      <c r="W5" s="25"/>
      <c r="X5" s="25"/>
      <c r="Z5" s="11" t="s">
        <v>21</v>
      </c>
      <c r="AB5" s="11" t="s">
        <v>22</v>
      </c>
      <c r="AD5" s="11" t="s">
        <v>23</v>
      </c>
      <c r="AF5" s="11" t="s">
        <v>24</v>
      </c>
      <c r="AH5" s="11" t="s">
        <v>25</v>
      </c>
      <c r="AJ5" s="11" t="s">
        <v>26</v>
      </c>
      <c r="AL5" s="11" t="s">
        <v>27</v>
      </c>
      <c r="AN5" s="11" t="s">
        <v>28</v>
      </c>
      <c r="AP5" s="11" t="s">
        <v>29</v>
      </c>
      <c r="AR5" s="11" t="s">
        <v>30</v>
      </c>
      <c r="AT5" s="11" t="s">
        <v>31</v>
      </c>
      <c r="AV5" s="11" t="s">
        <v>32</v>
      </c>
      <c r="AX5" s="11" t="s">
        <v>33</v>
      </c>
      <c r="AZ5" s="11" t="s">
        <v>34</v>
      </c>
      <c r="BB5" s="11" t="s">
        <v>35</v>
      </c>
      <c r="BD5" s="11" t="s">
        <v>36</v>
      </c>
      <c r="BF5" s="11" t="s">
        <v>37</v>
      </c>
      <c r="BH5" s="24" t="s">
        <v>38</v>
      </c>
      <c r="BI5" s="25"/>
    </row>
    <row r="6" spans="2:63" ht="72.5" x14ac:dyDescent="0.35">
      <c r="C6" s="11" t="s">
        <v>39</v>
      </c>
      <c r="D6" s="12" t="s">
        <v>40</v>
      </c>
      <c r="E6" s="12" t="s">
        <v>41</v>
      </c>
      <c r="G6" s="12" t="s">
        <v>42</v>
      </c>
      <c r="H6" s="12" t="s">
        <v>43</v>
      </c>
      <c r="I6" s="12" t="s">
        <v>44</v>
      </c>
      <c r="J6" s="12" t="s">
        <v>45</v>
      </c>
      <c r="K6" s="12" t="s">
        <v>46</v>
      </c>
      <c r="L6" s="12" t="s">
        <v>47</v>
      </c>
      <c r="N6" s="12" t="s">
        <v>48</v>
      </c>
      <c r="O6" s="12" t="s">
        <v>49</v>
      </c>
      <c r="P6" s="12" t="s">
        <v>50</v>
      </c>
      <c r="Q6" s="12" t="s">
        <v>51</v>
      </c>
      <c r="R6" s="12" t="s">
        <v>52</v>
      </c>
      <c r="S6" s="12" t="s">
        <v>53</v>
      </c>
      <c r="T6" s="12" t="s">
        <v>54</v>
      </c>
      <c r="U6" s="12" t="s">
        <v>55</v>
      </c>
      <c r="V6" s="12" t="s">
        <v>56</v>
      </c>
      <c r="W6" s="12" t="s">
        <v>57</v>
      </c>
      <c r="X6" s="12" t="s">
        <v>58</v>
      </c>
      <c r="Z6" s="12" t="s">
        <v>21</v>
      </c>
      <c r="AB6" s="12" t="s">
        <v>59</v>
      </c>
      <c r="AD6" s="12" t="s">
        <v>23</v>
      </c>
      <c r="AF6" s="12" t="s">
        <v>24</v>
      </c>
      <c r="AH6" s="12" t="s">
        <v>25</v>
      </c>
      <c r="AJ6" s="12" t="s">
        <v>26</v>
      </c>
      <c r="AL6" s="12" t="s">
        <v>27</v>
      </c>
      <c r="AN6" s="12" t="s">
        <v>28</v>
      </c>
      <c r="AP6" s="12" t="s">
        <v>29</v>
      </c>
      <c r="AR6" s="12" t="s">
        <v>60</v>
      </c>
      <c r="AT6" s="12" t="s">
        <v>31</v>
      </c>
      <c r="AV6" s="12" t="s">
        <v>32</v>
      </c>
      <c r="AX6" s="12" t="s">
        <v>61</v>
      </c>
      <c r="AZ6" s="12" t="s">
        <v>34</v>
      </c>
      <c r="BB6" s="12" t="s">
        <v>35</v>
      </c>
      <c r="BD6" s="12" t="s">
        <v>36</v>
      </c>
      <c r="BF6" s="12" t="s">
        <v>37</v>
      </c>
      <c r="BH6" s="12" t="s">
        <v>62</v>
      </c>
      <c r="BI6" s="12" t="s">
        <v>63</v>
      </c>
    </row>
    <row r="7" spans="2:63" x14ac:dyDescent="0.35">
      <c r="B7" s="10" t="s">
        <v>64</v>
      </c>
      <c r="C7" s="14">
        <v>4099</v>
      </c>
      <c r="D7" s="14">
        <v>2021</v>
      </c>
      <c r="E7" s="14">
        <v>2073</v>
      </c>
      <c r="G7" s="14">
        <v>326</v>
      </c>
      <c r="H7" s="14">
        <v>990</v>
      </c>
      <c r="I7" s="14">
        <v>995</v>
      </c>
      <c r="J7" s="14">
        <v>876</v>
      </c>
      <c r="K7" s="14">
        <v>722</v>
      </c>
      <c r="L7" s="14">
        <v>190</v>
      </c>
      <c r="N7" s="14">
        <v>327</v>
      </c>
      <c r="O7" s="14">
        <v>197</v>
      </c>
      <c r="P7" s="14">
        <v>211</v>
      </c>
      <c r="Q7" s="14">
        <v>403</v>
      </c>
      <c r="R7" s="14">
        <v>343</v>
      </c>
      <c r="S7" s="14">
        <v>351</v>
      </c>
      <c r="T7" s="14">
        <v>309</v>
      </c>
      <c r="U7" s="14">
        <v>748</v>
      </c>
      <c r="V7" s="14">
        <v>526</v>
      </c>
      <c r="W7" s="14">
        <v>343</v>
      </c>
      <c r="X7" s="14">
        <v>341</v>
      </c>
      <c r="Z7" s="14">
        <v>577</v>
      </c>
      <c r="AB7" s="14">
        <v>377</v>
      </c>
      <c r="AD7" s="14">
        <v>416</v>
      </c>
      <c r="AF7" s="14">
        <v>234</v>
      </c>
      <c r="AH7" s="14">
        <v>354</v>
      </c>
      <c r="AJ7" s="14">
        <v>361</v>
      </c>
      <c r="AL7" s="14">
        <v>260</v>
      </c>
      <c r="AN7" s="14">
        <v>99</v>
      </c>
      <c r="AP7" s="14">
        <v>430</v>
      </c>
      <c r="AR7" s="14">
        <v>155</v>
      </c>
      <c r="AT7" s="14">
        <v>275</v>
      </c>
      <c r="AV7" s="14">
        <v>137</v>
      </c>
      <c r="AX7" s="14">
        <v>88</v>
      </c>
      <c r="AZ7" s="14">
        <v>194</v>
      </c>
      <c r="BB7" s="14">
        <v>120</v>
      </c>
      <c r="BD7" s="14">
        <v>146</v>
      </c>
      <c r="BF7" s="14">
        <v>145</v>
      </c>
      <c r="BH7" s="14">
        <v>77</v>
      </c>
      <c r="BI7" s="14">
        <v>51</v>
      </c>
    </row>
    <row r="8" spans="2:63" x14ac:dyDescent="0.35">
      <c r="B8" s="7" t="s">
        <v>65</v>
      </c>
      <c r="C8" s="16">
        <v>4099</v>
      </c>
      <c r="D8" s="16">
        <v>2107</v>
      </c>
      <c r="E8" s="16">
        <v>1988</v>
      </c>
      <c r="G8" s="16">
        <v>402</v>
      </c>
      <c r="H8" s="16">
        <v>932</v>
      </c>
      <c r="I8" s="16">
        <v>967</v>
      </c>
      <c r="J8" s="16">
        <v>860</v>
      </c>
      <c r="K8" s="16">
        <v>740</v>
      </c>
      <c r="L8" s="16">
        <v>198</v>
      </c>
      <c r="N8" s="16">
        <v>332</v>
      </c>
      <c r="O8" s="16">
        <v>172</v>
      </c>
      <c r="P8" s="16">
        <v>139</v>
      </c>
      <c r="Q8" s="16">
        <v>442</v>
      </c>
      <c r="R8" s="16">
        <v>323</v>
      </c>
      <c r="S8" s="16">
        <v>287</v>
      </c>
      <c r="T8" s="16">
        <v>348</v>
      </c>
      <c r="U8" s="16">
        <v>750</v>
      </c>
      <c r="V8" s="16">
        <v>586</v>
      </c>
      <c r="W8" s="16">
        <v>356</v>
      </c>
      <c r="X8" s="16">
        <v>364</v>
      </c>
      <c r="Z8" s="16">
        <v>552</v>
      </c>
      <c r="AB8" s="16">
        <v>395</v>
      </c>
      <c r="AD8" s="16">
        <v>397</v>
      </c>
      <c r="AF8" s="16">
        <v>231</v>
      </c>
      <c r="AH8" s="16">
        <v>342</v>
      </c>
      <c r="AJ8" s="16">
        <v>346</v>
      </c>
      <c r="AL8" s="16">
        <v>269</v>
      </c>
      <c r="AN8" s="16">
        <v>101</v>
      </c>
      <c r="AP8" s="16">
        <v>434</v>
      </c>
      <c r="AR8" s="16">
        <v>157</v>
      </c>
      <c r="AT8" s="16">
        <v>264</v>
      </c>
      <c r="AV8" s="16">
        <v>135</v>
      </c>
      <c r="AX8" s="16">
        <v>118</v>
      </c>
      <c r="AZ8" s="16">
        <v>186</v>
      </c>
      <c r="BB8" s="16">
        <v>117</v>
      </c>
      <c r="BD8" s="16">
        <v>140</v>
      </c>
      <c r="BF8" s="16">
        <v>142</v>
      </c>
      <c r="BH8" s="16">
        <v>69</v>
      </c>
      <c r="BI8" s="16">
        <v>53</v>
      </c>
    </row>
    <row r="9" spans="2:63" ht="19" customHeight="1" x14ac:dyDescent="0.35">
      <c r="B9" s="22" t="s">
        <v>74</v>
      </c>
      <c r="C9" s="20">
        <v>0.2371431826281418</v>
      </c>
      <c r="D9" s="20">
        <v>0.2374515643069729</v>
      </c>
      <c r="E9" s="20">
        <v>0.23684341553238891</v>
      </c>
      <c r="G9" s="20">
        <v>0.17903479856978641</v>
      </c>
      <c r="H9" s="20">
        <v>0.28633371274689878</v>
      </c>
      <c r="I9" s="20">
        <v>0.24827649052450759</v>
      </c>
      <c r="J9" s="20">
        <v>0.20275250370005429</v>
      </c>
      <c r="K9" s="20">
        <v>0.1963865180079605</v>
      </c>
      <c r="L9" s="20">
        <v>0.35200365996501209</v>
      </c>
      <c r="N9" s="20">
        <v>0.2073054687495442</v>
      </c>
      <c r="O9" s="20">
        <v>0.2050825810735489</v>
      </c>
      <c r="P9" s="20">
        <v>0.18601163207047761</v>
      </c>
      <c r="Q9" s="20">
        <v>0.2658286673768453</v>
      </c>
      <c r="R9" s="20">
        <v>0.2278257504090945</v>
      </c>
      <c r="S9" s="20">
        <v>0.21021864503908361</v>
      </c>
      <c r="T9" s="20">
        <v>0.23664930329333639</v>
      </c>
      <c r="U9" s="20">
        <v>0.29437794013321728</v>
      </c>
      <c r="V9" s="20">
        <v>0.20532561012260331</v>
      </c>
      <c r="W9" s="20">
        <v>0.22230804074498539</v>
      </c>
      <c r="X9" s="20">
        <v>0.24352636725229071</v>
      </c>
      <c r="Z9" s="20">
        <v>0.2201069767676129</v>
      </c>
      <c r="AB9" s="20">
        <v>0.33005245768440061</v>
      </c>
      <c r="AD9" s="20">
        <v>0.17863818774541301</v>
      </c>
      <c r="AF9" s="20">
        <v>0.1418563943904555</v>
      </c>
      <c r="AH9" s="20">
        <v>0.41724768782942367</v>
      </c>
      <c r="AJ9" s="20">
        <v>0.2305097903368678</v>
      </c>
      <c r="AL9" s="20">
        <v>0.2020232674076731</v>
      </c>
      <c r="AN9" s="20">
        <v>0.22908795201984139</v>
      </c>
      <c r="AP9" s="20">
        <v>0.189469232452074</v>
      </c>
      <c r="AR9" s="20">
        <v>0.2141501490391651</v>
      </c>
      <c r="AT9" s="20">
        <v>0.28280103388615663</v>
      </c>
      <c r="AV9" s="20">
        <v>0.2022231110172012</v>
      </c>
      <c r="AX9" s="20">
        <v>0.24227319184183879</v>
      </c>
      <c r="AZ9" s="20">
        <v>0.23614199207107661</v>
      </c>
      <c r="BB9" s="20">
        <v>0.21606838622824279</v>
      </c>
      <c r="BD9" s="20">
        <v>0.26272988955269971</v>
      </c>
      <c r="BF9" s="20">
        <v>0.28179338646452212</v>
      </c>
      <c r="BH9" s="20">
        <v>0.21640478463744989</v>
      </c>
      <c r="BI9" s="20">
        <v>0.22051311892290279</v>
      </c>
    </row>
    <row r="10" spans="2:63" ht="19" customHeight="1" x14ac:dyDescent="0.35">
      <c r="B10" s="22" t="s">
        <v>75</v>
      </c>
      <c r="C10" s="20">
        <v>0.30750898402811311</v>
      </c>
      <c r="D10" s="20">
        <v>0.30622585958108378</v>
      </c>
      <c r="E10" s="20">
        <v>0.30929141437636548</v>
      </c>
      <c r="G10" s="20">
        <v>0.38773312478823818</v>
      </c>
      <c r="H10" s="20">
        <v>0.31666921713587121</v>
      </c>
      <c r="I10" s="20">
        <v>0.28165090741958171</v>
      </c>
      <c r="J10" s="20">
        <v>0.31715915538390588</v>
      </c>
      <c r="K10" s="20">
        <v>0.29628138689468919</v>
      </c>
      <c r="L10" s="20">
        <v>0.20351741646745281</v>
      </c>
      <c r="N10" s="20">
        <v>0.28710617880867378</v>
      </c>
      <c r="O10" s="20">
        <v>0.33126188623976838</v>
      </c>
      <c r="P10" s="20">
        <v>0.31779268208206679</v>
      </c>
      <c r="Q10" s="20">
        <v>0.29655505534283888</v>
      </c>
      <c r="R10" s="20">
        <v>0.31513980421868798</v>
      </c>
      <c r="S10" s="20">
        <v>0.30565278531400891</v>
      </c>
      <c r="T10" s="20">
        <v>0.33853634021675988</v>
      </c>
      <c r="U10" s="20">
        <v>0.30654497968433708</v>
      </c>
      <c r="V10" s="20">
        <v>0.2687935581594536</v>
      </c>
      <c r="W10" s="20">
        <v>0.32102122950705803</v>
      </c>
      <c r="X10" s="20">
        <v>0.34334476433693167</v>
      </c>
      <c r="Z10" s="20">
        <v>0.31611161846235653</v>
      </c>
      <c r="AB10" s="20">
        <v>0.33499515114121708</v>
      </c>
      <c r="AD10" s="20">
        <v>0.31986256389757828</v>
      </c>
      <c r="AF10" s="20">
        <v>0.37852182185157529</v>
      </c>
      <c r="AH10" s="20">
        <v>0.32689598991388141</v>
      </c>
      <c r="AJ10" s="20">
        <v>0.29460001987719298</v>
      </c>
      <c r="AL10" s="20">
        <v>0.3583089456003431</v>
      </c>
      <c r="AN10" s="20">
        <v>0.27630133825546582</v>
      </c>
      <c r="AP10" s="20">
        <v>0.25889762843817249</v>
      </c>
      <c r="AR10" s="20">
        <v>0.32082860706688049</v>
      </c>
      <c r="AT10" s="20">
        <v>0.33535587408867168</v>
      </c>
      <c r="AV10" s="20">
        <v>0.198696082935165</v>
      </c>
      <c r="AX10" s="20">
        <v>0.26754477231122431</v>
      </c>
      <c r="AZ10" s="20">
        <v>0.29701199108719772</v>
      </c>
      <c r="BB10" s="20">
        <v>0.28104383960304158</v>
      </c>
      <c r="BD10" s="20">
        <v>0.29343138083894099</v>
      </c>
      <c r="BF10" s="20">
        <v>0.32773633723562817</v>
      </c>
      <c r="BH10" s="20">
        <v>0.37141256518438748</v>
      </c>
      <c r="BI10" s="20">
        <v>0.26593494427195608</v>
      </c>
    </row>
    <row r="11" spans="2:63" ht="19" customHeight="1" x14ac:dyDescent="0.35">
      <c r="B11" s="22" t="s">
        <v>70</v>
      </c>
      <c r="C11" s="20">
        <v>0.16837295821118339</v>
      </c>
      <c r="D11" s="20">
        <v>0.16091395866898181</v>
      </c>
      <c r="E11" s="20">
        <v>0.17663389347429309</v>
      </c>
      <c r="G11" s="20">
        <v>0.15602572647043539</v>
      </c>
      <c r="H11" s="20">
        <v>0.1389289738408149</v>
      </c>
      <c r="I11" s="20">
        <v>0.17742478048446481</v>
      </c>
      <c r="J11" s="20">
        <v>0.17284301832161841</v>
      </c>
      <c r="K11" s="20">
        <v>0.2053290159763756</v>
      </c>
      <c r="L11" s="20">
        <v>0.1546755881518759</v>
      </c>
      <c r="N11" s="20">
        <v>0.1976213330792099</v>
      </c>
      <c r="O11" s="20">
        <v>0.17760812723772759</v>
      </c>
      <c r="P11" s="20">
        <v>0.1597992262365879</v>
      </c>
      <c r="Q11" s="20">
        <v>0.1522867915808914</v>
      </c>
      <c r="R11" s="20">
        <v>0.15800669053672331</v>
      </c>
      <c r="S11" s="20">
        <v>0.17124176658570081</v>
      </c>
      <c r="T11" s="20">
        <v>0.13452761203893271</v>
      </c>
      <c r="U11" s="20">
        <v>0.14009007428301759</v>
      </c>
      <c r="V11" s="20">
        <v>0.21152228096530271</v>
      </c>
      <c r="W11" s="20">
        <v>0.18671569227578469</v>
      </c>
      <c r="X11" s="20">
        <v>0.16962089979144909</v>
      </c>
      <c r="Z11" s="20">
        <v>0.1815553728150375</v>
      </c>
      <c r="AB11" s="20">
        <v>0.1440790136111349</v>
      </c>
      <c r="AD11" s="20">
        <v>0.17054901504907019</v>
      </c>
      <c r="AF11" s="20">
        <v>0.20828787169199811</v>
      </c>
      <c r="AH11" s="20">
        <v>8.4617325541704522E-2</v>
      </c>
      <c r="AJ11" s="20">
        <v>0.17458450373784529</v>
      </c>
      <c r="AL11" s="20">
        <v>0.15079784638647009</v>
      </c>
      <c r="AN11" s="20">
        <v>8.4341898400157628E-2</v>
      </c>
      <c r="AP11" s="20">
        <v>0.1853058240270285</v>
      </c>
      <c r="AR11" s="20">
        <v>0.2089829277816963</v>
      </c>
      <c r="AT11" s="20">
        <v>0.16367538289694211</v>
      </c>
      <c r="AV11" s="20">
        <v>0.19433714837814889</v>
      </c>
      <c r="AX11" s="20">
        <v>0.26708762026931571</v>
      </c>
      <c r="AZ11" s="20">
        <v>0.20374103395709181</v>
      </c>
      <c r="BB11" s="20">
        <v>0.25370048384739519</v>
      </c>
      <c r="BD11" s="20">
        <v>0.19969721275995819</v>
      </c>
      <c r="BF11" s="20">
        <v>0.16683174709197821</v>
      </c>
      <c r="BH11" s="20">
        <v>0.16041602498764221</v>
      </c>
      <c r="BI11" s="20">
        <v>0.2710866133395205</v>
      </c>
    </row>
    <row r="12" spans="2:63" ht="19" customHeight="1" x14ac:dyDescent="0.35">
      <c r="B12" s="22" t="s">
        <v>71</v>
      </c>
      <c r="C12" s="20">
        <v>0.1990288470193754</v>
      </c>
      <c r="D12" s="20">
        <v>0.20411495889493439</v>
      </c>
      <c r="E12" s="20">
        <v>0.19352814932089471</v>
      </c>
      <c r="G12" s="20">
        <v>0.21086134592234809</v>
      </c>
      <c r="H12" s="20">
        <v>0.18659299830811091</v>
      </c>
      <c r="I12" s="20">
        <v>0.2057955955879833</v>
      </c>
      <c r="J12" s="20">
        <v>0.21584150452292239</v>
      </c>
      <c r="K12" s="20">
        <v>0.17830496001231441</v>
      </c>
      <c r="L12" s="20">
        <v>0.19924330318071859</v>
      </c>
      <c r="N12" s="20">
        <v>0.22285987313674541</v>
      </c>
      <c r="O12" s="20">
        <v>0.22396577376659851</v>
      </c>
      <c r="P12" s="20">
        <v>0.21317219888894401</v>
      </c>
      <c r="Q12" s="20">
        <v>0.18538124606703629</v>
      </c>
      <c r="R12" s="20">
        <v>0.21380823409050731</v>
      </c>
      <c r="S12" s="20">
        <v>0.2087061187751667</v>
      </c>
      <c r="T12" s="20">
        <v>0.17275754893716169</v>
      </c>
      <c r="U12" s="20">
        <v>0.19146153043960051</v>
      </c>
      <c r="V12" s="20">
        <v>0.215241929097225</v>
      </c>
      <c r="W12" s="20">
        <v>0.17217508583227059</v>
      </c>
      <c r="X12" s="20">
        <v>0.19458480600884689</v>
      </c>
      <c r="Z12" s="20">
        <v>0.18729016117273289</v>
      </c>
      <c r="AB12" s="20">
        <v>0.14155872949906939</v>
      </c>
      <c r="AD12" s="20">
        <v>0.24369601463649501</v>
      </c>
      <c r="AF12" s="20">
        <v>0.18241875015097819</v>
      </c>
      <c r="AH12" s="20">
        <v>0.13304220921941409</v>
      </c>
      <c r="AJ12" s="20">
        <v>0.22294475715331599</v>
      </c>
      <c r="AL12" s="20">
        <v>0.2045581843187147</v>
      </c>
      <c r="AN12" s="20">
        <v>0.31208001075031921</v>
      </c>
      <c r="AP12" s="20">
        <v>0.25422712495709082</v>
      </c>
      <c r="AR12" s="20">
        <v>0.1945891910089366</v>
      </c>
      <c r="AT12" s="20">
        <v>0.1375095833836053</v>
      </c>
      <c r="AV12" s="20">
        <v>0.21815806785795749</v>
      </c>
      <c r="AX12" s="20">
        <v>0.15406921329128251</v>
      </c>
      <c r="AZ12" s="20">
        <v>0.19045156214646111</v>
      </c>
      <c r="BB12" s="20">
        <v>0.15967371527993379</v>
      </c>
      <c r="BD12" s="20">
        <v>0.16993757243723159</v>
      </c>
      <c r="BF12" s="20">
        <v>0.1561280063355287</v>
      </c>
      <c r="BH12" s="20">
        <v>0.20491654589593411</v>
      </c>
      <c r="BI12" s="20">
        <v>0.15446314307902559</v>
      </c>
    </row>
    <row r="13" spans="2:63" ht="19" customHeight="1" x14ac:dyDescent="0.35">
      <c r="B13" s="22" t="s">
        <v>72</v>
      </c>
      <c r="C13" s="20">
        <v>8.7946028113186386E-2</v>
      </c>
      <c r="D13" s="20">
        <v>9.1293658548027248E-2</v>
      </c>
      <c r="E13" s="20">
        <v>8.3703127296057861E-2</v>
      </c>
      <c r="G13" s="20">
        <v>6.6345004249191722E-2</v>
      </c>
      <c r="H13" s="20">
        <v>7.1475097968304147E-2</v>
      </c>
      <c r="I13" s="20">
        <v>8.685222598346258E-2</v>
      </c>
      <c r="J13" s="20">
        <v>9.1403818071498999E-2</v>
      </c>
      <c r="K13" s="20">
        <v>0.1236981191086603</v>
      </c>
      <c r="L13" s="20">
        <v>9.0560032234940385E-2</v>
      </c>
      <c r="N13" s="20">
        <v>8.510714622582663E-2</v>
      </c>
      <c r="O13" s="20">
        <v>6.2081631682356517E-2</v>
      </c>
      <c r="P13" s="20">
        <v>0.1232242607219237</v>
      </c>
      <c r="Q13" s="20">
        <v>9.9948239632387983E-2</v>
      </c>
      <c r="R13" s="20">
        <v>8.5219520744986857E-2</v>
      </c>
      <c r="S13" s="20">
        <v>0.1041806842860401</v>
      </c>
      <c r="T13" s="20">
        <v>0.1175291955138093</v>
      </c>
      <c r="U13" s="20">
        <v>6.7525475459827622E-2</v>
      </c>
      <c r="V13" s="20">
        <v>9.911662165541564E-2</v>
      </c>
      <c r="W13" s="20">
        <v>9.7779951639901275E-2</v>
      </c>
      <c r="X13" s="20">
        <v>4.8923162610481637E-2</v>
      </c>
      <c r="Z13" s="20">
        <v>9.4935870782260193E-2</v>
      </c>
      <c r="AB13" s="20">
        <v>4.9314648064177957E-2</v>
      </c>
      <c r="AD13" s="20">
        <v>8.7254218671443576E-2</v>
      </c>
      <c r="AF13" s="20">
        <v>8.8915161914992921E-2</v>
      </c>
      <c r="AH13" s="20">
        <v>3.819678749557625E-2</v>
      </c>
      <c r="AJ13" s="20">
        <v>7.7360928894777914E-2</v>
      </c>
      <c r="AL13" s="20">
        <v>8.4311756286799017E-2</v>
      </c>
      <c r="AN13" s="20">
        <v>9.8188800574215987E-2</v>
      </c>
      <c r="AP13" s="20">
        <v>0.1121001901256343</v>
      </c>
      <c r="AR13" s="20">
        <v>6.1449125103321241E-2</v>
      </c>
      <c r="AT13" s="20">
        <v>8.0658125744624151E-2</v>
      </c>
      <c r="AV13" s="20">
        <v>0.1865855898115274</v>
      </c>
      <c r="AX13" s="20">
        <v>6.9025202286338586E-2</v>
      </c>
      <c r="AZ13" s="20">
        <v>7.26534207381727E-2</v>
      </c>
      <c r="BB13" s="20">
        <v>8.9513575041386351E-2</v>
      </c>
      <c r="BD13" s="20">
        <v>7.4203944411169523E-2</v>
      </c>
      <c r="BF13" s="20">
        <v>6.7510522872342646E-2</v>
      </c>
      <c r="BH13" s="20">
        <v>4.6850079294586358E-2</v>
      </c>
      <c r="BI13" s="20">
        <v>8.8002180386594825E-2</v>
      </c>
    </row>
    <row r="15" spans="2:63" x14ac:dyDescent="0.35">
      <c r="B15" t="s">
        <v>115</v>
      </c>
    </row>
    <row r="16" spans="2:63" x14ac:dyDescent="0.35">
      <c r="B16" t="s">
        <v>8</v>
      </c>
    </row>
    <row r="18" spans="2:2" x14ac:dyDescent="0.35">
      <c r="B18" s="5" t="str">
        <f>HYPERLINK("#Contents!A1", "Return to Contents")</f>
        <v>Return to Contents</v>
      </c>
    </row>
  </sheetData>
  <mergeCells count="5">
    <mergeCell ref="G5:L5"/>
    <mergeCell ref="D2:BK2"/>
    <mergeCell ref="D5:E5"/>
    <mergeCell ref="BH5:BI5"/>
    <mergeCell ref="N5:X5"/>
  </mergeCells>
  <pageMargins left="0.75" right="0.75" top="1" bottom="1" header="0.5" footer="0.5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B2:BK18"/>
  <sheetViews>
    <sheetView showGridLines="0" workbookViewId="0">
      <pane xSplit="2" topLeftCell="C1" activePane="topRight" state="frozen"/>
      <selection pane="topRight"/>
    </sheetView>
  </sheetViews>
  <sheetFormatPr defaultRowHeight="14.5" x14ac:dyDescent="0.35"/>
  <cols>
    <col min="1" max="1" width="5" customWidth="1"/>
    <col min="2" max="2" width="25" customWidth="1"/>
    <col min="3" max="5" width="10" customWidth="1"/>
    <col min="6" max="6" width="1.453125" customWidth="1"/>
    <col min="7" max="12" width="10" customWidth="1"/>
    <col min="13" max="13" width="1.453125" customWidth="1"/>
    <col min="14" max="24" width="10" customWidth="1"/>
    <col min="25" max="25" width="1.453125" customWidth="1"/>
    <col min="26" max="26" width="10" customWidth="1"/>
    <col min="27" max="27" width="1.453125" customWidth="1"/>
    <col min="28" max="28" width="10" customWidth="1"/>
    <col min="29" max="29" width="1.453125" customWidth="1"/>
    <col min="30" max="30" width="10" customWidth="1"/>
    <col min="31" max="31" width="1.453125" customWidth="1"/>
    <col min="32" max="32" width="10" customWidth="1"/>
    <col min="33" max="33" width="1.453125" customWidth="1"/>
    <col min="34" max="34" width="10" customWidth="1"/>
    <col min="35" max="35" width="1.453125" customWidth="1"/>
    <col min="36" max="36" width="10" customWidth="1"/>
    <col min="37" max="37" width="1.453125" customWidth="1"/>
    <col min="38" max="38" width="10" customWidth="1"/>
    <col min="39" max="39" width="1.453125" customWidth="1"/>
    <col min="40" max="40" width="10" customWidth="1"/>
    <col min="41" max="41" width="1.453125" customWidth="1"/>
    <col min="42" max="42" width="10" customWidth="1"/>
    <col min="43" max="43" width="1.453125" customWidth="1"/>
    <col min="44" max="44" width="10" customWidth="1"/>
    <col min="45" max="45" width="1.453125" customWidth="1"/>
    <col min="46" max="46" width="10" customWidth="1"/>
    <col min="47" max="47" width="1.453125" customWidth="1"/>
    <col min="48" max="48" width="10" customWidth="1"/>
    <col min="49" max="49" width="1.453125" customWidth="1"/>
    <col min="50" max="50" width="10" customWidth="1"/>
    <col min="51" max="51" width="1.453125" customWidth="1"/>
    <col min="52" max="52" width="10" customWidth="1"/>
    <col min="53" max="53" width="1.453125" customWidth="1"/>
    <col min="54" max="54" width="10" customWidth="1"/>
    <col min="55" max="55" width="1.453125" customWidth="1"/>
    <col min="56" max="56" width="10" customWidth="1"/>
    <col min="57" max="57" width="1.453125" customWidth="1"/>
    <col min="58" max="58" width="10" customWidth="1"/>
    <col min="59" max="59" width="1.453125" customWidth="1"/>
    <col min="60" max="61" width="10" customWidth="1"/>
  </cols>
  <sheetData>
    <row r="2" spans="2:63" ht="40" customHeight="1" x14ac:dyDescent="0.35">
      <c r="D2" s="29" t="s">
        <v>114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</row>
    <row r="5" spans="2:63" x14ac:dyDescent="0.35">
      <c r="D5" s="24" t="s">
        <v>18</v>
      </c>
      <c r="E5" s="25"/>
      <c r="G5" s="24" t="s">
        <v>19</v>
      </c>
      <c r="H5" s="25"/>
      <c r="I5" s="25"/>
      <c r="J5" s="25"/>
      <c r="K5" s="25"/>
      <c r="L5" s="25"/>
      <c r="N5" s="24" t="s">
        <v>20</v>
      </c>
      <c r="O5" s="25"/>
      <c r="P5" s="25"/>
      <c r="Q5" s="25"/>
      <c r="R5" s="25"/>
      <c r="S5" s="25"/>
      <c r="T5" s="25"/>
      <c r="U5" s="25"/>
      <c r="V5" s="25"/>
      <c r="W5" s="25"/>
      <c r="X5" s="25"/>
      <c r="Z5" s="11" t="s">
        <v>21</v>
      </c>
      <c r="AB5" s="11" t="s">
        <v>22</v>
      </c>
      <c r="AD5" s="11" t="s">
        <v>23</v>
      </c>
      <c r="AF5" s="11" t="s">
        <v>24</v>
      </c>
      <c r="AH5" s="11" t="s">
        <v>25</v>
      </c>
      <c r="AJ5" s="11" t="s">
        <v>26</v>
      </c>
      <c r="AL5" s="11" t="s">
        <v>27</v>
      </c>
      <c r="AN5" s="11" t="s">
        <v>28</v>
      </c>
      <c r="AP5" s="11" t="s">
        <v>29</v>
      </c>
      <c r="AR5" s="11" t="s">
        <v>30</v>
      </c>
      <c r="AT5" s="11" t="s">
        <v>31</v>
      </c>
      <c r="AV5" s="11" t="s">
        <v>32</v>
      </c>
      <c r="AX5" s="11" t="s">
        <v>33</v>
      </c>
      <c r="AZ5" s="11" t="s">
        <v>34</v>
      </c>
      <c r="BB5" s="11" t="s">
        <v>35</v>
      </c>
      <c r="BD5" s="11" t="s">
        <v>36</v>
      </c>
      <c r="BF5" s="11" t="s">
        <v>37</v>
      </c>
      <c r="BH5" s="24" t="s">
        <v>38</v>
      </c>
      <c r="BI5" s="25"/>
    </row>
    <row r="6" spans="2:63" ht="72.5" x14ac:dyDescent="0.35">
      <c r="C6" s="11" t="s">
        <v>39</v>
      </c>
      <c r="D6" s="12" t="s">
        <v>40</v>
      </c>
      <c r="E6" s="12" t="s">
        <v>41</v>
      </c>
      <c r="G6" s="12" t="s">
        <v>42</v>
      </c>
      <c r="H6" s="12" t="s">
        <v>43</v>
      </c>
      <c r="I6" s="12" t="s">
        <v>44</v>
      </c>
      <c r="J6" s="12" t="s">
        <v>45</v>
      </c>
      <c r="K6" s="12" t="s">
        <v>46</v>
      </c>
      <c r="L6" s="12" t="s">
        <v>47</v>
      </c>
      <c r="N6" s="12" t="s">
        <v>48</v>
      </c>
      <c r="O6" s="12" t="s">
        <v>49</v>
      </c>
      <c r="P6" s="12" t="s">
        <v>50</v>
      </c>
      <c r="Q6" s="12" t="s">
        <v>51</v>
      </c>
      <c r="R6" s="12" t="s">
        <v>52</v>
      </c>
      <c r="S6" s="12" t="s">
        <v>53</v>
      </c>
      <c r="T6" s="12" t="s">
        <v>54</v>
      </c>
      <c r="U6" s="12" t="s">
        <v>55</v>
      </c>
      <c r="V6" s="12" t="s">
        <v>56</v>
      </c>
      <c r="W6" s="12" t="s">
        <v>57</v>
      </c>
      <c r="X6" s="12" t="s">
        <v>58</v>
      </c>
      <c r="Z6" s="12" t="s">
        <v>21</v>
      </c>
      <c r="AB6" s="12" t="s">
        <v>59</v>
      </c>
      <c r="AD6" s="12" t="s">
        <v>23</v>
      </c>
      <c r="AF6" s="12" t="s">
        <v>24</v>
      </c>
      <c r="AH6" s="12" t="s">
        <v>25</v>
      </c>
      <c r="AJ6" s="12" t="s">
        <v>26</v>
      </c>
      <c r="AL6" s="12" t="s">
        <v>27</v>
      </c>
      <c r="AN6" s="12" t="s">
        <v>28</v>
      </c>
      <c r="AP6" s="12" t="s">
        <v>29</v>
      </c>
      <c r="AR6" s="12" t="s">
        <v>60</v>
      </c>
      <c r="AT6" s="12" t="s">
        <v>31</v>
      </c>
      <c r="AV6" s="12" t="s">
        <v>32</v>
      </c>
      <c r="AX6" s="12" t="s">
        <v>61</v>
      </c>
      <c r="AZ6" s="12" t="s">
        <v>34</v>
      </c>
      <c r="BB6" s="12" t="s">
        <v>35</v>
      </c>
      <c r="BD6" s="12" t="s">
        <v>36</v>
      </c>
      <c r="BF6" s="12" t="s">
        <v>37</v>
      </c>
      <c r="BH6" s="12" t="s">
        <v>62</v>
      </c>
      <c r="BI6" s="12" t="s">
        <v>63</v>
      </c>
    </row>
    <row r="7" spans="2:63" x14ac:dyDescent="0.35">
      <c r="B7" s="10" t="s">
        <v>64</v>
      </c>
      <c r="C7" s="14">
        <v>4099</v>
      </c>
      <c r="D7" s="14">
        <v>2021</v>
      </c>
      <c r="E7" s="14">
        <v>2073</v>
      </c>
      <c r="G7" s="14">
        <v>326</v>
      </c>
      <c r="H7" s="14">
        <v>990</v>
      </c>
      <c r="I7" s="14">
        <v>995</v>
      </c>
      <c r="J7" s="14">
        <v>876</v>
      </c>
      <c r="K7" s="14">
        <v>722</v>
      </c>
      <c r="L7" s="14">
        <v>190</v>
      </c>
      <c r="N7" s="14">
        <v>327</v>
      </c>
      <c r="O7" s="14">
        <v>197</v>
      </c>
      <c r="P7" s="14">
        <v>211</v>
      </c>
      <c r="Q7" s="14">
        <v>403</v>
      </c>
      <c r="R7" s="14">
        <v>343</v>
      </c>
      <c r="S7" s="14">
        <v>351</v>
      </c>
      <c r="T7" s="14">
        <v>309</v>
      </c>
      <c r="U7" s="14">
        <v>748</v>
      </c>
      <c r="V7" s="14">
        <v>526</v>
      </c>
      <c r="W7" s="14">
        <v>343</v>
      </c>
      <c r="X7" s="14">
        <v>341</v>
      </c>
      <c r="Z7" s="14">
        <v>577</v>
      </c>
      <c r="AB7" s="14">
        <v>377</v>
      </c>
      <c r="AD7" s="14">
        <v>416</v>
      </c>
      <c r="AF7" s="14">
        <v>234</v>
      </c>
      <c r="AH7" s="14">
        <v>354</v>
      </c>
      <c r="AJ7" s="14">
        <v>361</v>
      </c>
      <c r="AL7" s="14">
        <v>260</v>
      </c>
      <c r="AN7" s="14">
        <v>99</v>
      </c>
      <c r="AP7" s="14">
        <v>430</v>
      </c>
      <c r="AR7" s="14">
        <v>155</v>
      </c>
      <c r="AT7" s="14">
        <v>275</v>
      </c>
      <c r="AV7" s="14">
        <v>137</v>
      </c>
      <c r="AX7" s="14">
        <v>88</v>
      </c>
      <c r="AZ7" s="14">
        <v>194</v>
      </c>
      <c r="BB7" s="14">
        <v>120</v>
      </c>
      <c r="BD7" s="14">
        <v>146</v>
      </c>
      <c r="BF7" s="14">
        <v>145</v>
      </c>
      <c r="BH7" s="14">
        <v>77</v>
      </c>
      <c r="BI7" s="14">
        <v>51</v>
      </c>
    </row>
    <row r="8" spans="2:63" x14ac:dyDescent="0.35">
      <c r="B8" s="7" t="s">
        <v>65</v>
      </c>
      <c r="C8" s="16">
        <v>4099</v>
      </c>
      <c r="D8" s="16">
        <v>2107</v>
      </c>
      <c r="E8" s="16">
        <v>1988</v>
      </c>
      <c r="G8" s="16">
        <v>402</v>
      </c>
      <c r="H8" s="16">
        <v>932</v>
      </c>
      <c r="I8" s="16">
        <v>967</v>
      </c>
      <c r="J8" s="16">
        <v>860</v>
      </c>
      <c r="K8" s="16">
        <v>740</v>
      </c>
      <c r="L8" s="16">
        <v>198</v>
      </c>
      <c r="N8" s="16">
        <v>332</v>
      </c>
      <c r="O8" s="16">
        <v>172</v>
      </c>
      <c r="P8" s="16">
        <v>139</v>
      </c>
      <c r="Q8" s="16">
        <v>442</v>
      </c>
      <c r="R8" s="16">
        <v>323</v>
      </c>
      <c r="S8" s="16">
        <v>287</v>
      </c>
      <c r="T8" s="16">
        <v>348</v>
      </c>
      <c r="U8" s="16">
        <v>750</v>
      </c>
      <c r="V8" s="16">
        <v>586</v>
      </c>
      <c r="W8" s="16">
        <v>356</v>
      </c>
      <c r="X8" s="16">
        <v>364</v>
      </c>
      <c r="Z8" s="16">
        <v>552</v>
      </c>
      <c r="AB8" s="16">
        <v>395</v>
      </c>
      <c r="AD8" s="16">
        <v>397</v>
      </c>
      <c r="AF8" s="16">
        <v>231</v>
      </c>
      <c r="AH8" s="16">
        <v>342</v>
      </c>
      <c r="AJ8" s="16">
        <v>346</v>
      </c>
      <c r="AL8" s="16">
        <v>269</v>
      </c>
      <c r="AN8" s="16">
        <v>101</v>
      </c>
      <c r="AP8" s="16">
        <v>434</v>
      </c>
      <c r="AR8" s="16">
        <v>157</v>
      </c>
      <c r="AT8" s="16">
        <v>264</v>
      </c>
      <c r="AV8" s="16">
        <v>135</v>
      </c>
      <c r="AX8" s="16">
        <v>118</v>
      </c>
      <c r="AZ8" s="16">
        <v>186</v>
      </c>
      <c r="BB8" s="16">
        <v>117</v>
      </c>
      <c r="BD8" s="16">
        <v>140</v>
      </c>
      <c r="BF8" s="16">
        <v>142</v>
      </c>
      <c r="BH8" s="16">
        <v>69</v>
      </c>
      <c r="BI8" s="16">
        <v>53</v>
      </c>
    </row>
    <row r="9" spans="2:63" ht="19" customHeight="1" x14ac:dyDescent="0.35">
      <c r="B9" s="22" t="s">
        <v>74</v>
      </c>
      <c r="C9" s="20">
        <v>0.30188916809314109</v>
      </c>
      <c r="D9" s="20">
        <v>0.29492360621440228</v>
      </c>
      <c r="E9" s="20">
        <v>0.30950009788152189</v>
      </c>
      <c r="G9" s="20">
        <v>0.22897250373429681</v>
      </c>
      <c r="H9" s="20">
        <v>0.33780881668363688</v>
      </c>
      <c r="I9" s="20">
        <v>0.30473050755242709</v>
      </c>
      <c r="J9" s="20">
        <v>0.30218200596418798</v>
      </c>
      <c r="K9" s="20">
        <v>0.2856032751579522</v>
      </c>
      <c r="L9" s="20">
        <v>0.32643074364836588</v>
      </c>
      <c r="N9" s="20">
        <v>0.28979905828249819</v>
      </c>
      <c r="O9" s="20">
        <v>0.30837262783039698</v>
      </c>
      <c r="P9" s="20">
        <v>0.2942709076207386</v>
      </c>
      <c r="Q9" s="20">
        <v>0.34974624625674577</v>
      </c>
      <c r="R9" s="20">
        <v>0.29049563717067539</v>
      </c>
      <c r="S9" s="20">
        <v>0.29951400057452998</v>
      </c>
      <c r="T9" s="20">
        <v>0.27871932040753489</v>
      </c>
      <c r="U9" s="20">
        <v>0.32789847837672159</v>
      </c>
      <c r="V9" s="20">
        <v>0.26719778926829713</v>
      </c>
      <c r="W9" s="20">
        <v>0.30401488585896519</v>
      </c>
      <c r="X9" s="20">
        <v>0.28896381467035159</v>
      </c>
      <c r="Z9" s="20">
        <v>0.34064550896376428</v>
      </c>
      <c r="AB9" s="20">
        <v>0.38417350492396057</v>
      </c>
      <c r="AD9" s="20">
        <v>0.27850303082467692</v>
      </c>
      <c r="AF9" s="20">
        <v>0.27915111148259908</v>
      </c>
      <c r="AH9" s="20">
        <v>0.4399202879545665</v>
      </c>
      <c r="AJ9" s="20">
        <v>0.27362209873285082</v>
      </c>
      <c r="AL9" s="20">
        <v>0.25297185219216661</v>
      </c>
      <c r="AN9" s="20">
        <v>0.2151222956332417</v>
      </c>
      <c r="AP9" s="20">
        <v>0.2227313632308259</v>
      </c>
      <c r="AR9" s="20">
        <v>0.27606970220189841</v>
      </c>
      <c r="AT9" s="20">
        <v>0.36447716192367569</v>
      </c>
      <c r="AV9" s="20">
        <v>0.22412251602218569</v>
      </c>
      <c r="AX9" s="20">
        <v>0.14710061768350791</v>
      </c>
      <c r="AZ9" s="20">
        <v>0.38058657917284078</v>
      </c>
      <c r="BB9" s="20">
        <v>0.3929236962475755</v>
      </c>
      <c r="BD9" s="20">
        <v>0.35716207721761778</v>
      </c>
      <c r="BF9" s="20">
        <v>0.39312025935638178</v>
      </c>
      <c r="BH9" s="20">
        <v>0.4120291645640885</v>
      </c>
      <c r="BI9" s="20">
        <v>0.3640655726117093</v>
      </c>
    </row>
    <row r="10" spans="2:63" ht="19" customHeight="1" x14ac:dyDescent="0.35">
      <c r="B10" s="22" t="s">
        <v>75</v>
      </c>
      <c r="C10" s="20">
        <v>0.3532145840119893</v>
      </c>
      <c r="D10" s="20">
        <v>0.35240596207544761</v>
      </c>
      <c r="E10" s="20">
        <v>0.35447825131066452</v>
      </c>
      <c r="G10" s="20">
        <v>0.34598005305616891</v>
      </c>
      <c r="H10" s="20">
        <v>0.36748463018270078</v>
      </c>
      <c r="I10" s="20">
        <v>0.3440868625537421</v>
      </c>
      <c r="J10" s="20">
        <v>0.35354588628631922</v>
      </c>
      <c r="K10" s="20">
        <v>0.36063671278018489</v>
      </c>
      <c r="L10" s="20">
        <v>0.31608696724450358</v>
      </c>
      <c r="N10" s="20">
        <v>0.41224918258903209</v>
      </c>
      <c r="O10" s="20">
        <v>0.35517875877112121</v>
      </c>
      <c r="P10" s="20">
        <v>0.36540524802435781</v>
      </c>
      <c r="Q10" s="20">
        <v>0.32406642038342948</v>
      </c>
      <c r="R10" s="20">
        <v>0.36343494655823289</v>
      </c>
      <c r="S10" s="20">
        <v>0.31907648640702629</v>
      </c>
      <c r="T10" s="20">
        <v>0.37858402677042041</v>
      </c>
      <c r="U10" s="20">
        <v>0.34640458942048152</v>
      </c>
      <c r="V10" s="20">
        <v>0.35392991249249001</v>
      </c>
      <c r="W10" s="20">
        <v>0.33116682178506618</v>
      </c>
      <c r="X10" s="20">
        <v>0.35721697103685462</v>
      </c>
      <c r="Z10" s="20">
        <v>0.36878364936634478</v>
      </c>
      <c r="AB10" s="20">
        <v>0.31057405205584382</v>
      </c>
      <c r="AD10" s="20">
        <v>0.437067675792707</v>
      </c>
      <c r="AF10" s="20">
        <v>0.36028288967976929</v>
      </c>
      <c r="AH10" s="20">
        <v>0.33893855023505981</v>
      </c>
      <c r="AJ10" s="20">
        <v>0.33521236237418961</v>
      </c>
      <c r="AL10" s="20">
        <v>0.31145220705195797</v>
      </c>
      <c r="AN10" s="20">
        <v>0.34815659312077207</v>
      </c>
      <c r="AP10" s="20">
        <v>0.35604526539980419</v>
      </c>
      <c r="AR10" s="20">
        <v>0.31154921790270501</v>
      </c>
      <c r="AT10" s="20">
        <v>0.35285084341700312</v>
      </c>
      <c r="AV10" s="20">
        <v>0.40921145026716371</v>
      </c>
      <c r="AX10" s="20">
        <v>0.39785166328045951</v>
      </c>
      <c r="AZ10" s="20">
        <v>0.30936672374776508</v>
      </c>
      <c r="BB10" s="20">
        <v>0.30422497269682242</v>
      </c>
      <c r="BD10" s="20">
        <v>0.33069129849756462</v>
      </c>
      <c r="BF10" s="20">
        <v>0.29309723373578289</v>
      </c>
      <c r="BH10" s="20">
        <v>0.25617203993700399</v>
      </c>
      <c r="BI10" s="20">
        <v>0.25632846772682172</v>
      </c>
    </row>
    <row r="11" spans="2:63" ht="19" customHeight="1" x14ac:dyDescent="0.35">
      <c r="B11" s="22" t="s">
        <v>70</v>
      </c>
      <c r="C11" s="20">
        <v>0.14238692270575681</v>
      </c>
      <c r="D11" s="20">
        <v>0.14045784103967979</v>
      </c>
      <c r="E11" s="20">
        <v>0.14398286348955741</v>
      </c>
      <c r="G11" s="20">
        <v>0.13061201293742469</v>
      </c>
      <c r="H11" s="20">
        <v>0.10815310768452931</v>
      </c>
      <c r="I11" s="20">
        <v>0.15193851419737869</v>
      </c>
      <c r="J11" s="20">
        <v>0.15006736016090169</v>
      </c>
      <c r="K11" s="20">
        <v>0.168867345747754</v>
      </c>
      <c r="L11" s="20">
        <v>0.14845167005680551</v>
      </c>
      <c r="N11" s="20">
        <v>0.14759668431623399</v>
      </c>
      <c r="O11" s="20">
        <v>0.1487994874401953</v>
      </c>
      <c r="P11" s="20">
        <v>0.120949570144</v>
      </c>
      <c r="Q11" s="20">
        <v>0.1305153688213172</v>
      </c>
      <c r="R11" s="20">
        <v>0.1249945373204749</v>
      </c>
      <c r="S11" s="20">
        <v>0.1173095976924349</v>
      </c>
      <c r="T11" s="20">
        <v>0.1425776931240193</v>
      </c>
      <c r="U11" s="20">
        <v>0.12678097199582281</v>
      </c>
      <c r="V11" s="20">
        <v>0.1729223102005033</v>
      </c>
      <c r="W11" s="20">
        <v>0.16539704628271321</v>
      </c>
      <c r="X11" s="20">
        <v>0.1527223168097438</v>
      </c>
      <c r="Z11" s="20">
        <v>0.1339074889816716</v>
      </c>
      <c r="AB11" s="20">
        <v>0.11965676228825679</v>
      </c>
      <c r="AD11" s="20">
        <v>0.1187168217018279</v>
      </c>
      <c r="AF11" s="20">
        <v>0.1584309322823633</v>
      </c>
      <c r="AH11" s="20">
        <v>9.3406513744613701E-2</v>
      </c>
      <c r="AJ11" s="20">
        <v>0.16066553869245201</v>
      </c>
      <c r="AL11" s="20">
        <v>0.1711666626235866</v>
      </c>
      <c r="AN11" s="20">
        <v>9.5736604967046515E-2</v>
      </c>
      <c r="AP11" s="20">
        <v>0.17201176679484129</v>
      </c>
      <c r="AR11" s="20">
        <v>0.14247721093590271</v>
      </c>
      <c r="AT11" s="20">
        <v>0.1199882016652298</v>
      </c>
      <c r="AV11" s="20">
        <v>0.13905303896633681</v>
      </c>
      <c r="AX11" s="20">
        <v>0.2080096525900702</v>
      </c>
      <c r="AZ11" s="20">
        <v>0.1437471483057467</v>
      </c>
      <c r="BB11" s="20">
        <v>0.1781441141902142</v>
      </c>
      <c r="BD11" s="20">
        <v>0.15959174340429921</v>
      </c>
      <c r="BF11" s="20">
        <v>0.13568485072333761</v>
      </c>
      <c r="BH11" s="20">
        <v>0.1294950204671636</v>
      </c>
      <c r="BI11" s="20">
        <v>0.16239957101274871</v>
      </c>
    </row>
    <row r="12" spans="2:63" ht="19" customHeight="1" x14ac:dyDescent="0.35">
      <c r="B12" s="22" t="s">
        <v>71</v>
      </c>
      <c r="C12" s="20">
        <v>0.13904215163152611</v>
      </c>
      <c r="D12" s="20">
        <v>0.14657890386475481</v>
      </c>
      <c r="E12" s="20">
        <v>0.1313074055914415</v>
      </c>
      <c r="G12" s="20">
        <v>0.24712568960223399</v>
      </c>
      <c r="H12" s="20">
        <v>0.12368130260835621</v>
      </c>
      <c r="I12" s="20">
        <v>0.14588306259989009</v>
      </c>
      <c r="J12" s="20">
        <v>0.13306999531904501</v>
      </c>
      <c r="K12" s="20">
        <v>0.1129933191528654</v>
      </c>
      <c r="L12" s="20">
        <v>8.1943753093080718E-2</v>
      </c>
      <c r="N12" s="20">
        <v>0.1023158449566222</v>
      </c>
      <c r="O12" s="20">
        <v>0.1246793030211763</v>
      </c>
      <c r="P12" s="20">
        <v>0.13837927043243631</v>
      </c>
      <c r="Q12" s="20">
        <v>0.1481874799066619</v>
      </c>
      <c r="R12" s="20">
        <v>0.1487830464487731</v>
      </c>
      <c r="S12" s="20">
        <v>0.1662685487195617</v>
      </c>
      <c r="T12" s="20">
        <v>0.12911308826635129</v>
      </c>
      <c r="U12" s="20">
        <v>0.14877995711572509</v>
      </c>
      <c r="V12" s="20">
        <v>0.13543051480609</v>
      </c>
      <c r="W12" s="20">
        <v>0.1247915603798567</v>
      </c>
      <c r="X12" s="20">
        <v>0.14754422245324719</v>
      </c>
      <c r="Z12" s="20">
        <v>0.100109111043945</v>
      </c>
      <c r="AB12" s="20">
        <v>0.1196697956579158</v>
      </c>
      <c r="AD12" s="20">
        <v>0.12218972612818869</v>
      </c>
      <c r="AF12" s="20">
        <v>0.1432073368427276</v>
      </c>
      <c r="AH12" s="20">
        <v>6.5633718709803487E-2</v>
      </c>
      <c r="AJ12" s="20">
        <v>0.1610090639891367</v>
      </c>
      <c r="AL12" s="20">
        <v>0.1989187672460852</v>
      </c>
      <c r="AN12" s="20">
        <v>0.25917500480908612</v>
      </c>
      <c r="AP12" s="20">
        <v>0.18088369977526009</v>
      </c>
      <c r="AR12" s="20">
        <v>0.23105217705361089</v>
      </c>
      <c r="AT12" s="20">
        <v>0.10348431779245169</v>
      </c>
      <c r="AV12" s="20">
        <v>0.14922897917323669</v>
      </c>
      <c r="AX12" s="20">
        <v>0.15072261034167361</v>
      </c>
      <c r="AZ12" s="20">
        <v>0.12440266038632811</v>
      </c>
      <c r="BB12" s="20">
        <v>0.1090643890406614</v>
      </c>
      <c r="BD12" s="20">
        <v>0.1127697378877429</v>
      </c>
      <c r="BF12" s="20">
        <v>0.1296810091440273</v>
      </c>
      <c r="BH12" s="20">
        <v>0.20230377503174371</v>
      </c>
      <c r="BI12" s="20">
        <v>8.7666236970204509E-2</v>
      </c>
    </row>
    <row r="13" spans="2:63" ht="19" customHeight="1" x14ac:dyDescent="0.35">
      <c r="B13" s="22" t="s">
        <v>72</v>
      </c>
      <c r="C13" s="20">
        <v>6.3467173557586645E-2</v>
      </c>
      <c r="D13" s="20">
        <v>6.5633686805715574E-2</v>
      </c>
      <c r="E13" s="20">
        <v>6.0731381726814547E-2</v>
      </c>
      <c r="G13" s="20">
        <v>4.730974066987554E-2</v>
      </c>
      <c r="H13" s="20">
        <v>6.2872142840776801E-2</v>
      </c>
      <c r="I13" s="20">
        <v>5.3361053096561813E-2</v>
      </c>
      <c r="J13" s="20">
        <v>6.1134752269546011E-2</v>
      </c>
      <c r="K13" s="20">
        <v>7.1899347161243438E-2</v>
      </c>
      <c r="L13" s="20">
        <v>0.12708686595724389</v>
      </c>
      <c r="N13" s="20">
        <v>4.803922985561359E-2</v>
      </c>
      <c r="O13" s="20">
        <v>6.2969822937110079E-2</v>
      </c>
      <c r="P13" s="20">
        <v>8.0995003778467564E-2</v>
      </c>
      <c r="Q13" s="20">
        <v>4.7484484631845757E-2</v>
      </c>
      <c r="R13" s="20">
        <v>7.2291832501843581E-2</v>
      </c>
      <c r="S13" s="20">
        <v>9.7831366606446729E-2</v>
      </c>
      <c r="T13" s="20">
        <v>7.1005871431674014E-2</v>
      </c>
      <c r="U13" s="20">
        <v>5.0136003091248903E-2</v>
      </c>
      <c r="V13" s="20">
        <v>7.05194732326197E-2</v>
      </c>
      <c r="W13" s="20">
        <v>7.4629685693398826E-2</v>
      </c>
      <c r="X13" s="20">
        <v>5.3552675029802668E-2</v>
      </c>
      <c r="Z13" s="20">
        <v>5.655424164427432E-2</v>
      </c>
      <c r="AB13" s="20">
        <v>6.5925885074022889E-2</v>
      </c>
      <c r="AD13" s="20">
        <v>4.3522745552599558E-2</v>
      </c>
      <c r="AF13" s="20">
        <v>5.8927729712540587E-2</v>
      </c>
      <c r="AH13" s="20">
        <v>6.2100929355956631E-2</v>
      </c>
      <c r="AJ13" s="20">
        <v>6.9490936211370702E-2</v>
      </c>
      <c r="AL13" s="20">
        <v>6.5490510886203737E-2</v>
      </c>
      <c r="AN13" s="20">
        <v>8.1809501469853385E-2</v>
      </c>
      <c r="AP13" s="20">
        <v>6.8327904799268521E-2</v>
      </c>
      <c r="AR13" s="20">
        <v>3.885169190588271E-2</v>
      </c>
      <c r="AT13" s="20">
        <v>5.9199475201639831E-2</v>
      </c>
      <c r="AV13" s="20">
        <v>7.8384015571077187E-2</v>
      </c>
      <c r="AX13" s="20">
        <v>9.6315456104288766E-2</v>
      </c>
      <c r="AZ13" s="20">
        <v>4.189688838731933E-2</v>
      </c>
      <c r="BB13" s="20">
        <v>1.5642827824726521E-2</v>
      </c>
      <c r="BD13" s="20">
        <v>3.9785142992775753E-2</v>
      </c>
      <c r="BF13" s="20">
        <v>4.8416647040470287E-2</v>
      </c>
      <c r="BH13" s="20">
        <v>0</v>
      </c>
      <c r="BI13" s="20">
        <v>0.12954015167851571</v>
      </c>
    </row>
    <row r="15" spans="2:63" x14ac:dyDescent="0.35">
      <c r="B15" t="s">
        <v>115</v>
      </c>
    </row>
    <row r="16" spans="2:63" x14ac:dyDescent="0.35">
      <c r="B16" t="s">
        <v>8</v>
      </c>
    </row>
    <row r="18" spans="2:2" x14ac:dyDescent="0.35">
      <c r="B18" s="5" t="str">
        <f>HYPERLINK("#Contents!A1", "Return to Contents")</f>
        <v>Return to Contents</v>
      </c>
    </row>
  </sheetData>
  <mergeCells count="5">
    <mergeCell ref="G5:L5"/>
    <mergeCell ref="D2:BK2"/>
    <mergeCell ref="D5:E5"/>
    <mergeCell ref="BH5:BI5"/>
    <mergeCell ref="N5:X5"/>
  </mergeCells>
  <pageMargins left="0.75" right="0.75" top="1" bottom="1" header="0.5" footer="0.5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B2:S293"/>
  <sheetViews>
    <sheetView showGridLines="0" workbookViewId="0"/>
  </sheetViews>
  <sheetFormatPr defaultRowHeight="14.5" x14ac:dyDescent="0.35"/>
  <sheetData>
    <row r="2" spans="4:19" ht="40" customHeight="1" x14ac:dyDescent="0.35">
      <c r="D2" s="21" t="s">
        <v>157</v>
      </c>
    </row>
    <row r="3" spans="4:19" x14ac:dyDescent="0.35">
      <c r="J3" s="10" t="s">
        <v>158</v>
      </c>
      <c r="K3" s="10" t="s">
        <v>159</v>
      </c>
      <c r="L3" s="10" t="s">
        <v>160</v>
      </c>
      <c r="M3" s="10" t="s">
        <v>161</v>
      </c>
      <c r="N3" s="10" t="s">
        <v>162</v>
      </c>
      <c r="O3" s="10" t="s">
        <v>163</v>
      </c>
      <c r="P3" s="10" t="s">
        <v>164</v>
      </c>
      <c r="Q3" s="10" t="s">
        <v>165</v>
      </c>
      <c r="R3" s="10" t="s">
        <v>166</v>
      </c>
      <c r="S3" s="10" t="s">
        <v>167</v>
      </c>
    </row>
    <row r="4" spans="4:19" x14ac:dyDescent="0.35">
      <c r="J4" s="10" t="s">
        <v>168</v>
      </c>
      <c r="K4" s="10" t="s">
        <v>169</v>
      </c>
      <c r="L4" s="10" t="s">
        <v>170</v>
      </c>
      <c r="M4" s="10" t="s">
        <v>171</v>
      </c>
      <c r="N4" s="10" t="s">
        <v>172</v>
      </c>
      <c r="O4" s="10" t="s">
        <v>173</v>
      </c>
      <c r="P4" s="10" t="s">
        <v>174</v>
      </c>
      <c r="Q4" s="10" t="s">
        <v>175</v>
      </c>
      <c r="R4" s="10" t="s">
        <v>176</v>
      </c>
      <c r="S4" s="10" t="s">
        <v>177</v>
      </c>
    </row>
    <row r="5" spans="4:19" x14ac:dyDescent="0.35">
      <c r="J5" s="10" t="s">
        <v>178</v>
      </c>
      <c r="K5" s="10" t="s">
        <v>179</v>
      </c>
      <c r="L5" s="10" t="s">
        <v>180</v>
      </c>
      <c r="M5" s="10" t="s">
        <v>181</v>
      </c>
      <c r="N5" s="10" t="s">
        <v>182</v>
      </c>
      <c r="O5" s="10" t="s">
        <v>183</v>
      </c>
      <c r="P5" s="10" t="s">
        <v>184</v>
      </c>
      <c r="Q5" s="10" t="s">
        <v>185</v>
      </c>
      <c r="R5" s="10" t="s">
        <v>186</v>
      </c>
      <c r="S5" s="10" t="s">
        <v>187</v>
      </c>
    </row>
    <row r="6" spans="4:19" x14ac:dyDescent="0.35">
      <c r="J6" s="10" t="s">
        <v>188</v>
      </c>
      <c r="K6" s="10" t="s">
        <v>189</v>
      </c>
      <c r="L6" s="10" t="s">
        <v>190</v>
      </c>
      <c r="M6" s="10" t="s">
        <v>191</v>
      </c>
      <c r="N6" s="10" t="s">
        <v>192</v>
      </c>
      <c r="O6" s="10" t="s">
        <v>193</v>
      </c>
      <c r="P6" s="10" t="s">
        <v>194</v>
      </c>
      <c r="Q6" s="10" t="s">
        <v>195</v>
      </c>
      <c r="R6" s="10" t="s">
        <v>196</v>
      </c>
      <c r="S6" s="10" t="s">
        <v>197</v>
      </c>
    </row>
    <row r="7" spans="4:19" x14ac:dyDescent="0.35">
      <c r="J7" s="10" t="s">
        <v>198</v>
      </c>
      <c r="K7" s="10" t="s">
        <v>199</v>
      </c>
      <c r="L7" s="10" t="s">
        <v>200</v>
      </c>
      <c r="M7" s="10" t="s">
        <v>201</v>
      </c>
      <c r="N7" s="10" t="s">
        <v>202</v>
      </c>
      <c r="O7" s="10" t="s">
        <v>203</v>
      </c>
      <c r="P7" s="10" t="s">
        <v>204</v>
      </c>
      <c r="Q7" s="10" t="s">
        <v>205</v>
      </c>
      <c r="R7" s="10" t="s">
        <v>206</v>
      </c>
      <c r="S7" s="10" t="s">
        <v>207</v>
      </c>
    </row>
    <row r="8" spans="4:19" x14ac:dyDescent="0.35">
      <c r="J8" s="10" t="s">
        <v>208</v>
      </c>
      <c r="K8" s="10" t="s">
        <v>209</v>
      </c>
      <c r="L8" s="10" t="s">
        <v>210</v>
      </c>
      <c r="M8" s="10" t="s">
        <v>211</v>
      </c>
      <c r="N8" s="10" t="s">
        <v>212</v>
      </c>
      <c r="O8" s="10" t="s">
        <v>213</v>
      </c>
      <c r="P8" s="10" t="s">
        <v>214</v>
      </c>
      <c r="Q8" s="10" t="s">
        <v>215</v>
      </c>
      <c r="R8" s="10" t="s">
        <v>216</v>
      </c>
      <c r="S8" s="10" t="s">
        <v>217</v>
      </c>
    </row>
    <row r="9" spans="4:19" x14ac:dyDescent="0.35">
      <c r="J9" s="10" t="s">
        <v>218</v>
      </c>
      <c r="K9" s="10" t="s">
        <v>219</v>
      </c>
      <c r="L9" s="10" t="s">
        <v>220</v>
      </c>
      <c r="M9" s="10" t="s">
        <v>221</v>
      </c>
      <c r="N9" s="10" t="s">
        <v>222</v>
      </c>
      <c r="O9" s="10" t="s">
        <v>223</v>
      </c>
      <c r="P9" s="10" t="s">
        <v>224</v>
      </c>
      <c r="Q9" s="10" t="s">
        <v>225</v>
      </c>
      <c r="R9" s="10" t="s">
        <v>226</v>
      </c>
      <c r="S9" s="10" t="s">
        <v>227</v>
      </c>
    </row>
    <row r="10" spans="4:19" x14ac:dyDescent="0.35">
      <c r="J10" s="10" t="s">
        <v>228</v>
      </c>
      <c r="K10" s="10" t="s">
        <v>229</v>
      </c>
      <c r="L10" s="10" t="s">
        <v>230</v>
      </c>
      <c r="M10" s="10" t="s">
        <v>231</v>
      </c>
      <c r="N10" s="10" t="s">
        <v>55</v>
      </c>
      <c r="O10" s="10" t="s">
        <v>232</v>
      </c>
      <c r="P10" s="10" t="s">
        <v>233</v>
      </c>
      <c r="Q10" s="10" t="s">
        <v>234</v>
      </c>
      <c r="R10" s="10" t="s">
        <v>235</v>
      </c>
      <c r="S10" s="10" t="s">
        <v>236</v>
      </c>
    </row>
    <row r="11" spans="4:19" x14ac:dyDescent="0.35">
      <c r="J11" s="10" t="s">
        <v>237</v>
      </c>
      <c r="K11" s="10" t="s">
        <v>238</v>
      </c>
      <c r="L11" s="10" t="s">
        <v>239</v>
      </c>
      <c r="M11" s="10" t="s">
        <v>240</v>
      </c>
      <c r="N11" s="10" t="s">
        <v>241</v>
      </c>
      <c r="O11" s="10" t="s">
        <v>242</v>
      </c>
      <c r="P11" s="10" t="s">
        <v>243</v>
      </c>
      <c r="Q11" s="10" t="s">
        <v>244</v>
      </c>
      <c r="R11" s="10" t="s">
        <v>245</v>
      </c>
      <c r="S11" s="10" t="s">
        <v>246</v>
      </c>
    </row>
    <row r="12" spans="4:19" x14ac:dyDescent="0.35">
      <c r="J12" s="10" t="s">
        <v>247</v>
      </c>
      <c r="K12" s="10" t="s">
        <v>248</v>
      </c>
      <c r="L12" s="10" t="s">
        <v>249</v>
      </c>
      <c r="M12" s="10" t="s">
        <v>250</v>
      </c>
      <c r="N12" s="10" t="s">
        <v>251</v>
      </c>
      <c r="O12" s="10" t="s">
        <v>252</v>
      </c>
      <c r="P12" s="10" t="s">
        <v>253</v>
      </c>
      <c r="Q12" s="10" t="s">
        <v>254</v>
      </c>
      <c r="R12" s="10" t="s">
        <v>255</v>
      </c>
      <c r="S12" s="10" t="s">
        <v>256</v>
      </c>
    </row>
    <row r="13" spans="4:19" x14ac:dyDescent="0.35">
      <c r="J13" s="10" t="s">
        <v>257</v>
      </c>
      <c r="K13" s="10" t="s">
        <v>258</v>
      </c>
      <c r="L13" s="10" t="s">
        <v>259</v>
      </c>
      <c r="M13" s="10" t="s">
        <v>260</v>
      </c>
      <c r="N13" s="10" t="s">
        <v>261</v>
      </c>
      <c r="O13" s="10" t="s">
        <v>262</v>
      </c>
      <c r="P13" s="10" t="s">
        <v>263</v>
      </c>
      <c r="Q13" s="10" t="s">
        <v>264</v>
      </c>
      <c r="R13" s="10" t="s">
        <v>265</v>
      </c>
      <c r="S13" s="10" t="s">
        <v>266</v>
      </c>
    </row>
    <row r="14" spans="4:19" x14ac:dyDescent="0.35">
      <c r="J14" s="10" t="s">
        <v>267</v>
      </c>
      <c r="K14" s="10" t="s">
        <v>268</v>
      </c>
      <c r="L14" s="10" t="s">
        <v>269</v>
      </c>
      <c r="M14" s="10" t="s">
        <v>270</v>
      </c>
      <c r="N14" s="10" t="s">
        <v>271</v>
      </c>
      <c r="O14" s="10" t="s">
        <v>272</v>
      </c>
      <c r="P14" s="10" t="s">
        <v>273</v>
      </c>
      <c r="Q14" s="10" t="s">
        <v>274</v>
      </c>
      <c r="R14" s="10" t="s">
        <v>275</v>
      </c>
      <c r="S14" s="10" t="s">
        <v>276</v>
      </c>
    </row>
    <row r="15" spans="4:19" x14ac:dyDescent="0.35">
      <c r="J15" s="10" t="s">
        <v>277</v>
      </c>
      <c r="K15" s="10" t="s">
        <v>278</v>
      </c>
      <c r="L15" s="10" t="s">
        <v>279</v>
      </c>
      <c r="M15" s="10" t="s">
        <v>280</v>
      </c>
      <c r="N15" s="10" t="s">
        <v>281</v>
      </c>
      <c r="O15" s="10" t="s">
        <v>282</v>
      </c>
      <c r="P15" s="10" t="s">
        <v>283</v>
      </c>
      <c r="Q15" s="10" t="s">
        <v>284</v>
      </c>
      <c r="R15" s="10" t="s">
        <v>285</v>
      </c>
      <c r="S15" s="10" t="s">
        <v>286</v>
      </c>
    </row>
    <row r="16" spans="4:19" x14ac:dyDescent="0.35">
      <c r="J16" s="10" t="s">
        <v>287</v>
      </c>
      <c r="K16" s="10" t="s">
        <v>288</v>
      </c>
      <c r="L16" s="10" t="s">
        <v>289</v>
      </c>
      <c r="M16" s="10" t="s">
        <v>290</v>
      </c>
      <c r="N16" s="10" t="s">
        <v>291</v>
      </c>
      <c r="O16" s="10" t="s">
        <v>292</v>
      </c>
      <c r="P16" s="10" t="s">
        <v>293</v>
      </c>
      <c r="Q16" s="10" t="s">
        <v>294</v>
      </c>
      <c r="R16" s="10" t="s">
        <v>295</v>
      </c>
      <c r="S16" s="10" t="s">
        <v>296</v>
      </c>
    </row>
    <row r="17" spans="10:19" x14ac:dyDescent="0.35">
      <c r="J17" s="10" t="s">
        <v>297</v>
      </c>
      <c r="K17" s="10" t="s">
        <v>298</v>
      </c>
      <c r="L17" s="10" t="s">
        <v>299</v>
      </c>
      <c r="M17" s="10" t="s">
        <v>300</v>
      </c>
      <c r="N17" s="10" t="s">
        <v>301</v>
      </c>
      <c r="O17" s="10" t="s">
        <v>302</v>
      </c>
      <c r="P17" s="10" t="s">
        <v>303</v>
      </c>
      <c r="Q17" s="10" t="s">
        <v>304</v>
      </c>
      <c r="R17" s="10" t="s">
        <v>305</v>
      </c>
      <c r="S17" s="10" t="s">
        <v>306</v>
      </c>
    </row>
    <row r="18" spans="10:19" x14ac:dyDescent="0.35">
      <c r="J18" s="10" t="s">
        <v>307</v>
      </c>
      <c r="K18" s="10" t="s">
        <v>48</v>
      </c>
      <c r="L18" s="10" t="s">
        <v>308</v>
      </c>
      <c r="M18" s="10" t="s">
        <v>309</v>
      </c>
      <c r="N18" s="10" t="s">
        <v>310</v>
      </c>
      <c r="O18" s="10" t="s">
        <v>311</v>
      </c>
      <c r="P18" s="10" t="s">
        <v>312</v>
      </c>
      <c r="Q18" s="10" t="s">
        <v>313</v>
      </c>
      <c r="R18" s="10" t="s">
        <v>314</v>
      </c>
      <c r="S18" s="10" t="s">
        <v>315</v>
      </c>
    </row>
    <row r="19" spans="10:19" x14ac:dyDescent="0.35">
      <c r="J19" s="10" t="s">
        <v>316</v>
      </c>
      <c r="K19" s="10" t="s">
        <v>317</v>
      </c>
      <c r="L19" s="10" t="s">
        <v>318</v>
      </c>
      <c r="M19" s="10" t="s">
        <v>319</v>
      </c>
      <c r="N19" s="10" t="s">
        <v>320</v>
      </c>
      <c r="O19" s="10" t="s">
        <v>321</v>
      </c>
      <c r="P19" s="10" t="s">
        <v>322</v>
      </c>
      <c r="Q19" s="10" t="s">
        <v>323</v>
      </c>
      <c r="R19" s="10" t="s">
        <v>324</v>
      </c>
      <c r="S19" s="10" t="s">
        <v>49</v>
      </c>
    </row>
    <row r="20" spans="10:19" x14ac:dyDescent="0.35">
      <c r="J20" s="10" t="s">
        <v>325</v>
      </c>
      <c r="K20" s="10" t="s">
        <v>326</v>
      </c>
      <c r="L20" s="10" t="s">
        <v>327</v>
      </c>
      <c r="M20" s="10" t="s">
        <v>328</v>
      </c>
      <c r="N20" s="10" t="s">
        <v>329</v>
      </c>
      <c r="O20" s="10" t="s">
        <v>330</v>
      </c>
      <c r="P20" s="10" t="s">
        <v>331</v>
      </c>
      <c r="Q20" s="10" t="s">
        <v>332</v>
      </c>
      <c r="R20" s="10" t="s">
        <v>333</v>
      </c>
      <c r="S20" s="10" t="s">
        <v>334</v>
      </c>
    </row>
    <row r="21" spans="10:19" x14ac:dyDescent="0.35">
      <c r="J21" s="10" t="s">
        <v>335</v>
      </c>
      <c r="K21" s="10" t="s">
        <v>336</v>
      </c>
      <c r="L21" s="10" t="s">
        <v>337</v>
      </c>
      <c r="M21" s="10" t="s">
        <v>338</v>
      </c>
      <c r="N21" s="10" t="s">
        <v>339</v>
      </c>
      <c r="O21" s="10" t="s">
        <v>340</v>
      </c>
      <c r="P21" s="10" t="s">
        <v>341</v>
      </c>
      <c r="Q21" s="10" t="s">
        <v>342</v>
      </c>
      <c r="R21" s="10" t="s">
        <v>343</v>
      </c>
      <c r="S21" s="10" t="s">
        <v>344</v>
      </c>
    </row>
    <row r="22" spans="10:19" x14ac:dyDescent="0.35">
      <c r="J22" s="10" t="s">
        <v>345</v>
      </c>
      <c r="K22" s="10" t="s">
        <v>346</v>
      </c>
      <c r="L22" s="10" t="s">
        <v>347</v>
      </c>
      <c r="M22" s="10" t="s">
        <v>348</v>
      </c>
      <c r="N22" s="10" t="s">
        <v>349</v>
      </c>
      <c r="O22" s="10" t="s">
        <v>350</v>
      </c>
      <c r="P22" s="10" t="s">
        <v>351</v>
      </c>
      <c r="Q22" s="10" t="s">
        <v>352</v>
      </c>
      <c r="R22" s="10" t="s">
        <v>67</v>
      </c>
      <c r="S22" s="10" t="s">
        <v>353</v>
      </c>
    </row>
    <row r="23" spans="10:19" x14ac:dyDescent="0.35">
      <c r="J23" s="10" t="s">
        <v>354</v>
      </c>
      <c r="K23" s="10" t="s">
        <v>355</v>
      </c>
      <c r="L23" s="10" t="s">
        <v>356</v>
      </c>
      <c r="M23" s="10" t="s">
        <v>357</v>
      </c>
      <c r="N23" s="10" t="s">
        <v>358</v>
      </c>
      <c r="O23" s="10" t="s">
        <v>359</v>
      </c>
      <c r="P23" s="10" t="s">
        <v>360</v>
      </c>
      <c r="Q23" s="10" t="s">
        <v>361</v>
      </c>
      <c r="R23" s="10" t="s">
        <v>362</v>
      </c>
      <c r="S23" s="10" t="s">
        <v>363</v>
      </c>
    </row>
    <row r="24" spans="10:19" x14ac:dyDescent="0.35">
      <c r="J24" s="10" t="s">
        <v>364</v>
      </c>
      <c r="K24" s="10" t="s">
        <v>365</v>
      </c>
      <c r="L24" s="10" t="s">
        <v>366</v>
      </c>
      <c r="M24" s="10" t="s">
        <v>367</v>
      </c>
      <c r="N24" s="10" t="s">
        <v>368</v>
      </c>
      <c r="O24" s="10" t="s">
        <v>369</v>
      </c>
      <c r="P24" s="10" t="s">
        <v>370</v>
      </c>
      <c r="Q24" s="10" t="s">
        <v>371</v>
      </c>
      <c r="R24" s="10" t="s">
        <v>372</v>
      </c>
      <c r="S24" s="10" t="s">
        <v>373</v>
      </c>
    </row>
    <row r="25" spans="10:19" x14ac:dyDescent="0.35">
      <c r="J25" s="10" t="s">
        <v>374</v>
      </c>
      <c r="K25" s="10" t="s">
        <v>375</v>
      </c>
      <c r="L25" s="10" t="s">
        <v>376</v>
      </c>
      <c r="M25" s="10" t="s">
        <v>377</v>
      </c>
      <c r="N25" s="10" t="s">
        <v>378</v>
      </c>
      <c r="O25" s="10" t="s">
        <v>379</v>
      </c>
      <c r="P25" s="10" t="s">
        <v>380</v>
      </c>
      <c r="Q25" s="10" t="s">
        <v>381</v>
      </c>
      <c r="R25" s="10" t="s">
        <v>382</v>
      </c>
      <c r="S25" s="10" t="s">
        <v>383</v>
      </c>
    </row>
    <row r="26" spans="10:19" x14ac:dyDescent="0.35">
      <c r="J26" s="10" t="s">
        <v>384</v>
      </c>
      <c r="K26" s="10" t="s">
        <v>385</v>
      </c>
      <c r="L26" s="10" t="s">
        <v>386</v>
      </c>
      <c r="M26" s="10" t="s">
        <v>387</v>
      </c>
      <c r="N26" s="10" t="s">
        <v>388</v>
      </c>
      <c r="O26" s="10" t="s">
        <v>389</v>
      </c>
      <c r="P26" s="10" t="s">
        <v>390</v>
      </c>
      <c r="Q26" s="10" t="s">
        <v>391</v>
      </c>
      <c r="R26" s="10" t="s">
        <v>392</v>
      </c>
      <c r="S26" s="10" t="s">
        <v>393</v>
      </c>
    </row>
    <row r="27" spans="10:19" x14ac:dyDescent="0.35">
      <c r="J27" s="10" t="s">
        <v>394</v>
      </c>
      <c r="K27" s="10" t="s">
        <v>395</v>
      </c>
      <c r="L27" s="10" t="s">
        <v>396</v>
      </c>
      <c r="M27" s="10" t="s">
        <v>397</v>
      </c>
      <c r="N27" s="10" t="s">
        <v>398</v>
      </c>
      <c r="O27" s="10" t="s">
        <v>399</v>
      </c>
      <c r="P27" s="10" t="s">
        <v>400</v>
      </c>
      <c r="Q27" s="10" t="s">
        <v>401</v>
      </c>
      <c r="R27" s="10" t="s">
        <v>402</v>
      </c>
      <c r="S27" s="10" t="s">
        <v>403</v>
      </c>
    </row>
    <row r="28" spans="10:19" x14ac:dyDescent="0.35">
      <c r="J28" s="10" t="s">
        <v>404</v>
      </c>
      <c r="K28" s="10" t="s">
        <v>405</v>
      </c>
      <c r="L28" s="10" t="s">
        <v>406</v>
      </c>
      <c r="M28" s="10" t="s">
        <v>407</v>
      </c>
      <c r="N28" s="10" t="s">
        <v>408</v>
      </c>
      <c r="O28" s="10" t="s">
        <v>409</v>
      </c>
      <c r="P28" s="10" t="s">
        <v>410</v>
      </c>
      <c r="Q28" s="10" t="s">
        <v>411</v>
      </c>
      <c r="R28" s="10" t="s">
        <v>412</v>
      </c>
      <c r="S28" s="10" t="s">
        <v>413</v>
      </c>
    </row>
    <row r="29" spans="10:19" x14ac:dyDescent="0.35">
      <c r="J29" s="10" t="s">
        <v>414</v>
      </c>
      <c r="K29" s="10" t="s">
        <v>415</v>
      </c>
      <c r="L29" s="10" t="s">
        <v>416</v>
      </c>
      <c r="M29" s="10" t="s">
        <v>417</v>
      </c>
      <c r="N29" s="10" t="s">
        <v>418</v>
      </c>
      <c r="O29" s="10" t="s">
        <v>419</v>
      </c>
      <c r="P29" s="10" t="s">
        <v>420</v>
      </c>
      <c r="Q29" s="10" t="s">
        <v>421</v>
      </c>
      <c r="R29" s="10" t="s">
        <v>422</v>
      </c>
      <c r="S29" s="10" t="s">
        <v>423</v>
      </c>
    </row>
    <row r="30" spans="10:19" x14ac:dyDescent="0.35">
      <c r="J30" s="10" t="s">
        <v>424</v>
      </c>
      <c r="K30" s="10" t="s">
        <v>425</v>
      </c>
      <c r="L30" s="10" t="s">
        <v>426</v>
      </c>
      <c r="M30" s="10" t="s">
        <v>427</v>
      </c>
      <c r="N30" s="10" t="s">
        <v>66</v>
      </c>
      <c r="O30" s="10" t="s">
        <v>428</v>
      </c>
      <c r="P30" s="10" t="s">
        <v>429</v>
      </c>
      <c r="Q30" s="10" t="s">
        <v>430</v>
      </c>
      <c r="R30" s="10" t="s">
        <v>431</v>
      </c>
      <c r="S30" s="10" t="s">
        <v>432</v>
      </c>
    </row>
    <row r="31" spans="10:19" x14ac:dyDescent="0.35">
      <c r="J31" s="10" t="s">
        <v>433</v>
      </c>
      <c r="K31" s="10" t="s">
        <v>434</v>
      </c>
      <c r="L31" s="10" t="s">
        <v>21</v>
      </c>
      <c r="M31" s="10" t="s">
        <v>435</v>
      </c>
      <c r="N31" s="10" t="s">
        <v>436</v>
      </c>
      <c r="O31" s="10" t="s">
        <v>437</v>
      </c>
      <c r="P31" s="10" t="s">
        <v>438</v>
      </c>
      <c r="Q31" s="10" t="s">
        <v>439</v>
      </c>
      <c r="R31" s="10" t="s">
        <v>440</v>
      </c>
      <c r="S31" s="10" t="s">
        <v>441</v>
      </c>
    </row>
    <row r="32" spans="10:19" x14ac:dyDescent="0.35">
      <c r="J32" s="10" t="s">
        <v>442</v>
      </c>
      <c r="K32" s="10" t="s">
        <v>443</v>
      </c>
      <c r="L32" s="10" t="s">
        <v>444</v>
      </c>
      <c r="M32" s="10" t="s">
        <v>445</v>
      </c>
      <c r="N32" s="10" t="s">
        <v>446</v>
      </c>
      <c r="O32" s="10" t="s">
        <v>447</v>
      </c>
      <c r="P32" s="10" t="s">
        <v>448</v>
      </c>
      <c r="Q32" s="10" t="s">
        <v>449</v>
      </c>
      <c r="R32" s="10" t="s">
        <v>450</v>
      </c>
      <c r="S32" s="10" t="s">
        <v>451</v>
      </c>
    </row>
    <row r="33" spans="10:19" x14ac:dyDescent="0.35">
      <c r="J33" s="10" t="s">
        <v>452</v>
      </c>
      <c r="K33" s="10" t="s">
        <v>453</v>
      </c>
      <c r="L33" s="10" t="s">
        <v>454</v>
      </c>
      <c r="M33" s="10" t="s">
        <v>455</v>
      </c>
      <c r="N33" s="10" t="s">
        <v>456</v>
      </c>
      <c r="O33" s="10" t="s">
        <v>457</v>
      </c>
      <c r="P33" s="10" t="s">
        <v>458</v>
      </c>
      <c r="Q33" s="10" t="s">
        <v>459</v>
      </c>
      <c r="R33" s="10" t="s">
        <v>460</v>
      </c>
      <c r="S33" s="10" t="s">
        <v>461</v>
      </c>
    </row>
    <row r="34" spans="10:19" x14ac:dyDescent="0.35">
      <c r="J34" s="10" t="s">
        <v>462</v>
      </c>
      <c r="K34" s="10" t="s">
        <v>463</v>
      </c>
      <c r="L34" s="10" t="s">
        <v>464</v>
      </c>
      <c r="M34" s="10" t="s">
        <v>465</v>
      </c>
      <c r="N34" s="10" t="s">
        <v>466</v>
      </c>
      <c r="O34" s="10" t="s">
        <v>467</v>
      </c>
      <c r="P34" s="10" t="s">
        <v>468</v>
      </c>
      <c r="Q34" s="10" t="s">
        <v>469</v>
      </c>
      <c r="R34" s="10" t="s">
        <v>470</v>
      </c>
      <c r="S34" s="10" t="s">
        <v>471</v>
      </c>
    </row>
    <row r="35" spans="10:19" x14ac:dyDescent="0.35">
      <c r="J35" s="10" t="s">
        <v>472</v>
      </c>
      <c r="K35" s="10" t="s">
        <v>473</v>
      </c>
      <c r="L35" s="10" t="s">
        <v>474</v>
      </c>
      <c r="M35" s="10" t="s">
        <v>475</v>
      </c>
      <c r="N35" s="10" t="s">
        <v>476</v>
      </c>
      <c r="O35" s="10" t="s">
        <v>477</v>
      </c>
      <c r="P35" s="10" t="s">
        <v>478</v>
      </c>
      <c r="Q35" s="10" t="s">
        <v>479</v>
      </c>
      <c r="R35" s="10" t="s">
        <v>480</v>
      </c>
      <c r="S35" s="10" t="s">
        <v>481</v>
      </c>
    </row>
    <row r="36" spans="10:19" x14ac:dyDescent="0.35">
      <c r="J36" s="10" t="s">
        <v>482</v>
      </c>
      <c r="K36" s="10" t="s">
        <v>483</v>
      </c>
      <c r="L36" s="10" t="s">
        <v>484</v>
      </c>
      <c r="M36" s="10" t="s">
        <v>485</v>
      </c>
      <c r="N36" s="10" t="s">
        <v>486</v>
      </c>
      <c r="O36" s="10" t="s">
        <v>487</v>
      </c>
      <c r="P36" s="10" t="s">
        <v>488</v>
      </c>
      <c r="Q36" s="10" t="s">
        <v>489</v>
      </c>
      <c r="R36" s="10" t="s">
        <v>490</v>
      </c>
      <c r="S36" s="10" t="s">
        <v>491</v>
      </c>
    </row>
    <row r="37" spans="10:19" x14ac:dyDescent="0.35">
      <c r="J37" s="10" t="s">
        <v>492</v>
      </c>
      <c r="K37" s="10" t="s">
        <v>493</v>
      </c>
      <c r="L37" s="10" t="s">
        <v>494</v>
      </c>
      <c r="M37" s="10" t="s">
        <v>495</v>
      </c>
      <c r="N37" s="10" t="s">
        <v>496</v>
      </c>
      <c r="O37" s="10" t="s">
        <v>497</v>
      </c>
      <c r="P37" s="10" t="s">
        <v>498</v>
      </c>
      <c r="Q37" s="10" t="s">
        <v>499</v>
      </c>
      <c r="R37" s="10" t="s">
        <v>500</v>
      </c>
      <c r="S37" s="10" t="s">
        <v>501</v>
      </c>
    </row>
    <row r="38" spans="10:19" x14ac:dyDescent="0.35">
      <c r="J38" s="10" t="s">
        <v>502</v>
      </c>
      <c r="K38" s="10" t="s">
        <v>503</v>
      </c>
      <c r="L38" s="10" t="s">
        <v>504</v>
      </c>
      <c r="M38" s="10" t="s">
        <v>505</v>
      </c>
      <c r="N38" s="10" t="s">
        <v>506</v>
      </c>
      <c r="O38" s="10" t="s">
        <v>507</v>
      </c>
      <c r="P38" s="10" t="s">
        <v>508</v>
      </c>
      <c r="Q38" s="10" t="s">
        <v>509</v>
      </c>
      <c r="R38" s="10" t="s">
        <v>510</v>
      </c>
      <c r="S38" s="10" t="s">
        <v>511</v>
      </c>
    </row>
    <row r="39" spans="10:19" x14ac:dyDescent="0.35">
      <c r="J39" s="10" t="s">
        <v>512</v>
      </c>
      <c r="K39" s="10" t="s">
        <v>513</v>
      </c>
      <c r="L39" s="10" t="s">
        <v>514</v>
      </c>
      <c r="M39" s="10" t="s">
        <v>515</v>
      </c>
      <c r="N39" s="10" t="s">
        <v>516</v>
      </c>
      <c r="O39" s="10" t="s">
        <v>517</v>
      </c>
      <c r="P39" s="10" t="s">
        <v>518</v>
      </c>
      <c r="Q39" s="10" t="s">
        <v>519</v>
      </c>
      <c r="R39" s="10" t="s">
        <v>520</v>
      </c>
      <c r="S39" s="10" t="s">
        <v>521</v>
      </c>
    </row>
    <row r="40" spans="10:19" x14ac:dyDescent="0.35">
      <c r="J40" s="10" t="s">
        <v>522</v>
      </c>
      <c r="K40" s="10" t="s">
        <v>523</v>
      </c>
      <c r="L40" s="10" t="s">
        <v>524</v>
      </c>
      <c r="M40" s="10" t="s">
        <v>525</v>
      </c>
      <c r="N40" s="10" t="s">
        <v>526</v>
      </c>
      <c r="O40" s="10" t="s">
        <v>527</v>
      </c>
      <c r="P40" s="10" t="s">
        <v>528</v>
      </c>
      <c r="Q40" s="10" t="s">
        <v>529</v>
      </c>
      <c r="R40" s="10" t="s">
        <v>530</v>
      </c>
      <c r="S40" s="10" t="s">
        <v>531</v>
      </c>
    </row>
    <row r="41" spans="10:19" x14ac:dyDescent="0.35">
      <c r="J41" s="10" t="s">
        <v>532</v>
      </c>
      <c r="K41" s="10" t="s">
        <v>533</v>
      </c>
      <c r="L41" s="10" t="s">
        <v>534</v>
      </c>
      <c r="M41" s="10" t="s">
        <v>535</v>
      </c>
      <c r="N41" s="10" t="s">
        <v>536</v>
      </c>
      <c r="O41" s="10" t="s">
        <v>537</v>
      </c>
      <c r="P41" s="10" t="s">
        <v>538</v>
      </c>
      <c r="Q41" s="10" t="s">
        <v>539</v>
      </c>
      <c r="R41" s="10" t="s">
        <v>540</v>
      </c>
      <c r="S41" s="10" t="s">
        <v>541</v>
      </c>
    </row>
    <row r="42" spans="10:19" x14ac:dyDescent="0.35">
      <c r="J42" s="10" t="s">
        <v>542</v>
      </c>
      <c r="K42" s="10" t="s">
        <v>543</v>
      </c>
      <c r="L42" s="10" t="s">
        <v>544</v>
      </c>
      <c r="M42" s="10" t="s">
        <v>545</v>
      </c>
      <c r="N42" s="10" t="s">
        <v>546</v>
      </c>
      <c r="O42" s="10" t="s">
        <v>547</v>
      </c>
      <c r="P42" s="10" t="s">
        <v>548</v>
      </c>
      <c r="Q42" s="10" t="s">
        <v>549</v>
      </c>
      <c r="R42" s="10" t="s">
        <v>550</v>
      </c>
      <c r="S42" s="10" t="s">
        <v>551</v>
      </c>
    </row>
    <row r="43" spans="10:19" x14ac:dyDescent="0.35">
      <c r="J43" s="10" t="s">
        <v>552</v>
      </c>
      <c r="K43" s="10" t="s">
        <v>553</v>
      </c>
      <c r="L43" s="10" t="s">
        <v>554</v>
      </c>
      <c r="M43" s="10" t="s">
        <v>555</v>
      </c>
      <c r="N43" s="10" t="s">
        <v>556</v>
      </c>
      <c r="O43" s="10" t="s">
        <v>557</v>
      </c>
      <c r="P43" s="10" t="s">
        <v>558</v>
      </c>
      <c r="Q43" s="10" t="s">
        <v>559</v>
      </c>
      <c r="R43" s="10" t="s">
        <v>560</v>
      </c>
      <c r="S43" s="10" t="s">
        <v>561</v>
      </c>
    </row>
    <row r="44" spans="10:19" x14ac:dyDescent="0.35">
      <c r="J44" s="10" t="s">
        <v>562</v>
      </c>
      <c r="K44" s="10" t="s">
        <v>563</v>
      </c>
      <c r="L44" s="10" t="s">
        <v>564</v>
      </c>
      <c r="M44" s="10" t="s">
        <v>565</v>
      </c>
      <c r="N44" s="10" t="s">
        <v>566</v>
      </c>
      <c r="O44" s="10" t="s">
        <v>567</v>
      </c>
      <c r="P44" s="10" t="s">
        <v>568</v>
      </c>
      <c r="Q44" s="10" t="s">
        <v>569</v>
      </c>
      <c r="R44" s="10" t="s">
        <v>570</v>
      </c>
      <c r="S44" s="10" t="s">
        <v>571</v>
      </c>
    </row>
    <row r="45" spans="10:19" x14ac:dyDescent="0.35">
      <c r="J45" s="10" t="s">
        <v>572</v>
      </c>
      <c r="K45" s="10" t="s">
        <v>573</v>
      </c>
      <c r="L45" s="10" t="s">
        <v>574</v>
      </c>
      <c r="M45" s="10" t="s">
        <v>575</v>
      </c>
      <c r="N45" s="10" t="s">
        <v>576</v>
      </c>
      <c r="O45" s="10" t="s">
        <v>577</v>
      </c>
      <c r="P45" s="10" t="s">
        <v>578</v>
      </c>
      <c r="Q45" s="10" t="s">
        <v>579</v>
      </c>
      <c r="R45" s="10" t="s">
        <v>580</v>
      </c>
      <c r="S45" s="10" t="s">
        <v>581</v>
      </c>
    </row>
    <row r="46" spans="10:19" x14ac:dyDescent="0.35">
      <c r="J46" s="10" t="s">
        <v>582</v>
      </c>
      <c r="K46" s="10" t="s">
        <v>583</v>
      </c>
      <c r="L46" s="10" t="s">
        <v>584</v>
      </c>
      <c r="M46" s="10" t="s">
        <v>585</v>
      </c>
      <c r="N46" s="10" t="s">
        <v>586</v>
      </c>
      <c r="O46" s="10" t="s">
        <v>587</v>
      </c>
      <c r="P46" s="10" t="s">
        <v>588</v>
      </c>
      <c r="Q46" s="10" t="s">
        <v>589</v>
      </c>
      <c r="R46" s="10" t="s">
        <v>590</v>
      </c>
      <c r="S46" s="10" t="s">
        <v>591</v>
      </c>
    </row>
    <row r="47" spans="10:19" x14ac:dyDescent="0.35">
      <c r="J47" s="10" t="s">
        <v>592</v>
      </c>
      <c r="K47" s="10" t="s">
        <v>593</v>
      </c>
      <c r="L47" s="10" t="s">
        <v>594</v>
      </c>
      <c r="M47" s="10" t="s">
        <v>595</v>
      </c>
      <c r="N47" s="10" t="s">
        <v>596</v>
      </c>
      <c r="O47" s="10" t="s">
        <v>597</v>
      </c>
      <c r="P47" s="10" t="s">
        <v>598</v>
      </c>
      <c r="Q47" s="10" t="s">
        <v>599</v>
      </c>
      <c r="R47" s="10" t="s">
        <v>600</v>
      </c>
      <c r="S47" s="10" t="s">
        <v>601</v>
      </c>
    </row>
    <row r="48" spans="10:19" x14ac:dyDescent="0.35">
      <c r="J48" s="10" t="s">
        <v>602</v>
      </c>
      <c r="K48" s="10" t="s">
        <v>603</v>
      </c>
      <c r="L48" s="10" t="s">
        <v>604</v>
      </c>
      <c r="M48" s="10" t="s">
        <v>605</v>
      </c>
      <c r="N48" s="10" t="s">
        <v>606</v>
      </c>
      <c r="O48" s="10" t="s">
        <v>607</v>
      </c>
      <c r="P48" s="10" t="s">
        <v>608</v>
      </c>
      <c r="Q48" s="10" t="s">
        <v>609</v>
      </c>
      <c r="R48" s="10" t="s">
        <v>610</v>
      </c>
      <c r="S48" s="10" t="s">
        <v>611</v>
      </c>
    </row>
    <row r="49" spans="10:19" x14ac:dyDescent="0.35">
      <c r="J49" s="10" t="s">
        <v>612</v>
      </c>
      <c r="K49" s="10" t="s">
        <v>613</v>
      </c>
      <c r="L49" s="10" t="s">
        <v>614</v>
      </c>
      <c r="M49" s="10" t="s">
        <v>615</v>
      </c>
      <c r="N49" s="10" t="s">
        <v>616</v>
      </c>
      <c r="O49" s="10" t="s">
        <v>617</v>
      </c>
      <c r="P49" s="10" t="s">
        <v>618</v>
      </c>
      <c r="Q49" s="10" t="s">
        <v>619</v>
      </c>
      <c r="R49" s="10" t="s">
        <v>620</v>
      </c>
      <c r="S49" s="10" t="s">
        <v>621</v>
      </c>
    </row>
    <row r="50" spans="10:19" x14ac:dyDescent="0.35">
      <c r="J50" s="10" t="s">
        <v>622</v>
      </c>
      <c r="K50" s="10" t="s">
        <v>623</v>
      </c>
      <c r="L50" s="10" t="s">
        <v>624</v>
      </c>
      <c r="M50" s="10" t="s">
        <v>625</v>
      </c>
      <c r="N50" s="10" t="s">
        <v>626</v>
      </c>
      <c r="O50" s="10" t="s">
        <v>627</v>
      </c>
      <c r="P50" s="10" t="s">
        <v>628</v>
      </c>
      <c r="Q50" s="10" t="s">
        <v>629</v>
      </c>
      <c r="R50" s="10" t="s">
        <v>630</v>
      </c>
      <c r="S50" s="10" t="s">
        <v>631</v>
      </c>
    </row>
    <row r="51" spans="10:19" x14ac:dyDescent="0.35">
      <c r="J51" s="10" t="s">
        <v>632</v>
      </c>
      <c r="K51" s="10" t="s">
        <v>633</v>
      </c>
      <c r="L51" s="10" t="s">
        <v>634</v>
      </c>
      <c r="M51" s="10" t="s">
        <v>635</v>
      </c>
      <c r="N51" s="10" t="s">
        <v>636</v>
      </c>
      <c r="O51" s="10" t="s">
        <v>637</v>
      </c>
      <c r="P51" s="10" t="s">
        <v>638</v>
      </c>
      <c r="Q51" s="10" t="s">
        <v>639</v>
      </c>
      <c r="R51" s="10" t="s">
        <v>640</v>
      </c>
      <c r="S51" s="10" t="s">
        <v>641</v>
      </c>
    </row>
    <row r="52" spans="10:19" x14ac:dyDescent="0.35">
      <c r="J52" s="10" t="s">
        <v>642</v>
      </c>
      <c r="K52" s="10" t="s">
        <v>643</v>
      </c>
      <c r="L52" s="10" t="s">
        <v>644</v>
      </c>
      <c r="M52" s="10" t="s">
        <v>645</v>
      </c>
      <c r="N52" s="10" t="s">
        <v>646</v>
      </c>
      <c r="O52" s="10" t="s">
        <v>647</v>
      </c>
      <c r="P52" s="10" t="s">
        <v>648</v>
      </c>
      <c r="Q52" s="10" t="s">
        <v>649</v>
      </c>
      <c r="R52" s="10" t="s">
        <v>650</v>
      </c>
      <c r="S52" s="10" t="s">
        <v>651</v>
      </c>
    </row>
    <row r="53" spans="10:19" x14ac:dyDescent="0.35">
      <c r="J53" s="10" t="s">
        <v>652</v>
      </c>
      <c r="K53" s="10" t="s">
        <v>653</v>
      </c>
      <c r="L53" s="10" t="s">
        <v>654</v>
      </c>
      <c r="M53" s="10" t="s">
        <v>655</v>
      </c>
      <c r="N53" s="10" t="s">
        <v>656</v>
      </c>
      <c r="O53" s="10" t="s">
        <v>657</v>
      </c>
      <c r="P53" s="10" t="s">
        <v>658</v>
      </c>
      <c r="Q53" s="10" t="s">
        <v>659</v>
      </c>
      <c r="R53" s="10" t="s">
        <v>660</v>
      </c>
      <c r="S53" s="10" t="s">
        <v>661</v>
      </c>
    </row>
    <row r="54" spans="10:19" x14ac:dyDescent="0.35">
      <c r="J54" s="10" t="s">
        <v>662</v>
      </c>
      <c r="K54" s="10" t="s">
        <v>663</v>
      </c>
      <c r="L54" s="10" t="s">
        <v>664</v>
      </c>
      <c r="M54" s="10" t="s">
        <v>665</v>
      </c>
      <c r="N54" s="10" t="s">
        <v>666</v>
      </c>
      <c r="O54" s="10" t="s">
        <v>667</v>
      </c>
      <c r="P54" s="10" t="s">
        <v>668</v>
      </c>
      <c r="Q54" s="10" t="s">
        <v>669</v>
      </c>
      <c r="R54" s="10" t="s">
        <v>19</v>
      </c>
      <c r="S54" s="10" t="s">
        <v>670</v>
      </c>
    </row>
    <row r="55" spans="10:19" x14ac:dyDescent="0.35">
      <c r="J55" s="10" t="s">
        <v>671</v>
      </c>
      <c r="K55" s="10" t="s">
        <v>672</v>
      </c>
      <c r="L55" s="10" t="s">
        <v>673</v>
      </c>
      <c r="M55" s="10" t="s">
        <v>674</v>
      </c>
      <c r="N55" s="10" t="s">
        <v>675</v>
      </c>
      <c r="O55" s="10" t="s">
        <v>676</v>
      </c>
      <c r="P55" s="10" t="s">
        <v>677</v>
      </c>
      <c r="Q55" s="10" t="s">
        <v>678</v>
      </c>
      <c r="R55" s="10" t="s">
        <v>679</v>
      </c>
      <c r="S55" s="10" t="s">
        <v>680</v>
      </c>
    </row>
    <row r="56" spans="10:19" x14ac:dyDescent="0.35">
      <c r="J56" s="10" t="s">
        <v>681</v>
      </c>
      <c r="K56" s="10" t="s">
        <v>682</v>
      </c>
      <c r="L56" s="10" t="s">
        <v>683</v>
      </c>
      <c r="M56" s="10" t="s">
        <v>684</v>
      </c>
      <c r="N56" s="10" t="s">
        <v>685</v>
      </c>
      <c r="O56" s="10" t="s">
        <v>686</v>
      </c>
      <c r="P56" s="10" t="s">
        <v>687</v>
      </c>
      <c r="Q56" s="10" t="s">
        <v>688</v>
      </c>
      <c r="R56" s="10" t="s">
        <v>689</v>
      </c>
      <c r="S56" s="10" t="s">
        <v>690</v>
      </c>
    </row>
    <row r="57" spans="10:19" x14ac:dyDescent="0.35">
      <c r="J57" s="10" t="s">
        <v>691</v>
      </c>
      <c r="K57" s="10" t="s">
        <v>692</v>
      </c>
      <c r="L57" s="10" t="s">
        <v>693</v>
      </c>
      <c r="M57" s="10" t="s">
        <v>694</v>
      </c>
      <c r="N57" s="10" t="s">
        <v>695</v>
      </c>
      <c r="O57" s="10" t="s">
        <v>696</v>
      </c>
      <c r="P57" s="10" t="s">
        <v>697</v>
      </c>
      <c r="Q57" s="10" t="s">
        <v>698</v>
      </c>
      <c r="R57" s="10" t="s">
        <v>699</v>
      </c>
      <c r="S57" s="10" t="s">
        <v>700</v>
      </c>
    </row>
    <row r="58" spans="10:19" x14ac:dyDescent="0.35">
      <c r="J58" s="10" t="s">
        <v>701</v>
      </c>
      <c r="K58" s="10" t="s">
        <v>702</v>
      </c>
      <c r="L58" s="10" t="s">
        <v>703</v>
      </c>
      <c r="M58" s="10" t="s">
        <v>704</v>
      </c>
      <c r="N58" s="10" t="s">
        <v>705</v>
      </c>
      <c r="O58" s="10" t="s">
        <v>706</v>
      </c>
      <c r="P58" s="10" t="s">
        <v>707</v>
      </c>
      <c r="Q58" s="10" t="s">
        <v>708</v>
      </c>
      <c r="R58" s="10" t="s">
        <v>709</v>
      </c>
      <c r="S58" s="10" t="s">
        <v>710</v>
      </c>
    </row>
    <row r="59" spans="10:19" x14ac:dyDescent="0.35">
      <c r="J59" s="10" t="s">
        <v>711</v>
      </c>
      <c r="K59" s="10" t="s">
        <v>712</v>
      </c>
      <c r="L59" s="10" t="s">
        <v>713</v>
      </c>
      <c r="M59" s="10" t="s">
        <v>714</v>
      </c>
      <c r="N59" s="10" t="s">
        <v>715</v>
      </c>
      <c r="O59" s="10" t="s">
        <v>716</v>
      </c>
      <c r="P59" s="10" t="s">
        <v>717</v>
      </c>
      <c r="Q59" s="10" t="s">
        <v>718</v>
      </c>
      <c r="R59" s="10" t="s">
        <v>719</v>
      </c>
      <c r="S59" s="10" t="s">
        <v>720</v>
      </c>
    </row>
    <row r="60" spans="10:19" x14ac:dyDescent="0.35">
      <c r="J60" s="10" t="s">
        <v>721</v>
      </c>
      <c r="K60" s="10" t="s">
        <v>722</v>
      </c>
      <c r="L60" s="10" t="s">
        <v>723</v>
      </c>
      <c r="M60" s="10" t="s">
        <v>724</v>
      </c>
      <c r="N60" s="10" t="s">
        <v>725</v>
      </c>
      <c r="O60" s="10" t="s">
        <v>726</v>
      </c>
      <c r="P60" s="10" t="s">
        <v>727</v>
      </c>
      <c r="Q60" s="10" t="s">
        <v>728</v>
      </c>
      <c r="R60" s="10" t="s">
        <v>729</v>
      </c>
      <c r="S60" s="10" t="s">
        <v>730</v>
      </c>
    </row>
    <row r="61" spans="10:19" x14ac:dyDescent="0.35">
      <c r="J61" s="10" t="s">
        <v>731</v>
      </c>
      <c r="K61" s="10" t="s">
        <v>732</v>
      </c>
      <c r="L61" s="10" t="s">
        <v>733</v>
      </c>
      <c r="M61" s="10" t="s">
        <v>734</v>
      </c>
      <c r="N61" s="10" t="s">
        <v>735</v>
      </c>
      <c r="O61" s="10" t="s">
        <v>736</v>
      </c>
      <c r="P61" s="10" t="s">
        <v>737</v>
      </c>
      <c r="Q61" s="10" t="s">
        <v>738</v>
      </c>
      <c r="R61" s="10" t="s">
        <v>739</v>
      </c>
      <c r="S61" s="10" t="s">
        <v>740</v>
      </c>
    </row>
    <row r="62" spans="10:19" x14ac:dyDescent="0.35">
      <c r="J62" s="10" t="s">
        <v>741</v>
      </c>
      <c r="K62" s="10" t="s">
        <v>742</v>
      </c>
      <c r="L62" s="10" t="s">
        <v>743</v>
      </c>
      <c r="M62" s="10" t="s">
        <v>744</v>
      </c>
      <c r="N62" s="10" t="s">
        <v>745</v>
      </c>
      <c r="O62" s="10" t="s">
        <v>746</v>
      </c>
      <c r="P62" s="10" t="s">
        <v>747</v>
      </c>
      <c r="Q62" s="10" t="s">
        <v>748</v>
      </c>
      <c r="R62" s="10" t="s">
        <v>749</v>
      </c>
      <c r="S62" s="10" t="s">
        <v>750</v>
      </c>
    </row>
    <row r="63" spans="10:19" x14ac:dyDescent="0.35">
      <c r="J63" s="10" t="s">
        <v>751</v>
      </c>
      <c r="K63" s="10" t="s">
        <v>752</v>
      </c>
      <c r="L63" s="10" t="s">
        <v>753</v>
      </c>
      <c r="M63" s="10" t="s">
        <v>754</v>
      </c>
      <c r="N63" s="10" t="s">
        <v>755</v>
      </c>
      <c r="O63" s="10" t="s">
        <v>756</v>
      </c>
      <c r="P63" s="10" t="s">
        <v>757</v>
      </c>
      <c r="Q63" s="10" t="s">
        <v>758</v>
      </c>
      <c r="R63" s="10" t="s">
        <v>759</v>
      </c>
      <c r="S63" s="10" t="s">
        <v>760</v>
      </c>
    </row>
    <row r="64" spans="10:19" x14ac:dyDescent="0.35">
      <c r="J64" s="10" t="s">
        <v>761</v>
      </c>
      <c r="K64" s="10" t="s">
        <v>762</v>
      </c>
      <c r="L64" s="10" t="s">
        <v>763</v>
      </c>
      <c r="M64" s="10" t="s">
        <v>764</v>
      </c>
      <c r="N64" s="10" t="s">
        <v>765</v>
      </c>
      <c r="O64" s="10" t="s">
        <v>766</v>
      </c>
      <c r="P64" s="10" t="s">
        <v>767</v>
      </c>
      <c r="Q64" s="10" t="s">
        <v>768</v>
      </c>
      <c r="R64" s="10" t="s">
        <v>769</v>
      </c>
      <c r="S64" s="10" t="s">
        <v>770</v>
      </c>
    </row>
    <row r="65" spans="10:19" x14ac:dyDescent="0.35">
      <c r="J65" s="10" t="s">
        <v>771</v>
      </c>
      <c r="K65" s="10" t="s">
        <v>772</v>
      </c>
      <c r="L65" s="10" t="s">
        <v>773</v>
      </c>
      <c r="M65" s="10" t="s">
        <v>774</v>
      </c>
      <c r="N65" s="10" t="s">
        <v>775</v>
      </c>
      <c r="O65" s="10" t="s">
        <v>776</v>
      </c>
      <c r="P65" s="10" t="s">
        <v>777</v>
      </c>
      <c r="Q65" s="10" t="s">
        <v>778</v>
      </c>
      <c r="R65" s="10" t="s">
        <v>779</v>
      </c>
      <c r="S65" s="10" t="s">
        <v>780</v>
      </c>
    </row>
    <row r="66" spans="10:19" x14ac:dyDescent="0.35">
      <c r="J66" s="10" t="s">
        <v>781</v>
      </c>
      <c r="K66" s="10" t="s">
        <v>782</v>
      </c>
      <c r="L66" s="10" t="s">
        <v>783</v>
      </c>
      <c r="M66" s="10" t="s">
        <v>784</v>
      </c>
      <c r="N66" s="10" t="s">
        <v>785</v>
      </c>
      <c r="O66" s="10" t="s">
        <v>786</v>
      </c>
      <c r="P66" s="10" t="s">
        <v>787</v>
      </c>
      <c r="Q66" s="10" t="s">
        <v>788</v>
      </c>
      <c r="R66" s="10" t="s">
        <v>789</v>
      </c>
      <c r="S66" s="10" t="s">
        <v>790</v>
      </c>
    </row>
    <row r="67" spans="10:19" x14ac:dyDescent="0.35">
      <c r="J67" s="10" t="s">
        <v>68</v>
      </c>
      <c r="K67" s="10" t="s">
        <v>791</v>
      </c>
      <c r="L67" s="10" t="s">
        <v>792</v>
      </c>
      <c r="M67" s="10" t="s">
        <v>793</v>
      </c>
      <c r="N67" s="10" t="s">
        <v>794</v>
      </c>
      <c r="O67" s="10" t="s">
        <v>795</v>
      </c>
      <c r="P67" s="10" t="s">
        <v>796</v>
      </c>
      <c r="Q67" s="10" t="s">
        <v>797</v>
      </c>
      <c r="R67" s="10" t="s">
        <v>798</v>
      </c>
      <c r="S67" s="10" t="s">
        <v>799</v>
      </c>
    </row>
    <row r="68" spans="10:19" x14ac:dyDescent="0.35">
      <c r="J68" s="10" t="s">
        <v>800</v>
      </c>
      <c r="K68" s="10" t="s">
        <v>801</v>
      </c>
      <c r="L68" s="10" t="s">
        <v>802</v>
      </c>
      <c r="M68" s="10" t="s">
        <v>803</v>
      </c>
      <c r="N68" s="10" t="s">
        <v>804</v>
      </c>
      <c r="O68" s="10" t="s">
        <v>805</v>
      </c>
      <c r="P68" s="10" t="s">
        <v>806</v>
      </c>
      <c r="Q68" s="10" t="s">
        <v>807</v>
      </c>
      <c r="R68" s="10" t="s">
        <v>808</v>
      </c>
      <c r="S68" s="10" t="s">
        <v>809</v>
      </c>
    </row>
    <row r="69" spans="10:19" x14ac:dyDescent="0.35">
      <c r="J69" s="10" t="s">
        <v>810</v>
      </c>
      <c r="K69" s="10" t="s">
        <v>811</v>
      </c>
      <c r="L69" s="10" t="s">
        <v>812</v>
      </c>
      <c r="M69" s="10" t="s">
        <v>813</v>
      </c>
      <c r="N69" s="10" t="s">
        <v>39</v>
      </c>
      <c r="O69" s="10" t="s">
        <v>814</v>
      </c>
      <c r="P69" s="10" t="s">
        <v>815</v>
      </c>
      <c r="Q69" s="10" t="s">
        <v>816</v>
      </c>
      <c r="R69" s="10" t="s">
        <v>817</v>
      </c>
      <c r="S69" s="10" t="s">
        <v>818</v>
      </c>
    </row>
    <row r="70" spans="10:19" x14ac:dyDescent="0.35">
      <c r="J70" s="10" t="s">
        <v>819</v>
      </c>
      <c r="K70" s="10" t="s">
        <v>820</v>
      </c>
      <c r="L70" s="10" t="s">
        <v>821</v>
      </c>
      <c r="M70" s="10" t="s">
        <v>822</v>
      </c>
      <c r="N70" s="10" t="s">
        <v>823</v>
      </c>
      <c r="O70" s="10" t="s">
        <v>824</v>
      </c>
      <c r="P70" s="10" t="s">
        <v>825</v>
      </c>
      <c r="Q70" s="10" t="s">
        <v>826</v>
      </c>
      <c r="R70" s="10" t="s">
        <v>827</v>
      </c>
      <c r="S70" s="10" t="s">
        <v>828</v>
      </c>
    </row>
    <row r="71" spans="10:19" x14ac:dyDescent="0.35">
      <c r="J71" s="10" t="s">
        <v>829</v>
      </c>
      <c r="K71" s="10" t="s">
        <v>830</v>
      </c>
      <c r="L71" s="10" t="s">
        <v>831</v>
      </c>
      <c r="M71" s="10" t="s">
        <v>832</v>
      </c>
      <c r="N71" s="10" t="s">
        <v>833</v>
      </c>
      <c r="O71" s="10" t="s">
        <v>834</v>
      </c>
      <c r="P71" s="10" t="s">
        <v>835</v>
      </c>
      <c r="Q71" s="10" t="s">
        <v>836</v>
      </c>
      <c r="R71" s="10" t="s">
        <v>837</v>
      </c>
      <c r="S71" s="10" t="s">
        <v>838</v>
      </c>
    </row>
    <row r="72" spans="10:19" x14ac:dyDescent="0.35">
      <c r="J72" s="10" t="s">
        <v>839</v>
      </c>
      <c r="K72" s="10" t="s">
        <v>840</v>
      </c>
      <c r="L72" s="10" t="s">
        <v>841</v>
      </c>
      <c r="M72" s="10" t="s">
        <v>842</v>
      </c>
      <c r="N72" s="10" t="s">
        <v>843</v>
      </c>
      <c r="O72" s="10" t="s">
        <v>844</v>
      </c>
      <c r="P72" s="10" t="s">
        <v>845</v>
      </c>
      <c r="Q72" s="10" t="s">
        <v>846</v>
      </c>
      <c r="R72" s="10" t="s">
        <v>847</v>
      </c>
      <c r="S72" s="10" t="s">
        <v>848</v>
      </c>
    </row>
    <row r="73" spans="10:19" x14ac:dyDescent="0.35">
      <c r="J73" s="10" t="s">
        <v>849</v>
      </c>
      <c r="K73" s="10" t="s">
        <v>850</v>
      </c>
      <c r="L73" s="10" t="s">
        <v>851</v>
      </c>
      <c r="M73" s="10" t="s">
        <v>852</v>
      </c>
      <c r="N73" s="10" t="s">
        <v>853</v>
      </c>
      <c r="O73" s="10" t="s">
        <v>854</v>
      </c>
      <c r="P73" s="10" t="s">
        <v>855</v>
      </c>
      <c r="Q73" s="10" t="s">
        <v>856</v>
      </c>
      <c r="R73" s="10" t="s">
        <v>857</v>
      </c>
      <c r="S73" s="10" t="s">
        <v>858</v>
      </c>
    </row>
    <row r="74" spans="10:19" x14ac:dyDescent="0.35">
      <c r="J74" s="10" t="s">
        <v>859</v>
      </c>
      <c r="K74" s="10" t="s">
        <v>860</v>
      </c>
      <c r="L74" s="10" t="s">
        <v>861</v>
      </c>
      <c r="M74" s="10" t="s">
        <v>862</v>
      </c>
      <c r="N74" s="10" t="s">
        <v>863</v>
      </c>
      <c r="O74" s="10" t="s">
        <v>864</v>
      </c>
      <c r="P74" s="10" t="s">
        <v>865</v>
      </c>
      <c r="Q74" s="10" t="s">
        <v>866</v>
      </c>
      <c r="R74" s="10" t="s">
        <v>867</v>
      </c>
      <c r="S74" s="10" t="s">
        <v>868</v>
      </c>
    </row>
    <row r="75" spans="10:19" x14ac:dyDescent="0.35">
      <c r="J75" s="10" t="s">
        <v>869</v>
      </c>
      <c r="K75" s="10" t="s">
        <v>870</v>
      </c>
      <c r="L75" s="10" t="s">
        <v>871</v>
      </c>
      <c r="M75" s="10" t="s">
        <v>872</v>
      </c>
      <c r="N75" s="10" t="s">
        <v>873</v>
      </c>
      <c r="O75" s="10" t="s">
        <v>874</v>
      </c>
      <c r="P75" s="10" t="s">
        <v>875</v>
      </c>
      <c r="Q75" s="10" t="s">
        <v>20</v>
      </c>
      <c r="R75" s="10" t="s">
        <v>876</v>
      </c>
      <c r="S75" s="10" t="s">
        <v>877</v>
      </c>
    </row>
    <row r="76" spans="10:19" x14ac:dyDescent="0.35">
      <c r="J76" s="10" t="s">
        <v>878</v>
      </c>
      <c r="K76" s="10" t="s">
        <v>879</v>
      </c>
      <c r="L76" s="10" t="s">
        <v>880</v>
      </c>
      <c r="M76" s="10" t="s">
        <v>881</v>
      </c>
      <c r="N76" s="10" t="s">
        <v>882</v>
      </c>
      <c r="O76" s="10" t="s">
        <v>883</v>
      </c>
      <c r="P76" s="10" t="s">
        <v>884</v>
      </c>
      <c r="Q76" s="10" t="s">
        <v>885</v>
      </c>
      <c r="R76" s="10" t="s">
        <v>886</v>
      </c>
      <c r="S76" s="10" t="s">
        <v>887</v>
      </c>
    </row>
    <row r="77" spans="10:19" x14ac:dyDescent="0.35">
      <c r="J77" s="10" t="s">
        <v>888</v>
      </c>
      <c r="K77" s="10" t="s">
        <v>889</v>
      </c>
      <c r="L77" s="10" t="s">
        <v>890</v>
      </c>
      <c r="M77" s="10" t="s">
        <v>891</v>
      </c>
      <c r="N77" s="10" t="s">
        <v>892</v>
      </c>
      <c r="O77" s="10" t="s">
        <v>893</v>
      </c>
      <c r="P77" s="10" t="s">
        <v>894</v>
      </c>
      <c r="Q77" s="10" t="s">
        <v>895</v>
      </c>
      <c r="R77" s="10" t="s">
        <v>896</v>
      </c>
      <c r="S77" s="10" t="s">
        <v>897</v>
      </c>
    </row>
    <row r="78" spans="10:19" x14ac:dyDescent="0.35">
      <c r="J78" s="10" t="s">
        <v>898</v>
      </c>
      <c r="K78" s="10" t="s">
        <v>899</v>
      </c>
      <c r="L78" s="10" t="s">
        <v>900</v>
      </c>
      <c r="M78" s="10" t="s">
        <v>901</v>
      </c>
      <c r="N78" s="10" t="s">
        <v>902</v>
      </c>
      <c r="O78" s="10" t="s">
        <v>903</v>
      </c>
      <c r="P78" s="10" t="s">
        <v>904</v>
      </c>
      <c r="Q78" s="10" t="s">
        <v>905</v>
      </c>
      <c r="R78" s="10" t="s">
        <v>906</v>
      </c>
      <c r="S78" s="10" t="s">
        <v>907</v>
      </c>
    </row>
    <row r="79" spans="10:19" x14ac:dyDescent="0.35">
      <c r="J79" s="10" t="s">
        <v>908</v>
      </c>
      <c r="K79" s="10" t="s">
        <v>909</v>
      </c>
      <c r="L79" s="10" t="s">
        <v>910</v>
      </c>
      <c r="M79" s="10" t="s">
        <v>911</v>
      </c>
      <c r="N79" s="10" t="s">
        <v>912</v>
      </c>
      <c r="O79" s="10" t="s">
        <v>913</v>
      </c>
      <c r="P79" s="10" t="s">
        <v>914</v>
      </c>
      <c r="Q79" s="10" t="s">
        <v>915</v>
      </c>
      <c r="R79" s="10" t="s">
        <v>916</v>
      </c>
      <c r="S79" s="10" t="s">
        <v>917</v>
      </c>
    </row>
    <row r="80" spans="10:19" x14ac:dyDescent="0.35">
      <c r="J80" s="10" t="s">
        <v>918</v>
      </c>
      <c r="K80" s="10" t="s">
        <v>919</v>
      </c>
      <c r="L80" s="10" t="s">
        <v>920</v>
      </c>
      <c r="M80" s="10" t="s">
        <v>921</v>
      </c>
      <c r="N80" s="10" t="s">
        <v>922</v>
      </c>
      <c r="O80" s="10" t="s">
        <v>923</v>
      </c>
      <c r="P80" s="10" t="s">
        <v>924</v>
      </c>
      <c r="Q80" s="10" t="s">
        <v>925</v>
      </c>
      <c r="R80" s="10" t="s">
        <v>926</v>
      </c>
      <c r="S80" s="10" t="s">
        <v>927</v>
      </c>
    </row>
    <row r="81" spans="10:19" x14ac:dyDescent="0.35">
      <c r="J81" s="10" t="s">
        <v>928</v>
      </c>
      <c r="K81" s="10" t="s">
        <v>929</v>
      </c>
      <c r="L81" s="10" t="s">
        <v>930</v>
      </c>
      <c r="M81" s="10" t="s">
        <v>931</v>
      </c>
      <c r="N81" s="10" t="s">
        <v>932</v>
      </c>
      <c r="O81" s="10" t="s">
        <v>933</v>
      </c>
      <c r="P81" s="10" t="s">
        <v>934</v>
      </c>
      <c r="Q81" s="10" t="s">
        <v>935</v>
      </c>
      <c r="R81" s="10" t="s">
        <v>936</v>
      </c>
      <c r="S81" s="10" t="s">
        <v>937</v>
      </c>
    </row>
    <row r="82" spans="10:19" x14ac:dyDescent="0.35">
      <c r="J82" s="10" t="s">
        <v>938</v>
      </c>
      <c r="K82" s="10" t="s">
        <v>939</v>
      </c>
      <c r="L82" s="10" t="s">
        <v>940</v>
      </c>
      <c r="M82" s="10" t="s">
        <v>941</v>
      </c>
      <c r="N82" s="10" t="s">
        <v>942</v>
      </c>
      <c r="O82" s="10" t="s">
        <v>943</v>
      </c>
      <c r="P82" s="10" t="s">
        <v>944</v>
      </c>
      <c r="Q82" s="10" t="s">
        <v>945</v>
      </c>
      <c r="R82" s="10" t="s">
        <v>946</v>
      </c>
      <c r="S82" s="10" t="s">
        <v>947</v>
      </c>
    </row>
    <row r="83" spans="10:19" x14ac:dyDescent="0.35">
      <c r="J83" s="10" t="s">
        <v>948</v>
      </c>
      <c r="K83" s="10" t="s">
        <v>949</v>
      </c>
      <c r="L83" s="10" t="s">
        <v>950</v>
      </c>
      <c r="M83" s="10" t="s">
        <v>951</v>
      </c>
      <c r="N83" s="10" t="s">
        <v>952</v>
      </c>
      <c r="O83" s="10" t="s">
        <v>953</v>
      </c>
      <c r="P83" s="10" t="s">
        <v>954</v>
      </c>
      <c r="Q83" s="10" t="s">
        <v>955</v>
      </c>
      <c r="R83" s="10" t="s">
        <v>956</v>
      </c>
      <c r="S83" s="10" t="s">
        <v>957</v>
      </c>
    </row>
    <row r="84" spans="10:19" x14ac:dyDescent="0.35">
      <c r="J84" s="10" t="s">
        <v>958</v>
      </c>
      <c r="K84" s="10" t="s">
        <v>959</v>
      </c>
      <c r="L84" s="10" t="s">
        <v>960</v>
      </c>
      <c r="M84" s="10" t="s">
        <v>961</v>
      </c>
      <c r="N84" s="10" t="s">
        <v>962</v>
      </c>
      <c r="O84" s="10" t="s">
        <v>963</v>
      </c>
      <c r="P84" s="10" t="s">
        <v>964</v>
      </c>
      <c r="Q84" s="10" t="s">
        <v>965</v>
      </c>
      <c r="R84" s="10" t="s">
        <v>966</v>
      </c>
      <c r="S84" s="10" t="s">
        <v>967</v>
      </c>
    </row>
    <row r="85" spans="10:19" x14ac:dyDescent="0.35">
      <c r="J85" s="10" t="s">
        <v>968</v>
      </c>
      <c r="K85" s="10" t="s">
        <v>969</v>
      </c>
      <c r="L85" s="10" t="s">
        <v>970</v>
      </c>
      <c r="M85" s="10" t="s">
        <v>971</v>
      </c>
      <c r="N85" s="10" t="s">
        <v>972</v>
      </c>
      <c r="O85" s="10" t="s">
        <v>973</v>
      </c>
      <c r="P85" s="10" t="s">
        <v>974</v>
      </c>
      <c r="Q85" s="10" t="s">
        <v>975</v>
      </c>
      <c r="R85" s="10" t="s">
        <v>976</v>
      </c>
      <c r="S85" s="10" t="s">
        <v>977</v>
      </c>
    </row>
    <row r="86" spans="10:19" x14ac:dyDescent="0.35">
      <c r="J86" s="10" t="s">
        <v>978</v>
      </c>
      <c r="K86" s="10" t="s">
        <v>979</v>
      </c>
      <c r="L86" s="10" t="s">
        <v>980</v>
      </c>
      <c r="M86" s="10" t="s">
        <v>981</v>
      </c>
      <c r="N86" s="10" t="s">
        <v>982</v>
      </c>
      <c r="O86" s="10" t="s">
        <v>983</v>
      </c>
      <c r="P86" s="10" t="s">
        <v>984</v>
      </c>
      <c r="Q86" s="10" t="s">
        <v>985</v>
      </c>
      <c r="R86" s="10" t="s">
        <v>986</v>
      </c>
      <c r="S86" s="10" t="s">
        <v>987</v>
      </c>
    </row>
    <row r="87" spans="10:19" x14ac:dyDescent="0.35">
      <c r="J87" s="10" t="s">
        <v>988</v>
      </c>
      <c r="K87" s="10" t="s">
        <v>989</v>
      </c>
      <c r="L87" s="10" t="s">
        <v>990</v>
      </c>
      <c r="M87" s="10" t="s">
        <v>991</v>
      </c>
      <c r="N87" s="10" t="s">
        <v>992</v>
      </c>
      <c r="O87" s="10" t="s">
        <v>993</v>
      </c>
      <c r="P87" s="10" t="s">
        <v>994</v>
      </c>
      <c r="Q87" s="10" t="s">
        <v>995</v>
      </c>
      <c r="R87" s="10" t="s">
        <v>996</v>
      </c>
      <c r="S87" s="10" t="s">
        <v>997</v>
      </c>
    </row>
    <row r="88" spans="10:19" x14ac:dyDescent="0.35">
      <c r="J88" s="10" t="s">
        <v>998</v>
      </c>
      <c r="K88" s="10" t="s">
        <v>999</v>
      </c>
      <c r="L88" s="10" t="s">
        <v>1000</v>
      </c>
      <c r="M88" s="10" t="s">
        <v>1001</v>
      </c>
      <c r="N88" s="10" t="s">
        <v>1002</v>
      </c>
      <c r="O88" s="10" t="s">
        <v>1003</v>
      </c>
      <c r="P88" s="10" t="s">
        <v>1004</v>
      </c>
      <c r="Q88" s="10" t="s">
        <v>1005</v>
      </c>
      <c r="R88" s="10" t="s">
        <v>1006</v>
      </c>
      <c r="S88" s="10" t="s">
        <v>1007</v>
      </c>
    </row>
    <row r="89" spans="10:19" x14ac:dyDescent="0.35">
      <c r="J89" s="10" t="s">
        <v>1008</v>
      </c>
      <c r="K89" s="10" t="s">
        <v>1009</v>
      </c>
      <c r="L89" s="10" t="s">
        <v>1010</v>
      </c>
      <c r="M89" s="10" t="s">
        <v>1011</v>
      </c>
      <c r="N89" s="10" t="s">
        <v>1012</v>
      </c>
      <c r="O89" s="10" t="s">
        <v>1013</v>
      </c>
      <c r="P89" s="10" t="s">
        <v>1014</v>
      </c>
      <c r="Q89" s="10" t="s">
        <v>1015</v>
      </c>
      <c r="R89" s="10" t="s">
        <v>1016</v>
      </c>
      <c r="S89" s="10" t="s">
        <v>1017</v>
      </c>
    </row>
    <row r="90" spans="10:19" x14ac:dyDescent="0.35">
      <c r="J90" s="10" t="s">
        <v>1018</v>
      </c>
      <c r="K90" s="10" t="s">
        <v>1019</v>
      </c>
      <c r="L90" s="10" t="s">
        <v>1020</v>
      </c>
      <c r="M90" s="10" t="s">
        <v>1021</v>
      </c>
      <c r="N90" s="10" t="s">
        <v>1022</v>
      </c>
      <c r="O90" s="10" t="s">
        <v>1023</v>
      </c>
      <c r="P90" s="10" t="s">
        <v>1024</v>
      </c>
      <c r="Q90" s="10" t="s">
        <v>1025</v>
      </c>
      <c r="R90" s="10" t="s">
        <v>1026</v>
      </c>
      <c r="S90" s="10" t="s">
        <v>1027</v>
      </c>
    </row>
    <row r="91" spans="10:19" x14ac:dyDescent="0.35">
      <c r="J91" s="10" t="s">
        <v>1028</v>
      </c>
      <c r="K91" s="10" t="s">
        <v>1029</v>
      </c>
      <c r="L91" s="10" t="s">
        <v>1030</v>
      </c>
      <c r="M91" s="10" t="s">
        <v>1031</v>
      </c>
      <c r="N91" s="10" t="s">
        <v>1032</v>
      </c>
      <c r="O91" s="10" t="s">
        <v>1033</v>
      </c>
      <c r="P91" s="10" t="s">
        <v>1034</v>
      </c>
      <c r="Q91" s="10" t="s">
        <v>1035</v>
      </c>
      <c r="R91" s="10" t="s">
        <v>1036</v>
      </c>
      <c r="S91" s="10" t="s">
        <v>1037</v>
      </c>
    </row>
    <row r="92" spans="10:19" x14ac:dyDescent="0.35">
      <c r="J92" s="10" t="s">
        <v>1038</v>
      </c>
      <c r="K92" s="10" t="s">
        <v>1039</v>
      </c>
      <c r="L92" s="10" t="s">
        <v>1040</v>
      </c>
      <c r="M92" s="10" t="s">
        <v>1041</v>
      </c>
      <c r="N92" s="10" t="s">
        <v>1042</v>
      </c>
      <c r="O92" s="10" t="s">
        <v>1043</v>
      </c>
      <c r="P92" s="10" t="s">
        <v>1044</v>
      </c>
      <c r="Q92" s="10" t="s">
        <v>1045</v>
      </c>
      <c r="R92" s="10" t="s">
        <v>1046</v>
      </c>
      <c r="S92" s="10" t="s">
        <v>1047</v>
      </c>
    </row>
    <row r="93" spans="10:19" x14ac:dyDescent="0.35">
      <c r="J93" s="10" t="s">
        <v>1048</v>
      </c>
      <c r="K93" s="10" t="s">
        <v>1049</v>
      </c>
      <c r="L93" s="10" t="s">
        <v>1050</v>
      </c>
      <c r="M93" s="10" t="s">
        <v>1051</v>
      </c>
      <c r="N93" s="10" t="s">
        <v>1052</v>
      </c>
      <c r="O93" s="10" t="s">
        <v>1053</v>
      </c>
      <c r="P93" s="10" t="s">
        <v>1054</v>
      </c>
      <c r="Q93" s="10" t="s">
        <v>1055</v>
      </c>
      <c r="R93" s="10" t="s">
        <v>1056</v>
      </c>
      <c r="S93" s="10" t="s">
        <v>1057</v>
      </c>
    </row>
    <row r="94" spans="10:19" x14ac:dyDescent="0.35">
      <c r="J94" s="10" t="s">
        <v>1058</v>
      </c>
      <c r="K94" s="10" t="s">
        <v>1059</v>
      </c>
      <c r="L94" s="10" t="s">
        <v>1060</v>
      </c>
      <c r="M94" s="10" t="s">
        <v>1061</v>
      </c>
      <c r="N94" s="10" t="s">
        <v>1062</v>
      </c>
      <c r="O94" s="10" t="s">
        <v>1063</v>
      </c>
      <c r="P94" s="10" t="s">
        <v>1064</v>
      </c>
      <c r="Q94" s="10" t="s">
        <v>1065</v>
      </c>
      <c r="R94" s="10" t="s">
        <v>1066</v>
      </c>
      <c r="S94" s="10" t="s">
        <v>1067</v>
      </c>
    </row>
    <row r="95" spans="10:19" x14ac:dyDescent="0.35">
      <c r="J95" s="10" t="s">
        <v>1068</v>
      </c>
      <c r="K95" s="10" t="s">
        <v>1069</v>
      </c>
      <c r="L95" s="10" t="s">
        <v>1070</v>
      </c>
      <c r="M95" s="10" t="s">
        <v>1071</v>
      </c>
      <c r="N95" s="10" t="s">
        <v>1072</v>
      </c>
      <c r="O95" s="10" t="s">
        <v>1073</v>
      </c>
      <c r="P95" s="10" t="s">
        <v>1074</v>
      </c>
      <c r="Q95" s="10" t="s">
        <v>1075</v>
      </c>
      <c r="R95" s="10" t="s">
        <v>1076</v>
      </c>
      <c r="S95" s="10" t="s">
        <v>1077</v>
      </c>
    </row>
    <row r="96" spans="10:19" x14ac:dyDescent="0.35">
      <c r="J96" s="10" t="s">
        <v>1078</v>
      </c>
      <c r="K96" s="10" t="s">
        <v>1079</v>
      </c>
      <c r="L96" s="10" t="s">
        <v>1080</v>
      </c>
      <c r="M96" s="10" t="s">
        <v>1081</v>
      </c>
      <c r="N96" s="10" t="s">
        <v>1082</v>
      </c>
      <c r="O96" s="10" t="s">
        <v>1083</v>
      </c>
      <c r="P96" s="10" t="s">
        <v>1084</v>
      </c>
      <c r="Q96" s="10" t="s">
        <v>1085</v>
      </c>
      <c r="R96" s="10" t="s">
        <v>1086</v>
      </c>
      <c r="S96" s="10" t="s">
        <v>1087</v>
      </c>
    </row>
    <row r="97" spans="10:19" x14ac:dyDescent="0.35">
      <c r="J97" s="10" t="s">
        <v>1088</v>
      </c>
      <c r="K97" s="10" t="s">
        <v>1089</v>
      </c>
      <c r="L97" s="10" t="s">
        <v>1090</v>
      </c>
      <c r="M97" s="10" t="s">
        <v>1091</v>
      </c>
      <c r="N97" s="10" t="s">
        <v>1092</v>
      </c>
      <c r="O97" s="10" t="s">
        <v>1093</v>
      </c>
      <c r="P97" s="10" t="s">
        <v>1094</v>
      </c>
      <c r="Q97" s="10" t="s">
        <v>1095</v>
      </c>
      <c r="R97" s="10" t="s">
        <v>1096</v>
      </c>
      <c r="S97" s="10" t="s">
        <v>1097</v>
      </c>
    </row>
    <row r="98" spans="10:19" x14ac:dyDescent="0.35">
      <c r="J98" s="10" t="s">
        <v>1098</v>
      </c>
      <c r="K98" s="10" t="s">
        <v>1099</v>
      </c>
      <c r="L98" s="10" t="s">
        <v>1100</v>
      </c>
      <c r="M98" s="10" t="s">
        <v>1101</v>
      </c>
      <c r="N98" s="10" t="s">
        <v>1102</v>
      </c>
      <c r="O98" s="10" t="s">
        <v>1103</v>
      </c>
      <c r="P98" s="10" t="s">
        <v>1104</v>
      </c>
      <c r="Q98" s="10" t="s">
        <v>1105</v>
      </c>
      <c r="R98" s="10" t="s">
        <v>1106</v>
      </c>
      <c r="S98" s="10" t="s">
        <v>1107</v>
      </c>
    </row>
    <row r="99" spans="10:19" x14ac:dyDescent="0.35">
      <c r="J99" s="10" t="s">
        <v>1108</v>
      </c>
      <c r="K99" s="10" t="s">
        <v>1109</v>
      </c>
      <c r="L99" s="10" t="s">
        <v>1110</v>
      </c>
      <c r="M99" s="10" t="s">
        <v>1111</v>
      </c>
      <c r="N99" s="10" t="s">
        <v>1112</v>
      </c>
      <c r="O99" s="10" t="s">
        <v>1113</v>
      </c>
      <c r="P99" s="10" t="s">
        <v>1114</v>
      </c>
      <c r="Q99" s="10" t="s">
        <v>1115</v>
      </c>
      <c r="R99" s="10" t="s">
        <v>1116</v>
      </c>
      <c r="S99" s="10" t="s">
        <v>1117</v>
      </c>
    </row>
    <row r="100" spans="10:19" x14ac:dyDescent="0.35">
      <c r="J100" s="10" t="s">
        <v>1118</v>
      </c>
      <c r="K100" s="10" t="s">
        <v>1119</v>
      </c>
      <c r="L100" s="10" t="s">
        <v>1120</v>
      </c>
      <c r="M100" s="10" t="s">
        <v>1121</v>
      </c>
      <c r="N100" s="10" t="s">
        <v>1122</v>
      </c>
      <c r="O100" s="10" t="s">
        <v>1123</v>
      </c>
      <c r="P100" s="10" t="s">
        <v>1124</v>
      </c>
      <c r="Q100" s="10" t="s">
        <v>1125</v>
      </c>
      <c r="R100" s="10" t="s">
        <v>1126</v>
      </c>
      <c r="S100" s="10" t="s">
        <v>1127</v>
      </c>
    </row>
    <row r="101" spans="10:19" x14ac:dyDescent="0.35">
      <c r="J101" s="10" t="s">
        <v>1128</v>
      </c>
      <c r="K101" s="10" t="s">
        <v>1129</v>
      </c>
      <c r="L101" s="10" t="s">
        <v>1130</v>
      </c>
      <c r="M101" s="10" t="s">
        <v>1131</v>
      </c>
      <c r="N101" s="10" t="s">
        <v>1132</v>
      </c>
      <c r="O101" s="10" t="s">
        <v>1133</v>
      </c>
      <c r="P101" s="10" t="s">
        <v>1134</v>
      </c>
      <c r="Q101" s="10" t="s">
        <v>1135</v>
      </c>
      <c r="R101" s="10" t="s">
        <v>1136</v>
      </c>
      <c r="S101" s="10" t="s">
        <v>1137</v>
      </c>
    </row>
    <row r="102" spans="10:19" x14ac:dyDescent="0.35">
      <c r="J102" s="10" t="s">
        <v>1138</v>
      </c>
      <c r="K102" s="10" t="s">
        <v>1139</v>
      </c>
      <c r="L102" s="10" t="s">
        <v>1140</v>
      </c>
      <c r="M102" s="10" t="s">
        <v>1141</v>
      </c>
      <c r="N102" s="10" t="s">
        <v>1142</v>
      </c>
      <c r="O102" s="10" t="s">
        <v>1143</v>
      </c>
      <c r="P102" s="10" t="s">
        <v>1144</v>
      </c>
      <c r="Q102" s="10" t="s">
        <v>1145</v>
      </c>
      <c r="R102" s="10" t="s">
        <v>1146</v>
      </c>
      <c r="S102" s="10" t="s">
        <v>1147</v>
      </c>
    </row>
    <row r="103" spans="10:19" x14ac:dyDescent="0.35">
      <c r="J103" s="10" t="s">
        <v>1148</v>
      </c>
      <c r="K103" s="10" t="s">
        <v>1149</v>
      </c>
      <c r="L103" s="10" t="s">
        <v>1150</v>
      </c>
      <c r="M103" s="10" t="s">
        <v>1151</v>
      </c>
      <c r="N103" s="10" t="s">
        <v>1152</v>
      </c>
      <c r="O103" s="10" t="s">
        <v>1153</v>
      </c>
      <c r="P103" s="10" t="s">
        <v>1154</v>
      </c>
      <c r="Q103" s="10" t="s">
        <v>1155</v>
      </c>
      <c r="R103" s="10" t="s">
        <v>1156</v>
      </c>
      <c r="S103" s="10" t="s">
        <v>1157</v>
      </c>
    </row>
    <row r="104" spans="10:19" x14ac:dyDescent="0.35">
      <c r="J104" s="10" t="s">
        <v>1158</v>
      </c>
      <c r="K104" s="10" t="s">
        <v>1159</v>
      </c>
      <c r="L104" s="10" t="s">
        <v>1160</v>
      </c>
      <c r="M104" s="10" t="s">
        <v>1161</v>
      </c>
      <c r="N104" s="10" t="s">
        <v>1162</v>
      </c>
      <c r="O104" s="10" t="s">
        <v>1163</v>
      </c>
      <c r="P104" s="10" t="s">
        <v>1164</v>
      </c>
      <c r="Q104" s="10" t="s">
        <v>1165</v>
      </c>
      <c r="R104" s="10" t="s">
        <v>1166</v>
      </c>
      <c r="S104" s="10" t="s">
        <v>1167</v>
      </c>
    </row>
    <row r="105" spans="10:19" x14ac:dyDescent="0.35">
      <c r="J105" s="10" t="s">
        <v>1168</v>
      </c>
      <c r="K105" s="10" t="s">
        <v>1169</v>
      </c>
      <c r="L105" s="10" t="s">
        <v>1170</v>
      </c>
      <c r="M105" s="10" t="s">
        <v>1171</v>
      </c>
      <c r="N105" s="10" t="s">
        <v>1172</v>
      </c>
      <c r="O105" s="10" t="s">
        <v>1173</v>
      </c>
      <c r="P105" s="10" t="s">
        <v>1174</v>
      </c>
      <c r="Q105" s="10" t="s">
        <v>1175</v>
      </c>
      <c r="R105" s="10" t="s">
        <v>1176</v>
      </c>
      <c r="S105" s="10" t="s">
        <v>1177</v>
      </c>
    </row>
    <row r="106" spans="10:19" x14ac:dyDescent="0.35">
      <c r="J106" s="10" t="s">
        <v>1178</v>
      </c>
      <c r="K106" s="10" t="s">
        <v>1179</v>
      </c>
      <c r="L106" s="10" t="s">
        <v>1180</v>
      </c>
      <c r="M106" s="10" t="s">
        <v>1181</v>
      </c>
      <c r="N106" s="10" t="s">
        <v>1182</v>
      </c>
      <c r="O106" s="10" t="s">
        <v>1183</v>
      </c>
      <c r="P106" s="10" t="s">
        <v>1184</v>
      </c>
      <c r="Q106" s="10" t="s">
        <v>1185</v>
      </c>
      <c r="R106" s="10" t="s">
        <v>1186</v>
      </c>
      <c r="S106" s="10" t="s">
        <v>1187</v>
      </c>
    </row>
    <row r="107" spans="10:19" x14ac:dyDescent="0.35">
      <c r="J107" s="10" t="s">
        <v>1188</v>
      </c>
      <c r="K107" s="10" t="s">
        <v>1189</v>
      </c>
      <c r="L107" s="10" t="s">
        <v>1190</v>
      </c>
      <c r="M107" s="10" t="s">
        <v>1191</v>
      </c>
      <c r="N107" s="10" t="s">
        <v>1192</v>
      </c>
      <c r="O107" s="10" t="s">
        <v>1193</v>
      </c>
      <c r="P107" s="10" t="s">
        <v>1194</v>
      </c>
      <c r="Q107" s="10" t="s">
        <v>1195</v>
      </c>
      <c r="R107" s="10" t="s">
        <v>1196</v>
      </c>
      <c r="S107" s="10" t="s">
        <v>1197</v>
      </c>
    </row>
    <row r="108" spans="10:19" x14ac:dyDescent="0.35">
      <c r="J108" s="10" t="s">
        <v>1198</v>
      </c>
      <c r="K108" s="10" t="s">
        <v>1199</v>
      </c>
      <c r="L108" s="10" t="s">
        <v>1200</v>
      </c>
      <c r="M108" s="10" t="s">
        <v>1201</v>
      </c>
      <c r="N108" s="10" t="s">
        <v>1202</v>
      </c>
      <c r="O108" s="10" t="s">
        <v>1203</v>
      </c>
      <c r="P108" s="10" t="s">
        <v>1204</v>
      </c>
      <c r="Q108" s="10" t="s">
        <v>1205</v>
      </c>
      <c r="R108" s="10" t="s">
        <v>1206</v>
      </c>
      <c r="S108" s="10" t="s">
        <v>1207</v>
      </c>
    </row>
    <row r="109" spans="10:19" x14ac:dyDescent="0.35">
      <c r="J109" s="10" t="s">
        <v>1208</v>
      </c>
      <c r="K109" s="10" t="s">
        <v>1209</v>
      </c>
      <c r="L109" s="10" t="s">
        <v>1210</v>
      </c>
      <c r="M109" s="10" t="s">
        <v>1211</v>
      </c>
      <c r="N109" s="10" t="s">
        <v>1212</v>
      </c>
      <c r="O109" s="10" t="s">
        <v>1213</v>
      </c>
      <c r="P109" s="10" t="s">
        <v>1214</v>
      </c>
      <c r="Q109" s="10" t="s">
        <v>1215</v>
      </c>
      <c r="R109" s="10" t="s">
        <v>1216</v>
      </c>
      <c r="S109" s="10" t="s">
        <v>1217</v>
      </c>
    </row>
    <row r="110" spans="10:19" x14ac:dyDescent="0.35">
      <c r="J110" s="10" t="s">
        <v>1218</v>
      </c>
      <c r="K110" s="10" t="s">
        <v>1219</v>
      </c>
      <c r="L110" s="10" t="s">
        <v>1220</v>
      </c>
      <c r="M110" s="10" t="s">
        <v>1221</v>
      </c>
      <c r="N110" s="10" t="s">
        <v>1222</v>
      </c>
      <c r="O110" s="10" t="s">
        <v>1223</v>
      </c>
      <c r="P110" s="10" t="s">
        <v>1224</v>
      </c>
      <c r="Q110" s="10" t="s">
        <v>1225</v>
      </c>
      <c r="R110" s="10" t="s">
        <v>1226</v>
      </c>
      <c r="S110" s="10" t="s">
        <v>1227</v>
      </c>
    </row>
    <row r="111" spans="10:19" x14ac:dyDescent="0.35">
      <c r="J111" s="10" t="s">
        <v>1228</v>
      </c>
      <c r="K111" s="10" t="s">
        <v>1229</v>
      </c>
      <c r="L111" s="10" t="s">
        <v>1230</v>
      </c>
      <c r="M111" s="10" t="s">
        <v>1231</v>
      </c>
      <c r="N111" s="10" t="s">
        <v>1232</v>
      </c>
      <c r="O111" s="10" t="s">
        <v>1233</v>
      </c>
      <c r="P111" s="10" t="s">
        <v>1234</v>
      </c>
      <c r="Q111" s="10" t="s">
        <v>1235</v>
      </c>
      <c r="R111" s="10" t="s">
        <v>1236</v>
      </c>
      <c r="S111" s="10" t="s">
        <v>1237</v>
      </c>
    </row>
    <row r="112" spans="10:19" x14ac:dyDescent="0.35">
      <c r="J112" s="10" t="s">
        <v>1238</v>
      </c>
      <c r="K112" s="10" t="s">
        <v>1239</v>
      </c>
      <c r="L112" s="10" t="s">
        <v>1240</v>
      </c>
      <c r="M112" s="10" t="s">
        <v>1241</v>
      </c>
      <c r="N112" s="10" t="s">
        <v>1242</v>
      </c>
      <c r="O112" s="10" t="s">
        <v>1243</v>
      </c>
      <c r="P112" s="10" t="s">
        <v>1244</v>
      </c>
      <c r="Q112" s="10" t="s">
        <v>1245</v>
      </c>
      <c r="R112" s="10" t="s">
        <v>1246</v>
      </c>
      <c r="S112" s="10" t="s">
        <v>1247</v>
      </c>
    </row>
    <row r="113" spans="10:19" x14ac:dyDescent="0.35">
      <c r="J113" s="10" t="s">
        <v>1248</v>
      </c>
      <c r="K113" s="10" t="s">
        <v>1249</v>
      </c>
      <c r="L113" s="10" t="s">
        <v>1250</v>
      </c>
      <c r="M113" s="10" t="s">
        <v>1251</v>
      </c>
      <c r="N113" s="10" t="s">
        <v>1252</v>
      </c>
      <c r="O113" s="10" t="s">
        <v>1253</v>
      </c>
      <c r="P113" s="10" t="s">
        <v>1254</v>
      </c>
      <c r="Q113" s="10" t="s">
        <v>1255</v>
      </c>
      <c r="R113" s="10" t="s">
        <v>1256</v>
      </c>
      <c r="S113" s="10" t="s">
        <v>1257</v>
      </c>
    </row>
    <row r="114" spans="10:19" x14ac:dyDescent="0.35">
      <c r="J114" s="10" t="s">
        <v>1258</v>
      </c>
      <c r="K114" s="10" t="s">
        <v>1259</v>
      </c>
      <c r="L114" s="10" t="s">
        <v>1260</v>
      </c>
      <c r="M114" s="10" t="s">
        <v>1261</v>
      </c>
      <c r="N114" s="10" t="s">
        <v>1262</v>
      </c>
      <c r="O114" s="10" t="s">
        <v>1263</v>
      </c>
      <c r="P114" s="10" t="s">
        <v>1264</v>
      </c>
      <c r="Q114" s="10" t="s">
        <v>1265</v>
      </c>
      <c r="R114" s="10" t="s">
        <v>1266</v>
      </c>
      <c r="S114" s="10" t="s">
        <v>1267</v>
      </c>
    </row>
    <row r="115" spans="10:19" x14ac:dyDescent="0.35">
      <c r="J115" s="10" t="s">
        <v>1268</v>
      </c>
      <c r="K115" s="10" t="s">
        <v>1269</v>
      </c>
      <c r="L115" s="10" t="s">
        <v>1270</v>
      </c>
      <c r="M115" s="10" t="s">
        <v>1271</v>
      </c>
      <c r="N115" s="10" t="s">
        <v>1272</v>
      </c>
      <c r="O115" s="10" t="s">
        <v>1273</v>
      </c>
      <c r="P115" s="10" t="s">
        <v>1274</v>
      </c>
      <c r="Q115" s="10" t="s">
        <v>1275</v>
      </c>
      <c r="R115" s="10" t="s">
        <v>1276</v>
      </c>
      <c r="S115" s="10" t="s">
        <v>1277</v>
      </c>
    </row>
    <row r="116" spans="10:19" x14ac:dyDescent="0.35">
      <c r="J116" s="10" t="s">
        <v>1278</v>
      </c>
      <c r="K116" s="10" t="s">
        <v>1279</v>
      </c>
      <c r="L116" s="10" t="s">
        <v>1280</v>
      </c>
      <c r="M116" s="10" t="s">
        <v>1281</v>
      </c>
      <c r="N116" s="10" t="s">
        <v>1282</v>
      </c>
      <c r="O116" s="10" t="s">
        <v>1283</v>
      </c>
      <c r="P116" s="10" t="s">
        <v>1284</v>
      </c>
      <c r="Q116" s="10" t="s">
        <v>1285</v>
      </c>
      <c r="R116" s="10" t="s">
        <v>1286</v>
      </c>
      <c r="S116" s="10" t="s">
        <v>1287</v>
      </c>
    </row>
    <row r="117" spans="10:19" x14ac:dyDescent="0.35">
      <c r="J117" s="10" t="s">
        <v>1288</v>
      </c>
      <c r="K117" s="10" t="s">
        <v>1289</v>
      </c>
      <c r="L117" s="10" t="s">
        <v>1290</v>
      </c>
      <c r="M117" s="10" t="s">
        <v>1291</v>
      </c>
      <c r="N117" s="10" t="s">
        <v>1292</v>
      </c>
      <c r="O117" s="10" t="s">
        <v>1293</v>
      </c>
      <c r="P117" s="10" t="s">
        <v>1294</v>
      </c>
      <c r="Q117" s="10" t="s">
        <v>1295</v>
      </c>
      <c r="R117" s="10" t="s">
        <v>1296</v>
      </c>
      <c r="S117" s="10" t="s">
        <v>1297</v>
      </c>
    </row>
    <row r="118" spans="10:19" x14ac:dyDescent="0.35">
      <c r="J118" s="10" t="s">
        <v>1298</v>
      </c>
      <c r="K118" s="10" t="s">
        <v>1299</v>
      </c>
      <c r="L118" s="10" t="s">
        <v>1300</v>
      </c>
      <c r="M118" s="10" t="s">
        <v>1301</v>
      </c>
      <c r="N118" s="10" t="s">
        <v>1302</v>
      </c>
      <c r="O118" s="10" t="s">
        <v>1303</v>
      </c>
      <c r="P118" s="10" t="s">
        <v>1304</v>
      </c>
      <c r="Q118" s="10" t="s">
        <v>1305</v>
      </c>
      <c r="R118" s="10" t="s">
        <v>1306</v>
      </c>
      <c r="S118" s="10" t="s">
        <v>1307</v>
      </c>
    </row>
    <row r="119" spans="10:19" x14ac:dyDescent="0.35">
      <c r="J119" s="10" t="s">
        <v>1308</v>
      </c>
      <c r="K119" s="10" t="s">
        <v>1309</v>
      </c>
      <c r="L119" s="10" t="s">
        <v>1310</v>
      </c>
      <c r="M119" s="10" t="s">
        <v>1311</v>
      </c>
      <c r="N119" s="10" t="s">
        <v>1312</v>
      </c>
      <c r="O119" s="10" t="s">
        <v>1313</v>
      </c>
      <c r="P119" s="10" t="s">
        <v>1314</v>
      </c>
      <c r="Q119" s="10" t="s">
        <v>1315</v>
      </c>
      <c r="R119" s="10" t="s">
        <v>1316</v>
      </c>
      <c r="S119" s="10" t="s">
        <v>1317</v>
      </c>
    </row>
    <row r="120" spans="10:19" x14ac:dyDescent="0.35">
      <c r="J120" s="10" t="s">
        <v>1318</v>
      </c>
      <c r="K120" s="10" t="s">
        <v>1319</v>
      </c>
      <c r="L120" s="10" t="s">
        <v>1320</v>
      </c>
      <c r="M120" s="10" t="s">
        <v>1321</v>
      </c>
      <c r="N120" s="10" t="s">
        <v>1322</v>
      </c>
      <c r="O120" s="10" t="s">
        <v>1323</v>
      </c>
      <c r="P120" s="10" t="s">
        <v>1324</v>
      </c>
      <c r="Q120" s="10" t="s">
        <v>1325</v>
      </c>
      <c r="R120" s="10" t="s">
        <v>1326</v>
      </c>
      <c r="S120" s="10" t="s">
        <v>1327</v>
      </c>
    </row>
    <row r="121" spans="10:19" x14ac:dyDescent="0.35">
      <c r="J121" s="10" t="s">
        <v>1328</v>
      </c>
      <c r="K121" s="10" t="s">
        <v>1329</v>
      </c>
      <c r="L121" s="10" t="s">
        <v>1330</v>
      </c>
      <c r="M121" s="10" t="s">
        <v>1331</v>
      </c>
      <c r="N121" s="10" t="s">
        <v>1332</v>
      </c>
      <c r="O121" s="10" t="s">
        <v>1333</v>
      </c>
      <c r="P121" s="10" t="s">
        <v>1334</v>
      </c>
      <c r="Q121" s="10" t="s">
        <v>1335</v>
      </c>
      <c r="R121" s="10" t="s">
        <v>1336</v>
      </c>
      <c r="S121" s="10" t="s">
        <v>1337</v>
      </c>
    </row>
    <row r="122" spans="10:19" x14ac:dyDescent="0.35">
      <c r="J122" s="10" t="s">
        <v>1338</v>
      </c>
      <c r="K122" s="10" t="s">
        <v>1339</v>
      </c>
      <c r="L122" s="10" t="s">
        <v>1340</v>
      </c>
      <c r="M122" s="10" t="s">
        <v>1341</v>
      </c>
      <c r="N122" s="10" t="s">
        <v>1342</v>
      </c>
      <c r="O122" s="10" t="s">
        <v>1343</v>
      </c>
      <c r="P122" s="10" t="s">
        <v>1344</v>
      </c>
      <c r="Q122" s="10" t="s">
        <v>1345</v>
      </c>
      <c r="R122" s="10" t="s">
        <v>1346</v>
      </c>
      <c r="S122" s="10" t="s">
        <v>1347</v>
      </c>
    </row>
    <row r="123" spans="10:19" x14ac:dyDescent="0.35">
      <c r="J123" s="10" t="s">
        <v>1348</v>
      </c>
      <c r="K123" s="10" t="s">
        <v>1349</v>
      </c>
      <c r="L123" s="10" t="s">
        <v>1350</v>
      </c>
      <c r="M123" s="10" t="s">
        <v>1351</v>
      </c>
      <c r="N123" s="10" t="s">
        <v>1352</v>
      </c>
      <c r="O123" s="10" t="s">
        <v>1353</v>
      </c>
      <c r="P123" s="10" t="s">
        <v>1354</v>
      </c>
      <c r="Q123" s="10" t="s">
        <v>1355</v>
      </c>
      <c r="R123" s="10" t="s">
        <v>1356</v>
      </c>
      <c r="S123" s="10" t="s">
        <v>1357</v>
      </c>
    </row>
    <row r="124" spans="10:19" x14ac:dyDescent="0.35">
      <c r="J124" s="10" t="s">
        <v>1358</v>
      </c>
      <c r="K124" s="10" t="s">
        <v>1359</v>
      </c>
      <c r="L124" s="10" t="s">
        <v>1360</v>
      </c>
      <c r="M124" s="10" t="s">
        <v>1361</v>
      </c>
      <c r="N124" s="10" t="s">
        <v>1362</v>
      </c>
      <c r="O124" s="10" t="s">
        <v>1363</v>
      </c>
      <c r="P124" s="10" t="s">
        <v>1364</v>
      </c>
      <c r="Q124" s="10" t="s">
        <v>1365</v>
      </c>
      <c r="R124" s="10" t="s">
        <v>1366</v>
      </c>
      <c r="S124" s="10" t="s">
        <v>1367</v>
      </c>
    </row>
    <row r="125" spans="10:19" x14ac:dyDescent="0.35">
      <c r="J125" s="10" t="s">
        <v>1368</v>
      </c>
      <c r="K125" s="10" t="s">
        <v>1369</v>
      </c>
      <c r="L125" s="10" t="s">
        <v>1370</v>
      </c>
      <c r="M125" s="10" t="s">
        <v>1371</v>
      </c>
      <c r="N125" s="10" t="s">
        <v>1372</v>
      </c>
      <c r="O125" s="10" t="s">
        <v>1373</v>
      </c>
      <c r="P125" s="10" t="s">
        <v>1374</v>
      </c>
      <c r="Q125" s="10" t="s">
        <v>1375</v>
      </c>
      <c r="R125" s="10" t="s">
        <v>1376</v>
      </c>
      <c r="S125" s="10" t="s">
        <v>1377</v>
      </c>
    </row>
    <row r="126" spans="10:19" x14ac:dyDescent="0.35">
      <c r="J126" s="10" t="s">
        <v>1378</v>
      </c>
      <c r="K126" s="10" t="s">
        <v>1379</v>
      </c>
      <c r="L126" s="10" t="s">
        <v>1380</v>
      </c>
      <c r="M126" s="10" t="s">
        <v>1381</v>
      </c>
      <c r="N126" s="10" t="s">
        <v>1382</v>
      </c>
      <c r="O126" s="10" t="s">
        <v>1383</v>
      </c>
      <c r="P126" s="10" t="s">
        <v>1384</v>
      </c>
      <c r="Q126" s="10" t="s">
        <v>1385</v>
      </c>
      <c r="R126" s="10" t="s">
        <v>1386</v>
      </c>
      <c r="S126" s="10" t="s">
        <v>1387</v>
      </c>
    </row>
    <row r="127" spans="10:19" x14ac:dyDescent="0.35">
      <c r="J127" s="10" t="s">
        <v>1388</v>
      </c>
      <c r="K127" s="10" t="s">
        <v>1389</v>
      </c>
      <c r="L127" s="10" t="s">
        <v>1390</v>
      </c>
      <c r="M127" s="10" t="s">
        <v>1391</v>
      </c>
      <c r="N127" s="10" t="s">
        <v>1392</v>
      </c>
      <c r="O127" s="10" t="s">
        <v>1393</v>
      </c>
      <c r="P127" s="10" t="s">
        <v>1394</v>
      </c>
      <c r="Q127" s="10" t="s">
        <v>1395</v>
      </c>
      <c r="R127" s="10" t="s">
        <v>1396</v>
      </c>
      <c r="S127" s="10" t="s">
        <v>1397</v>
      </c>
    </row>
    <row r="128" spans="10:19" x14ac:dyDescent="0.35">
      <c r="J128" s="10" t="s">
        <v>1398</v>
      </c>
      <c r="K128" s="10" t="s">
        <v>1399</v>
      </c>
      <c r="L128" s="10" t="s">
        <v>1400</v>
      </c>
      <c r="M128" s="10" t="s">
        <v>1401</v>
      </c>
      <c r="N128" s="10" t="s">
        <v>1402</v>
      </c>
      <c r="O128" s="10" t="s">
        <v>1403</v>
      </c>
      <c r="P128" s="10" t="s">
        <v>1404</v>
      </c>
      <c r="Q128" s="10" t="s">
        <v>1405</v>
      </c>
      <c r="R128" s="10" t="s">
        <v>1406</v>
      </c>
      <c r="S128" s="10" t="s">
        <v>1407</v>
      </c>
    </row>
    <row r="129" spans="10:19" x14ac:dyDescent="0.35">
      <c r="J129" s="10" t="s">
        <v>1408</v>
      </c>
      <c r="K129" s="10" t="s">
        <v>1409</v>
      </c>
      <c r="L129" s="10" t="s">
        <v>1410</v>
      </c>
      <c r="M129" s="10" t="s">
        <v>1411</v>
      </c>
      <c r="N129" s="10" t="s">
        <v>1412</v>
      </c>
      <c r="O129" s="10" t="s">
        <v>1413</v>
      </c>
      <c r="P129" s="10" t="s">
        <v>1414</v>
      </c>
      <c r="Q129" s="10" t="s">
        <v>1415</v>
      </c>
      <c r="R129" s="10" t="s">
        <v>1416</v>
      </c>
      <c r="S129" s="10" t="s">
        <v>1417</v>
      </c>
    </row>
    <row r="130" spans="10:19" x14ac:dyDescent="0.35">
      <c r="J130" s="10" t="s">
        <v>1418</v>
      </c>
      <c r="K130" s="10" t="s">
        <v>1419</v>
      </c>
      <c r="L130" s="10" t="s">
        <v>1420</v>
      </c>
      <c r="M130" s="10" t="s">
        <v>1421</v>
      </c>
      <c r="N130" s="10" t="s">
        <v>1422</v>
      </c>
      <c r="O130" s="10" t="s">
        <v>1423</v>
      </c>
      <c r="P130" s="10" t="s">
        <v>1424</v>
      </c>
      <c r="Q130" s="10" t="s">
        <v>1425</v>
      </c>
      <c r="R130" s="10" t="s">
        <v>1426</v>
      </c>
      <c r="S130" s="10" t="s">
        <v>1427</v>
      </c>
    </row>
    <row r="131" spans="10:19" x14ac:dyDescent="0.35">
      <c r="J131" s="10" t="s">
        <v>1428</v>
      </c>
      <c r="K131" s="10" t="s">
        <v>1429</v>
      </c>
      <c r="L131" s="10" t="s">
        <v>1430</v>
      </c>
      <c r="M131" s="10" t="s">
        <v>1431</v>
      </c>
      <c r="N131" s="10" t="s">
        <v>1432</v>
      </c>
      <c r="O131" s="10" t="s">
        <v>1433</v>
      </c>
      <c r="P131" s="10" t="s">
        <v>1434</v>
      </c>
      <c r="Q131" s="10" t="s">
        <v>1435</v>
      </c>
      <c r="R131" s="10" t="s">
        <v>1436</v>
      </c>
      <c r="S131" s="10" t="s">
        <v>1437</v>
      </c>
    </row>
    <row r="132" spans="10:19" x14ac:dyDescent="0.35">
      <c r="J132" s="10" t="s">
        <v>1438</v>
      </c>
      <c r="K132" s="10" t="s">
        <v>1439</v>
      </c>
      <c r="L132" s="10" t="s">
        <v>1440</v>
      </c>
      <c r="M132" s="10" t="s">
        <v>1441</v>
      </c>
      <c r="N132" s="10" t="s">
        <v>1442</v>
      </c>
      <c r="O132" s="10" t="s">
        <v>1443</v>
      </c>
      <c r="P132" s="10" t="s">
        <v>1444</v>
      </c>
      <c r="Q132" s="10" t="s">
        <v>1445</v>
      </c>
      <c r="R132" s="10" t="s">
        <v>1446</v>
      </c>
      <c r="S132" s="10" t="s">
        <v>1447</v>
      </c>
    </row>
    <row r="133" spans="10:19" x14ac:dyDescent="0.35">
      <c r="J133" s="10" t="s">
        <v>1448</v>
      </c>
      <c r="K133" s="10" t="s">
        <v>1449</v>
      </c>
      <c r="L133" s="10" t="s">
        <v>1450</v>
      </c>
      <c r="M133" s="10" t="s">
        <v>1451</v>
      </c>
      <c r="N133" s="10" t="s">
        <v>1452</v>
      </c>
      <c r="O133" s="10" t="s">
        <v>1453</v>
      </c>
      <c r="P133" s="10" t="s">
        <v>1454</v>
      </c>
      <c r="Q133" s="10" t="s">
        <v>1455</v>
      </c>
      <c r="R133" s="10" t="s">
        <v>1456</v>
      </c>
      <c r="S133" s="10" t="s">
        <v>1457</v>
      </c>
    </row>
    <row r="134" spans="10:19" x14ac:dyDescent="0.35">
      <c r="J134" s="10" t="s">
        <v>1458</v>
      </c>
      <c r="K134" s="10" t="s">
        <v>1459</v>
      </c>
      <c r="L134" s="10" t="s">
        <v>1460</v>
      </c>
      <c r="M134" s="10" t="s">
        <v>1461</v>
      </c>
      <c r="N134" s="10" t="s">
        <v>1462</v>
      </c>
      <c r="O134" s="10" t="s">
        <v>1463</v>
      </c>
      <c r="P134" s="10" t="s">
        <v>1464</v>
      </c>
      <c r="Q134" s="10" t="s">
        <v>1465</v>
      </c>
      <c r="R134" s="10" t="s">
        <v>1466</v>
      </c>
      <c r="S134" s="10" t="s">
        <v>1467</v>
      </c>
    </row>
    <row r="135" spans="10:19" x14ac:dyDescent="0.35">
      <c r="J135" s="10" t="s">
        <v>1468</v>
      </c>
      <c r="K135" s="10" t="s">
        <v>1469</v>
      </c>
      <c r="L135" s="10" t="s">
        <v>1470</v>
      </c>
      <c r="M135" s="10" t="s">
        <v>1471</v>
      </c>
      <c r="N135" s="10" t="s">
        <v>1472</v>
      </c>
      <c r="O135" s="10" t="s">
        <v>1473</v>
      </c>
      <c r="P135" s="10" t="s">
        <v>1474</v>
      </c>
      <c r="Q135" s="10" t="s">
        <v>1475</v>
      </c>
      <c r="R135" s="10" t="s">
        <v>1476</v>
      </c>
      <c r="S135" s="10" t="s">
        <v>1477</v>
      </c>
    </row>
    <row r="136" spans="10:19" x14ac:dyDescent="0.35">
      <c r="J136" s="10" t="s">
        <v>1478</v>
      </c>
      <c r="K136" s="10" t="s">
        <v>1479</v>
      </c>
      <c r="L136" s="10" t="s">
        <v>1480</v>
      </c>
      <c r="M136" s="10" t="s">
        <v>1481</v>
      </c>
      <c r="N136" s="10" t="s">
        <v>1482</v>
      </c>
      <c r="O136" s="10" t="s">
        <v>1483</v>
      </c>
      <c r="P136" s="10" t="s">
        <v>1484</v>
      </c>
      <c r="Q136" s="10" t="s">
        <v>1485</v>
      </c>
      <c r="R136" s="10" t="s">
        <v>1486</v>
      </c>
      <c r="S136" s="10" t="s">
        <v>1487</v>
      </c>
    </row>
    <row r="137" spans="10:19" x14ac:dyDescent="0.35">
      <c r="J137" s="10" t="s">
        <v>1488</v>
      </c>
      <c r="K137" s="10" t="s">
        <v>1489</v>
      </c>
      <c r="L137" s="10" t="s">
        <v>1490</v>
      </c>
      <c r="M137" s="10" t="s">
        <v>1491</v>
      </c>
      <c r="N137" s="10" t="s">
        <v>1492</v>
      </c>
      <c r="O137" s="10" t="s">
        <v>1493</v>
      </c>
      <c r="P137" s="10" t="s">
        <v>1494</v>
      </c>
      <c r="Q137" s="10" t="s">
        <v>1495</v>
      </c>
      <c r="R137" s="10" t="s">
        <v>1496</v>
      </c>
      <c r="S137" s="10" t="s">
        <v>1497</v>
      </c>
    </row>
    <row r="138" spans="10:19" x14ac:dyDescent="0.35">
      <c r="J138" s="10" t="s">
        <v>1498</v>
      </c>
      <c r="K138" s="10" t="s">
        <v>1499</v>
      </c>
      <c r="L138" s="10" t="s">
        <v>1500</v>
      </c>
      <c r="M138" s="10" t="s">
        <v>1501</v>
      </c>
      <c r="N138" s="10" t="s">
        <v>1502</v>
      </c>
      <c r="O138" s="10" t="s">
        <v>1503</v>
      </c>
      <c r="P138" s="10" t="s">
        <v>1504</v>
      </c>
      <c r="Q138" s="10" t="s">
        <v>1505</v>
      </c>
      <c r="R138" s="10" t="s">
        <v>1506</v>
      </c>
      <c r="S138" s="10" t="s">
        <v>1507</v>
      </c>
    </row>
    <row r="139" spans="10:19" x14ac:dyDescent="0.35">
      <c r="J139" s="10" t="s">
        <v>1508</v>
      </c>
      <c r="K139" s="10" t="s">
        <v>1509</v>
      </c>
      <c r="L139" s="10" t="s">
        <v>1510</v>
      </c>
      <c r="M139" s="10" t="s">
        <v>1511</v>
      </c>
      <c r="N139" s="10" t="s">
        <v>1512</v>
      </c>
      <c r="O139" s="10" t="s">
        <v>1513</v>
      </c>
      <c r="P139" s="10" t="s">
        <v>1514</v>
      </c>
      <c r="Q139" s="10" t="s">
        <v>1515</v>
      </c>
      <c r="R139" s="10" t="s">
        <v>1516</v>
      </c>
      <c r="S139" s="10" t="s">
        <v>1517</v>
      </c>
    </row>
    <row r="140" spans="10:19" x14ac:dyDescent="0.35">
      <c r="J140" s="10" t="s">
        <v>1518</v>
      </c>
      <c r="K140" s="10" t="s">
        <v>1519</v>
      </c>
      <c r="L140" s="10" t="s">
        <v>1520</v>
      </c>
      <c r="M140" s="10" t="s">
        <v>1521</v>
      </c>
      <c r="N140" s="10" t="s">
        <v>1522</v>
      </c>
      <c r="O140" s="10" t="s">
        <v>1523</v>
      </c>
      <c r="P140" s="10" t="s">
        <v>1524</v>
      </c>
      <c r="Q140" s="10" t="s">
        <v>1525</v>
      </c>
      <c r="R140" s="10" t="s">
        <v>1526</v>
      </c>
      <c r="S140" s="10" t="s">
        <v>1527</v>
      </c>
    </row>
    <row r="141" spans="10:19" x14ac:dyDescent="0.35">
      <c r="J141" s="10" t="s">
        <v>1528</v>
      </c>
      <c r="K141" s="10" t="s">
        <v>1529</v>
      </c>
      <c r="L141" s="10" t="s">
        <v>1530</v>
      </c>
      <c r="M141" s="10" t="s">
        <v>1531</v>
      </c>
      <c r="N141" s="10" t="s">
        <v>1532</v>
      </c>
      <c r="O141" s="10" t="s">
        <v>1533</v>
      </c>
      <c r="P141" s="10" t="s">
        <v>1534</v>
      </c>
      <c r="Q141" s="10" t="s">
        <v>1535</v>
      </c>
      <c r="R141" s="10" t="s">
        <v>1536</v>
      </c>
      <c r="S141" s="10" t="s">
        <v>1537</v>
      </c>
    </row>
    <row r="142" spans="10:19" x14ac:dyDescent="0.35">
      <c r="J142" s="10" t="s">
        <v>1538</v>
      </c>
      <c r="K142" s="10" t="s">
        <v>1539</v>
      </c>
      <c r="L142" s="10" t="s">
        <v>1540</v>
      </c>
      <c r="M142" s="10" t="s">
        <v>1541</v>
      </c>
      <c r="N142" s="10" t="s">
        <v>1542</v>
      </c>
      <c r="O142" s="10" t="s">
        <v>1543</v>
      </c>
      <c r="P142" s="10" t="s">
        <v>1544</v>
      </c>
      <c r="Q142" s="10" t="s">
        <v>1545</v>
      </c>
      <c r="R142" s="10" t="s">
        <v>1546</v>
      </c>
      <c r="S142" s="10" t="s">
        <v>1547</v>
      </c>
    </row>
    <row r="143" spans="10:19" x14ac:dyDescent="0.35">
      <c r="J143" s="10" t="s">
        <v>1548</v>
      </c>
      <c r="K143" s="10" t="s">
        <v>1549</v>
      </c>
      <c r="L143" s="10" t="s">
        <v>1550</v>
      </c>
      <c r="M143" s="10" t="s">
        <v>1551</v>
      </c>
      <c r="N143" s="10" t="s">
        <v>1552</v>
      </c>
      <c r="O143" s="10" t="s">
        <v>1553</v>
      </c>
      <c r="P143" s="10" t="s">
        <v>1554</v>
      </c>
      <c r="Q143" s="10" t="s">
        <v>1555</v>
      </c>
      <c r="R143" s="10" t="s">
        <v>1556</v>
      </c>
      <c r="S143" s="10" t="s">
        <v>1557</v>
      </c>
    </row>
    <row r="144" spans="10:19" x14ac:dyDescent="0.35">
      <c r="J144" s="10" t="s">
        <v>1558</v>
      </c>
      <c r="K144" s="10" t="s">
        <v>1559</v>
      </c>
      <c r="L144" s="10" t="s">
        <v>1560</v>
      </c>
      <c r="M144" s="10" t="s">
        <v>1561</v>
      </c>
      <c r="N144" s="10" t="s">
        <v>1562</v>
      </c>
      <c r="O144" s="10" t="s">
        <v>1563</v>
      </c>
      <c r="P144" s="10" t="s">
        <v>1564</v>
      </c>
      <c r="Q144" s="10" t="s">
        <v>1565</v>
      </c>
      <c r="R144" s="10" t="s">
        <v>1566</v>
      </c>
      <c r="S144" s="10" t="s">
        <v>1567</v>
      </c>
    </row>
    <row r="145" spans="10:19" x14ac:dyDescent="0.35">
      <c r="J145" s="10" t="s">
        <v>1568</v>
      </c>
      <c r="K145" s="10" t="s">
        <v>1569</v>
      </c>
      <c r="L145" s="10" t="s">
        <v>1570</v>
      </c>
      <c r="M145" s="10" t="s">
        <v>1571</v>
      </c>
      <c r="N145" s="10" t="s">
        <v>1572</v>
      </c>
      <c r="O145" s="10" t="s">
        <v>1573</v>
      </c>
      <c r="P145" s="10" t="s">
        <v>1574</v>
      </c>
      <c r="Q145" s="10" t="s">
        <v>1575</v>
      </c>
      <c r="R145" s="10" t="s">
        <v>1576</v>
      </c>
      <c r="S145" s="10" t="s">
        <v>1577</v>
      </c>
    </row>
    <row r="146" spans="10:19" x14ac:dyDescent="0.35">
      <c r="J146" s="10" t="s">
        <v>1578</v>
      </c>
      <c r="K146" s="10" t="s">
        <v>1579</v>
      </c>
      <c r="L146" s="10" t="s">
        <v>1580</v>
      </c>
      <c r="M146" s="10" t="s">
        <v>1581</v>
      </c>
      <c r="N146" s="10" t="s">
        <v>1582</v>
      </c>
      <c r="O146" s="10" t="s">
        <v>1583</v>
      </c>
      <c r="P146" s="10" t="s">
        <v>1584</v>
      </c>
      <c r="Q146" s="10" t="s">
        <v>1585</v>
      </c>
      <c r="R146" s="10" t="s">
        <v>1586</v>
      </c>
      <c r="S146" s="10" t="s">
        <v>1587</v>
      </c>
    </row>
    <row r="147" spans="10:19" x14ac:dyDescent="0.35">
      <c r="J147" s="10" t="s">
        <v>1588</v>
      </c>
      <c r="K147" s="10" t="s">
        <v>1589</v>
      </c>
      <c r="L147" s="10" t="s">
        <v>1590</v>
      </c>
      <c r="M147" s="10" t="s">
        <v>1591</v>
      </c>
      <c r="N147" s="10" t="s">
        <v>1592</v>
      </c>
      <c r="O147" s="10" t="s">
        <v>1593</v>
      </c>
      <c r="P147" s="10" t="s">
        <v>1594</v>
      </c>
      <c r="Q147" s="10" t="s">
        <v>1595</v>
      </c>
      <c r="R147" s="10" t="s">
        <v>1596</v>
      </c>
      <c r="S147" s="10" t="s">
        <v>1597</v>
      </c>
    </row>
    <row r="148" spans="10:19" x14ac:dyDescent="0.35">
      <c r="J148" s="10" t="s">
        <v>1598</v>
      </c>
      <c r="K148" s="10" t="s">
        <v>1599</v>
      </c>
      <c r="L148" s="10" t="s">
        <v>1600</v>
      </c>
      <c r="M148" s="10" t="s">
        <v>1601</v>
      </c>
      <c r="N148" s="10" t="s">
        <v>1602</v>
      </c>
      <c r="O148" s="10" t="s">
        <v>1603</v>
      </c>
      <c r="P148" s="10" t="s">
        <v>1604</v>
      </c>
      <c r="Q148" s="10" t="s">
        <v>1605</v>
      </c>
      <c r="R148" s="10" t="s">
        <v>1606</v>
      </c>
      <c r="S148" s="10" t="s">
        <v>1607</v>
      </c>
    </row>
    <row r="149" spans="10:19" x14ac:dyDescent="0.35">
      <c r="J149" s="10" t="s">
        <v>1608</v>
      </c>
      <c r="K149" s="10" t="s">
        <v>1609</v>
      </c>
      <c r="L149" s="10" t="s">
        <v>1610</v>
      </c>
      <c r="M149" s="10" t="s">
        <v>1611</v>
      </c>
      <c r="N149" s="10" t="s">
        <v>1612</v>
      </c>
      <c r="O149" s="10" t="s">
        <v>1613</v>
      </c>
      <c r="P149" s="10" t="s">
        <v>1614</v>
      </c>
      <c r="Q149" s="10" t="s">
        <v>1615</v>
      </c>
      <c r="R149" s="10" t="s">
        <v>1616</v>
      </c>
      <c r="S149" s="10" t="s">
        <v>1617</v>
      </c>
    </row>
    <row r="150" spans="10:19" x14ac:dyDescent="0.35">
      <c r="J150" s="10" t="s">
        <v>1618</v>
      </c>
      <c r="K150" s="10" t="s">
        <v>1619</v>
      </c>
      <c r="L150" s="10" t="s">
        <v>1620</v>
      </c>
      <c r="M150" s="10" t="s">
        <v>1621</v>
      </c>
      <c r="N150" s="10" t="s">
        <v>1622</v>
      </c>
      <c r="O150" s="10" t="s">
        <v>1623</v>
      </c>
      <c r="P150" s="10" t="s">
        <v>1624</v>
      </c>
      <c r="Q150" s="10" t="s">
        <v>1625</v>
      </c>
      <c r="R150" s="10" t="s">
        <v>1626</v>
      </c>
      <c r="S150" s="10" t="s">
        <v>1627</v>
      </c>
    </row>
    <row r="151" spans="10:19" x14ac:dyDescent="0.35">
      <c r="J151" s="10" t="s">
        <v>1628</v>
      </c>
      <c r="K151" s="10" t="s">
        <v>1629</v>
      </c>
      <c r="L151" s="10" t="s">
        <v>1630</v>
      </c>
      <c r="M151" s="10" t="s">
        <v>1631</v>
      </c>
      <c r="N151" s="10" t="s">
        <v>1632</v>
      </c>
      <c r="O151" s="10" t="s">
        <v>1633</v>
      </c>
      <c r="P151" s="10" t="s">
        <v>1634</v>
      </c>
      <c r="Q151" s="10" t="s">
        <v>1635</v>
      </c>
      <c r="R151" s="10" t="s">
        <v>1636</v>
      </c>
      <c r="S151" s="10" t="s">
        <v>1637</v>
      </c>
    </row>
    <row r="152" spans="10:19" x14ac:dyDescent="0.35">
      <c r="J152" s="10" t="s">
        <v>1638</v>
      </c>
      <c r="K152" s="10" t="s">
        <v>1639</v>
      </c>
      <c r="L152" s="10" t="s">
        <v>1640</v>
      </c>
      <c r="M152" s="10" t="s">
        <v>1641</v>
      </c>
      <c r="N152" s="10" t="s">
        <v>1642</v>
      </c>
      <c r="O152" s="10" t="s">
        <v>1643</v>
      </c>
      <c r="P152" s="10" t="s">
        <v>1644</v>
      </c>
      <c r="Q152" s="10" t="s">
        <v>1645</v>
      </c>
      <c r="R152" s="10" t="s">
        <v>1646</v>
      </c>
      <c r="S152" s="10" t="s">
        <v>1647</v>
      </c>
    </row>
    <row r="153" spans="10:19" x14ac:dyDescent="0.35">
      <c r="J153" s="10" t="s">
        <v>1648</v>
      </c>
      <c r="K153" s="10" t="s">
        <v>1649</v>
      </c>
      <c r="L153" s="10" t="s">
        <v>1650</v>
      </c>
      <c r="M153" s="10" t="s">
        <v>1651</v>
      </c>
      <c r="N153" s="10" t="s">
        <v>1652</v>
      </c>
      <c r="O153" s="10" t="s">
        <v>1653</v>
      </c>
      <c r="P153" s="10" t="s">
        <v>1654</v>
      </c>
      <c r="Q153" s="10" t="s">
        <v>1655</v>
      </c>
      <c r="R153" s="10" t="s">
        <v>1656</v>
      </c>
      <c r="S153" s="10" t="s">
        <v>1657</v>
      </c>
    </row>
    <row r="154" spans="10:19" x14ac:dyDescent="0.35">
      <c r="J154" s="10" t="s">
        <v>1658</v>
      </c>
      <c r="K154" s="10" t="s">
        <v>1659</v>
      </c>
      <c r="L154" s="10" t="s">
        <v>1660</v>
      </c>
      <c r="M154" s="10" t="s">
        <v>1661</v>
      </c>
      <c r="N154" s="10" t="s">
        <v>1662</v>
      </c>
      <c r="O154" s="10" t="s">
        <v>1663</v>
      </c>
      <c r="P154" s="10" t="s">
        <v>1664</v>
      </c>
      <c r="Q154" s="10" t="s">
        <v>1665</v>
      </c>
      <c r="R154" s="10" t="s">
        <v>1666</v>
      </c>
      <c r="S154" s="10" t="s">
        <v>1667</v>
      </c>
    </row>
    <row r="155" spans="10:19" x14ac:dyDescent="0.35">
      <c r="J155" s="10" t="s">
        <v>1668</v>
      </c>
      <c r="K155" s="10" t="s">
        <v>1669</v>
      </c>
      <c r="L155" s="10" t="s">
        <v>1670</v>
      </c>
      <c r="M155" s="10" t="s">
        <v>1671</v>
      </c>
      <c r="N155" s="10" t="s">
        <v>1672</v>
      </c>
      <c r="O155" s="10" t="s">
        <v>1673</v>
      </c>
      <c r="P155" s="10" t="s">
        <v>1674</v>
      </c>
      <c r="Q155" s="10" t="s">
        <v>1675</v>
      </c>
      <c r="R155" s="10" t="s">
        <v>1676</v>
      </c>
      <c r="S155" s="10" t="s">
        <v>1677</v>
      </c>
    </row>
    <row r="156" spans="10:19" x14ac:dyDescent="0.35">
      <c r="J156" s="10" t="s">
        <v>1678</v>
      </c>
      <c r="K156" s="10" t="s">
        <v>1679</v>
      </c>
      <c r="L156" s="10" t="s">
        <v>1680</v>
      </c>
      <c r="M156" s="10" t="s">
        <v>1681</v>
      </c>
      <c r="N156" s="10" t="s">
        <v>1682</v>
      </c>
      <c r="O156" s="10" t="s">
        <v>1683</v>
      </c>
      <c r="P156" s="10" t="s">
        <v>1684</v>
      </c>
      <c r="Q156" s="10" t="s">
        <v>1685</v>
      </c>
      <c r="R156" s="10" t="s">
        <v>1686</v>
      </c>
      <c r="S156" s="10" t="s">
        <v>1687</v>
      </c>
    </row>
    <row r="157" spans="10:19" x14ac:dyDescent="0.35">
      <c r="J157" s="10" t="s">
        <v>1688</v>
      </c>
      <c r="K157" s="10" t="s">
        <v>1689</v>
      </c>
      <c r="L157" s="10" t="s">
        <v>1690</v>
      </c>
      <c r="M157" s="10" t="s">
        <v>1691</v>
      </c>
      <c r="N157" s="10" t="s">
        <v>1692</v>
      </c>
      <c r="O157" s="10" t="s">
        <v>1693</v>
      </c>
      <c r="P157" s="10" t="s">
        <v>1694</v>
      </c>
      <c r="Q157" s="10" t="s">
        <v>1695</v>
      </c>
      <c r="R157" s="10" t="s">
        <v>1696</v>
      </c>
      <c r="S157" s="10" t="s">
        <v>1697</v>
      </c>
    </row>
    <row r="158" spans="10:19" x14ac:dyDescent="0.35">
      <c r="J158" s="10" t="s">
        <v>1698</v>
      </c>
      <c r="K158" s="10" t="s">
        <v>1699</v>
      </c>
      <c r="L158" s="10" t="s">
        <v>1700</v>
      </c>
      <c r="M158" s="10" t="s">
        <v>1701</v>
      </c>
      <c r="N158" s="10" t="s">
        <v>1702</v>
      </c>
      <c r="O158" s="10" t="s">
        <v>1703</v>
      </c>
      <c r="P158" s="10" t="s">
        <v>1704</v>
      </c>
      <c r="Q158" s="10" t="s">
        <v>1705</v>
      </c>
      <c r="R158" s="10" t="s">
        <v>1706</v>
      </c>
      <c r="S158" s="10" t="s">
        <v>1707</v>
      </c>
    </row>
    <row r="159" spans="10:19" x14ac:dyDescent="0.35">
      <c r="J159" s="10" t="s">
        <v>1708</v>
      </c>
      <c r="K159" s="10" t="s">
        <v>1709</v>
      </c>
      <c r="L159" s="10" t="s">
        <v>1710</v>
      </c>
      <c r="M159" s="10" t="s">
        <v>1711</v>
      </c>
      <c r="N159" s="10" t="s">
        <v>1712</v>
      </c>
      <c r="O159" s="10" t="s">
        <v>1713</v>
      </c>
      <c r="P159" s="10" t="s">
        <v>1714</v>
      </c>
      <c r="Q159" s="10" t="s">
        <v>1715</v>
      </c>
      <c r="R159" s="10" t="s">
        <v>1716</v>
      </c>
      <c r="S159" s="10" t="s">
        <v>1717</v>
      </c>
    </row>
    <row r="160" spans="10:19" x14ac:dyDescent="0.35">
      <c r="J160" s="10" t="s">
        <v>1718</v>
      </c>
      <c r="K160" s="10" t="s">
        <v>1719</v>
      </c>
      <c r="L160" s="10" t="s">
        <v>1720</v>
      </c>
      <c r="M160" s="10" t="s">
        <v>1721</v>
      </c>
      <c r="N160" s="10" t="s">
        <v>1722</v>
      </c>
      <c r="O160" s="10" t="s">
        <v>1723</v>
      </c>
      <c r="P160" s="10" t="s">
        <v>1724</v>
      </c>
      <c r="Q160" s="10" t="s">
        <v>1725</v>
      </c>
      <c r="R160" s="10" t="s">
        <v>1726</v>
      </c>
      <c r="S160" s="10" t="s">
        <v>1727</v>
      </c>
    </row>
    <row r="161" spans="10:19" x14ac:dyDescent="0.35">
      <c r="J161" s="10" t="s">
        <v>1728</v>
      </c>
      <c r="K161" s="10" t="s">
        <v>1729</v>
      </c>
      <c r="L161" s="10" t="s">
        <v>1730</v>
      </c>
      <c r="M161" s="10" t="s">
        <v>1731</v>
      </c>
      <c r="N161" s="10" t="s">
        <v>1732</v>
      </c>
      <c r="O161" s="10" t="s">
        <v>1733</v>
      </c>
      <c r="P161" s="10" t="s">
        <v>1734</v>
      </c>
      <c r="Q161" s="10" t="s">
        <v>1735</v>
      </c>
      <c r="R161" s="10" t="s">
        <v>1736</v>
      </c>
      <c r="S161" s="10" t="s">
        <v>1737</v>
      </c>
    </row>
    <row r="162" spans="10:19" x14ac:dyDescent="0.35">
      <c r="J162" s="10" t="s">
        <v>1738</v>
      </c>
      <c r="K162" s="10" t="s">
        <v>1739</v>
      </c>
      <c r="L162" s="10" t="s">
        <v>1740</v>
      </c>
      <c r="M162" s="10" t="s">
        <v>1741</v>
      </c>
      <c r="N162" s="10" t="s">
        <v>1742</v>
      </c>
      <c r="O162" s="10" t="s">
        <v>1743</v>
      </c>
      <c r="P162" s="10" t="s">
        <v>1744</v>
      </c>
      <c r="Q162" s="10" t="s">
        <v>1745</v>
      </c>
      <c r="R162" s="10" t="s">
        <v>1746</v>
      </c>
      <c r="S162" s="10" t="s">
        <v>1747</v>
      </c>
    </row>
    <row r="163" spans="10:19" x14ac:dyDescent="0.35">
      <c r="J163" s="10" t="s">
        <v>1748</v>
      </c>
      <c r="K163" s="10" t="s">
        <v>1749</v>
      </c>
      <c r="L163" s="10" t="s">
        <v>1750</v>
      </c>
      <c r="M163" s="10" t="s">
        <v>1751</v>
      </c>
      <c r="N163" s="10" t="s">
        <v>1752</v>
      </c>
      <c r="O163" s="10" t="s">
        <v>1753</v>
      </c>
      <c r="P163" s="10" t="s">
        <v>1754</v>
      </c>
      <c r="Q163" s="10" t="s">
        <v>1755</v>
      </c>
      <c r="R163" s="10" t="s">
        <v>1756</v>
      </c>
      <c r="S163" s="10" t="s">
        <v>1757</v>
      </c>
    </row>
    <row r="164" spans="10:19" x14ac:dyDescent="0.35">
      <c r="J164" s="10" t="s">
        <v>1758</v>
      </c>
      <c r="K164" s="10" t="s">
        <v>1759</v>
      </c>
      <c r="L164" s="10" t="s">
        <v>1760</v>
      </c>
      <c r="M164" s="10" t="s">
        <v>1761</v>
      </c>
      <c r="N164" s="10" t="s">
        <v>1762</v>
      </c>
      <c r="O164" s="10" t="s">
        <v>1763</v>
      </c>
      <c r="P164" s="10" t="s">
        <v>1764</v>
      </c>
      <c r="Q164" s="10" t="s">
        <v>1765</v>
      </c>
      <c r="R164" s="10" t="s">
        <v>1766</v>
      </c>
      <c r="S164" s="10" t="s">
        <v>1767</v>
      </c>
    </row>
    <row r="165" spans="10:19" x14ac:dyDescent="0.35">
      <c r="J165" s="10" t="s">
        <v>1768</v>
      </c>
      <c r="K165" s="10" t="s">
        <v>1769</v>
      </c>
      <c r="L165" s="10" t="s">
        <v>1770</v>
      </c>
      <c r="M165" s="10" t="s">
        <v>1771</v>
      </c>
      <c r="N165" s="10" t="s">
        <v>1772</v>
      </c>
      <c r="O165" s="10" t="s">
        <v>1773</v>
      </c>
      <c r="P165" s="10" t="s">
        <v>1774</v>
      </c>
      <c r="Q165" s="10" t="s">
        <v>1775</v>
      </c>
      <c r="R165" s="10" t="s">
        <v>1776</v>
      </c>
      <c r="S165" s="10" t="s">
        <v>1777</v>
      </c>
    </row>
    <row r="166" spans="10:19" x14ac:dyDescent="0.35">
      <c r="J166" s="10" t="s">
        <v>1778</v>
      </c>
      <c r="K166" s="10" t="s">
        <v>1779</v>
      </c>
      <c r="L166" s="10" t="s">
        <v>1780</v>
      </c>
      <c r="M166" s="10" t="s">
        <v>1781</v>
      </c>
      <c r="N166" s="10" t="s">
        <v>1782</v>
      </c>
      <c r="O166" s="10" t="s">
        <v>1783</v>
      </c>
      <c r="P166" s="10" t="s">
        <v>1784</v>
      </c>
      <c r="Q166" s="10" t="s">
        <v>1785</v>
      </c>
      <c r="R166" s="10" t="s">
        <v>1786</v>
      </c>
      <c r="S166" s="10" t="s">
        <v>1787</v>
      </c>
    </row>
    <row r="167" spans="10:19" x14ac:dyDescent="0.35">
      <c r="J167" s="10" t="s">
        <v>1788</v>
      </c>
      <c r="K167" s="10" t="s">
        <v>1789</v>
      </c>
      <c r="L167" s="10" t="s">
        <v>1790</v>
      </c>
      <c r="M167" s="10" t="s">
        <v>1791</v>
      </c>
      <c r="N167" s="10" t="s">
        <v>1792</v>
      </c>
      <c r="O167" s="10" t="s">
        <v>1793</v>
      </c>
      <c r="P167" s="10" t="s">
        <v>1794</v>
      </c>
      <c r="Q167" s="10" t="s">
        <v>1795</v>
      </c>
      <c r="R167" s="10" t="s">
        <v>1796</v>
      </c>
      <c r="S167" s="10" t="s">
        <v>1797</v>
      </c>
    </row>
    <row r="168" spans="10:19" x14ac:dyDescent="0.35">
      <c r="J168" s="10" t="s">
        <v>1798</v>
      </c>
      <c r="K168" s="10" t="s">
        <v>1799</v>
      </c>
      <c r="L168" s="10" t="s">
        <v>1800</v>
      </c>
      <c r="M168" s="10" t="s">
        <v>1801</v>
      </c>
      <c r="N168" s="10" t="s">
        <v>1802</v>
      </c>
      <c r="O168" s="10" t="s">
        <v>1803</v>
      </c>
      <c r="P168" s="10" t="s">
        <v>1804</v>
      </c>
      <c r="Q168" s="10" t="s">
        <v>1805</v>
      </c>
      <c r="R168" s="10" t="s">
        <v>1806</v>
      </c>
      <c r="S168" s="10" t="s">
        <v>1807</v>
      </c>
    </row>
    <row r="169" spans="10:19" x14ac:dyDescent="0.35">
      <c r="J169" s="10" t="s">
        <v>1808</v>
      </c>
      <c r="K169" s="10" t="s">
        <v>1809</v>
      </c>
      <c r="L169" s="10" t="s">
        <v>1810</v>
      </c>
      <c r="M169" s="10" t="s">
        <v>1811</v>
      </c>
      <c r="N169" s="10" t="s">
        <v>1812</v>
      </c>
      <c r="O169" s="10" t="s">
        <v>1813</v>
      </c>
      <c r="P169" s="10" t="s">
        <v>1814</v>
      </c>
      <c r="Q169" s="10" t="s">
        <v>1815</v>
      </c>
      <c r="R169" s="10" t="s">
        <v>1816</v>
      </c>
      <c r="S169" s="10" t="s">
        <v>1817</v>
      </c>
    </row>
    <row r="170" spans="10:19" x14ac:dyDescent="0.35">
      <c r="J170" s="10" t="s">
        <v>1818</v>
      </c>
      <c r="K170" s="10" t="s">
        <v>1819</v>
      </c>
      <c r="L170" s="10" t="s">
        <v>1820</v>
      </c>
      <c r="M170" s="10" t="s">
        <v>1821</v>
      </c>
      <c r="N170" s="10" t="s">
        <v>1822</v>
      </c>
      <c r="O170" s="10" t="s">
        <v>1823</v>
      </c>
      <c r="P170" s="10" t="s">
        <v>1824</v>
      </c>
      <c r="Q170" s="10" t="s">
        <v>1825</v>
      </c>
      <c r="R170" s="10" t="s">
        <v>1826</v>
      </c>
      <c r="S170" s="10" t="s">
        <v>1827</v>
      </c>
    </row>
    <row r="171" spans="10:19" x14ac:dyDescent="0.35">
      <c r="J171" s="10" t="s">
        <v>1828</v>
      </c>
      <c r="K171" s="10" t="s">
        <v>1829</v>
      </c>
      <c r="L171" s="10" t="s">
        <v>1830</v>
      </c>
      <c r="M171" s="10" t="s">
        <v>1831</v>
      </c>
      <c r="N171" s="10" t="s">
        <v>1832</v>
      </c>
      <c r="O171" s="10" t="s">
        <v>1833</v>
      </c>
      <c r="P171" s="10" t="s">
        <v>1834</v>
      </c>
      <c r="Q171" s="10" t="s">
        <v>1835</v>
      </c>
      <c r="R171" s="10" t="s">
        <v>1836</v>
      </c>
      <c r="S171" s="10" t="s">
        <v>1837</v>
      </c>
    </row>
    <row r="172" spans="10:19" x14ac:dyDescent="0.35">
      <c r="J172" s="10" t="s">
        <v>1838</v>
      </c>
      <c r="K172" s="10" t="s">
        <v>1839</v>
      </c>
      <c r="L172" s="10" t="s">
        <v>1840</v>
      </c>
      <c r="M172" s="10" t="s">
        <v>1841</v>
      </c>
      <c r="N172" s="10" t="s">
        <v>1842</v>
      </c>
      <c r="O172" s="10" t="s">
        <v>1843</v>
      </c>
      <c r="P172" s="10" t="s">
        <v>1844</v>
      </c>
      <c r="Q172" s="10" t="s">
        <v>1845</v>
      </c>
      <c r="R172" s="10" t="s">
        <v>1846</v>
      </c>
      <c r="S172" s="10" t="s">
        <v>1847</v>
      </c>
    </row>
    <row r="173" spans="10:19" x14ac:dyDescent="0.35">
      <c r="J173" s="10" t="s">
        <v>1848</v>
      </c>
      <c r="K173" s="10" t="s">
        <v>1849</v>
      </c>
      <c r="L173" s="10" t="s">
        <v>1850</v>
      </c>
      <c r="M173" s="10" t="s">
        <v>1851</v>
      </c>
      <c r="N173" s="10" t="s">
        <v>1852</v>
      </c>
      <c r="O173" s="10" t="s">
        <v>1853</v>
      </c>
      <c r="P173" s="10" t="s">
        <v>1854</v>
      </c>
      <c r="Q173" s="10" t="s">
        <v>1855</v>
      </c>
      <c r="R173" s="10" t="s">
        <v>1856</v>
      </c>
      <c r="S173" s="10" t="s">
        <v>1857</v>
      </c>
    </row>
    <row r="174" spans="10:19" x14ac:dyDescent="0.35">
      <c r="J174" s="10" t="s">
        <v>1858</v>
      </c>
      <c r="K174" s="10" t="s">
        <v>1859</v>
      </c>
      <c r="L174" s="10" t="s">
        <v>1860</v>
      </c>
      <c r="M174" s="10" t="s">
        <v>1861</v>
      </c>
      <c r="N174" s="10" t="s">
        <v>1862</v>
      </c>
      <c r="O174" s="10" t="s">
        <v>1863</v>
      </c>
      <c r="P174" s="10" t="s">
        <v>1864</v>
      </c>
      <c r="Q174" s="10" t="s">
        <v>1865</v>
      </c>
      <c r="R174" s="10" t="s">
        <v>1866</v>
      </c>
      <c r="S174" s="10" t="s">
        <v>1867</v>
      </c>
    </row>
    <row r="175" spans="10:19" x14ac:dyDescent="0.35">
      <c r="J175" s="10" t="s">
        <v>1868</v>
      </c>
      <c r="K175" s="10" t="s">
        <v>1869</v>
      </c>
      <c r="L175" s="10" t="s">
        <v>1870</v>
      </c>
      <c r="M175" s="10" t="s">
        <v>1871</v>
      </c>
      <c r="N175" s="10" t="s">
        <v>1872</v>
      </c>
      <c r="O175" s="10" t="s">
        <v>1873</v>
      </c>
      <c r="P175" s="10" t="s">
        <v>1874</v>
      </c>
      <c r="Q175" s="10" t="s">
        <v>1875</v>
      </c>
      <c r="R175" s="10" t="s">
        <v>1876</v>
      </c>
      <c r="S175" s="10" t="s">
        <v>1877</v>
      </c>
    </row>
    <row r="176" spans="10:19" x14ac:dyDescent="0.35">
      <c r="J176" s="10" t="s">
        <v>1878</v>
      </c>
      <c r="K176" s="10" t="s">
        <v>1879</v>
      </c>
      <c r="L176" s="10" t="s">
        <v>1880</v>
      </c>
      <c r="M176" s="10" t="s">
        <v>1881</v>
      </c>
      <c r="N176" s="10" t="s">
        <v>1882</v>
      </c>
      <c r="O176" s="10" t="s">
        <v>1883</v>
      </c>
      <c r="P176" s="10" t="s">
        <v>1884</v>
      </c>
      <c r="Q176" s="10" t="s">
        <v>1885</v>
      </c>
      <c r="R176" s="10" t="s">
        <v>1886</v>
      </c>
      <c r="S176" s="10" t="s">
        <v>1887</v>
      </c>
    </row>
    <row r="177" spans="10:19" x14ac:dyDescent="0.35">
      <c r="J177" s="10" t="s">
        <v>1888</v>
      </c>
      <c r="K177" s="10" t="s">
        <v>1889</v>
      </c>
      <c r="L177" s="10" t="s">
        <v>1890</v>
      </c>
      <c r="M177" s="10" t="s">
        <v>1891</v>
      </c>
      <c r="N177" s="10" t="s">
        <v>1892</v>
      </c>
      <c r="O177" s="10" t="s">
        <v>1893</v>
      </c>
      <c r="P177" s="10" t="s">
        <v>1894</v>
      </c>
      <c r="Q177" s="10" t="s">
        <v>1895</v>
      </c>
      <c r="R177" s="10" t="s">
        <v>1896</v>
      </c>
      <c r="S177" s="10" t="s">
        <v>1897</v>
      </c>
    </row>
    <row r="178" spans="10:19" x14ac:dyDescent="0.35">
      <c r="J178" s="10" t="s">
        <v>1898</v>
      </c>
      <c r="K178" s="10" t="s">
        <v>1899</v>
      </c>
      <c r="L178" s="10" t="s">
        <v>1900</v>
      </c>
      <c r="M178" s="10" t="s">
        <v>1901</v>
      </c>
      <c r="N178" s="10" t="s">
        <v>1902</v>
      </c>
      <c r="O178" s="10" t="s">
        <v>1903</v>
      </c>
      <c r="P178" s="10" t="s">
        <v>1904</v>
      </c>
      <c r="Q178" s="10" t="s">
        <v>1905</v>
      </c>
      <c r="R178" s="10" t="s">
        <v>1906</v>
      </c>
      <c r="S178" s="10" t="s">
        <v>1907</v>
      </c>
    </row>
    <row r="179" spans="10:19" x14ac:dyDescent="0.35">
      <c r="J179" s="10" t="s">
        <v>1908</v>
      </c>
      <c r="K179" s="10" t="s">
        <v>1909</v>
      </c>
      <c r="L179" s="10" t="s">
        <v>1910</v>
      </c>
      <c r="M179" s="10" t="s">
        <v>1911</v>
      </c>
      <c r="N179" s="10" t="s">
        <v>1912</v>
      </c>
      <c r="O179" s="10" t="s">
        <v>1913</v>
      </c>
      <c r="P179" s="10" t="s">
        <v>1914</v>
      </c>
      <c r="Q179" s="10" t="s">
        <v>1915</v>
      </c>
      <c r="R179" s="10" t="s">
        <v>1916</v>
      </c>
      <c r="S179" s="10" t="s">
        <v>1917</v>
      </c>
    </row>
    <row r="180" spans="10:19" x14ac:dyDescent="0.35">
      <c r="J180" s="10" t="s">
        <v>1918</v>
      </c>
      <c r="K180" s="10" t="s">
        <v>1919</v>
      </c>
      <c r="L180" s="10" t="s">
        <v>1920</v>
      </c>
      <c r="M180" s="10" t="s">
        <v>1921</v>
      </c>
      <c r="N180" s="10" t="s">
        <v>1922</v>
      </c>
      <c r="O180" s="10" t="s">
        <v>1923</v>
      </c>
      <c r="P180" s="10" t="s">
        <v>1924</v>
      </c>
      <c r="Q180" s="10" t="s">
        <v>1925</v>
      </c>
      <c r="R180" s="10" t="s">
        <v>1926</v>
      </c>
      <c r="S180" s="10" t="s">
        <v>1927</v>
      </c>
    </row>
    <row r="181" spans="10:19" x14ac:dyDescent="0.35">
      <c r="J181" s="10" t="s">
        <v>1928</v>
      </c>
      <c r="K181" s="10" t="s">
        <v>1929</v>
      </c>
      <c r="L181" s="10" t="s">
        <v>1930</v>
      </c>
      <c r="M181" s="10" t="s">
        <v>1931</v>
      </c>
      <c r="N181" s="10" t="s">
        <v>1932</v>
      </c>
      <c r="O181" s="10" t="s">
        <v>1933</v>
      </c>
      <c r="P181" s="10" t="s">
        <v>1934</v>
      </c>
      <c r="Q181" s="10" t="s">
        <v>1935</v>
      </c>
      <c r="R181" s="10" t="s">
        <v>1936</v>
      </c>
      <c r="S181" s="10" t="s">
        <v>1937</v>
      </c>
    </row>
    <row r="182" spans="10:19" x14ac:dyDescent="0.35">
      <c r="J182" s="10" t="s">
        <v>1938</v>
      </c>
      <c r="K182" s="10" t="s">
        <v>1939</v>
      </c>
      <c r="L182" s="10" t="s">
        <v>1940</v>
      </c>
      <c r="M182" s="10" t="s">
        <v>1941</v>
      </c>
      <c r="N182" s="10" t="s">
        <v>1942</v>
      </c>
      <c r="O182" s="10" t="s">
        <v>1943</v>
      </c>
      <c r="P182" s="10" t="s">
        <v>1944</v>
      </c>
      <c r="Q182" s="10" t="s">
        <v>1945</v>
      </c>
      <c r="R182" s="10" t="s">
        <v>1946</v>
      </c>
      <c r="S182" s="10" t="s">
        <v>1947</v>
      </c>
    </row>
    <row r="183" spans="10:19" x14ac:dyDescent="0.35">
      <c r="J183" s="10" t="s">
        <v>1948</v>
      </c>
      <c r="K183" s="10" t="s">
        <v>1949</v>
      </c>
      <c r="L183" s="10" t="s">
        <v>1950</v>
      </c>
      <c r="M183" s="10" t="s">
        <v>1951</v>
      </c>
      <c r="N183" s="10" t="s">
        <v>1952</v>
      </c>
      <c r="O183" s="10" t="s">
        <v>1953</v>
      </c>
      <c r="P183" s="10" t="s">
        <v>1954</v>
      </c>
      <c r="Q183" s="10" t="s">
        <v>1955</v>
      </c>
      <c r="R183" s="10" t="s">
        <v>1956</v>
      </c>
      <c r="S183" s="10" t="s">
        <v>1957</v>
      </c>
    </row>
    <row r="184" spans="10:19" x14ac:dyDescent="0.35">
      <c r="J184" s="10" t="s">
        <v>1958</v>
      </c>
      <c r="K184" s="10" t="s">
        <v>1959</v>
      </c>
      <c r="L184" s="10" t="s">
        <v>1960</v>
      </c>
      <c r="M184" s="10" t="s">
        <v>1961</v>
      </c>
      <c r="N184" s="10" t="s">
        <v>1962</v>
      </c>
      <c r="O184" s="10" t="s">
        <v>1963</v>
      </c>
      <c r="P184" s="10" t="s">
        <v>1964</v>
      </c>
      <c r="Q184" s="10" t="s">
        <v>1965</v>
      </c>
      <c r="R184" s="10" t="s">
        <v>1966</v>
      </c>
      <c r="S184" s="10" t="s">
        <v>1967</v>
      </c>
    </row>
    <row r="185" spans="10:19" x14ac:dyDescent="0.35">
      <c r="J185" s="10" t="s">
        <v>1968</v>
      </c>
      <c r="K185" s="10" t="s">
        <v>1969</v>
      </c>
      <c r="L185" s="10" t="s">
        <v>1970</v>
      </c>
      <c r="M185" s="10" t="s">
        <v>1971</v>
      </c>
      <c r="N185" s="10" t="s">
        <v>1972</v>
      </c>
      <c r="O185" s="10" t="s">
        <v>1973</v>
      </c>
      <c r="P185" s="10" t="s">
        <v>1974</v>
      </c>
      <c r="Q185" s="10" t="s">
        <v>1975</v>
      </c>
      <c r="R185" s="10" t="s">
        <v>1976</v>
      </c>
      <c r="S185" s="10" t="s">
        <v>1977</v>
      </c>
    </row>
    <row r="186" spans="10:19" x14ac:dyDescent="0.35">
      <c r="J186" s="10" t="s">
        <v>1978</v>
      </c>
      <c r="K186" s="10" t="s">
        <v>1979</v>
      </c>
      <c r="L186" s="10" t="s">
        <v>1980</v>
      </c>
      <c r="M186" s="10" t="s">
        <v>1981</v>
      </c>
      <c r="N186" s="10" t="s">
        <v>1982</v>
      </c>
      <c r="O186" s="10" t="s">
        <v>1983</v>
      </c>
      <c r="P186" s="10" t="s">
        <v>1984</v>
      </c>
      <c r="Q186" s="10" t="s">
        <v>1985</v>
      </c>
      <c r="R186" s="10" t="s">
        <v>1986</v>
      </c>
      <c r="S186" s="10" t="s">
        <v>1987</v>
      </c>
    </row>
    <row r="187" spans="10:19" x14ac:dyDescent="0.35">
      <c r="J187" s="10" t="s">
        <v>1988</v>
      </c>
      <c r="K187" s="10" t="s">
        <v>1989</v>
      </c>
      <c r="L187" s="10" t="s">
        <v>1990</v>
      </c>
      <c r="M187" s="10" t="s">
        <v>1991</v>
      </c>
      <c r="N187" s="10" t="s">
        <v>1992</v>
      </c>
      <c r="O187" s="10" t="s">
        <v>1993</v>
      </c>
      <c r="P187" s="10" t="s">
        <v>1994</v>
      </c>
      <c r="Q187" s="10" t="s">
        <v>1995</v>
      </c>
      <c r="R187" s="10" t="s">
        <v>1996</v>
      </c>
      <c r="S187" s="10" t="s">
        <v>1997</v>
      </c>
    </row>
    <row r="188" spans="10:19" x14ac:dyDescent="0.35">
      <c r="J188" s="10" t="s">
        <v>1998</v>
      </c>
      <c r="K188" s="10" t="s">
        <v>1999</v>
      </c>
      <c r="L188" s="10" t="s">
        <v>2000</v>
      </c>
      <c r="M188" s="10" t="s">
        <v>2001</v>
      </c>
      <c r="N188" s="10" t="s">
        <v>2002</v>
      </c>
      <c r="O188" s="10" t="s">
        <v>2003</v>
      </c>
      <c r="P188" s="10" t="s">
        <v>2004</v>
      </c>
      <c r="Q188" s="10" t="s">
        <v>2005</v>
      </c>
      <c r="R188" s="10" t="s">
        <v>2006</v>
      </c>
      <c r="S188" s="10" t="s">
        <v>2007</v>
      </c>
    </row>
    <row r="189" spans="10:19" x14ac:dyDescent="0.35">
      <c r="J189" s="10" t="s">
        <v>2008</v>
      </c>
      <c r="K189" s="10" t="s">
        <v>2009</v>
      </c>
      <c r="L189" s="10" t="s">
        <v>23</v>
      </c>
      <c r="M189" s="10" t="s">
        <v>2010</v>
      </c>
      <c r="N189" s="10" t="s">
        <v>2011</v>
      </c>
      <c r="O189" s="10" t="s">
        <v>2012</v>
      </c>
      <c r="P189" s="10" t="s">
        <v>2013</v>
      </c>
      <c r="Q189" s="10" t="s">
        <v>2014</v>
      </c>
      <c r="R189" s="10" t="s">
        <v>2015</v>
      </c>
      <c r="S189" s="10" t="s">
        <v>2016</v>
      </c>
    </row>
    <row r="190" spans="10:19" x14ac:dyDescent="0.35">
      <c r="J190" s="10" t="s">
        <v>2017</v>
      </c>
      <c r="K190" s="10" t="s">
        <v>2018</v>
      </c>
      <c r="L190" s="10" t="s">
        <v>2019</v>
      </c>
      <c r="M190" s="10" t="s">
        <v>2020</v>
      </c>
      <c r="N190" s="10" t="s">
        <v>2021</v>
      </c>
      <c r="O190" s="10" t="s">
        <v>2022</v>
      </c>
      <c r="P190" s="10" t="s">
        <v>2023</v>
      </c>
      <c r="Q190" s="10" t="s">
        <v>2024</v>
      </c>
      <c r="R190" s="10" t="s">
        <v>2025</v>
      </c>
      <c r="S190" s="10" t="s">
        <v>2026</v>
      </c>
    </row>
    <row r="191" spans="10:19" x14ac:dyDescent="0.35">
      <c r="J191" s="10" t="s">
        <v>2027</v>
      </c>
      <c r="K191" s="10" t="s">
        <v>2028</v>
      </c>
      <c r="L191" s="10" t="s">
        <v>2029</v>
      </c>
      <c r="M191" s="10" t="s">
        <v>2030</v>
      </c>
      <c r="N191" s="10" t="s">
        <v>2031</v>
      </c>
      <c r="O191" s="10" t="s">
        <v>2032</v>
      </c>
      <c r="P191" s="10" t="s">
        <v>2033</v>
      </c>
      <c r="Q191" s="10" t="s">
        <v>2034</v>
      </c>
      <c r="R191" s="10" t="s">
        <v>2035</v>
      </c>
      <c r="S191" s="10" t="s">
        <v>2036</v>
      </c>
    </row>
    <row r="192" spans="10:19" x14ac:dyDescent="0.35">
      <c r="J192" s="10" t="s">
        <v>2037</v>
      </c>
      <c r="K192" s="10" t="s">
        <v>2038</v>
      </c>
      <c r="L192" s="10" t="s">
        <v>2039</v>
      </c>
      <c r="M192" s="10" t="s">
        <v>2040</v>
      </c>
      <c r="N192" s="10" t="s">
        <v>2041</v>
      </c>
      <c r="O192" s="10" t="s">
        <v>2042</v>
      </c>
      <c r="P192" s="10" t="s">
        <v>2043</v>
      </c>
      <c r="Q192" s="10" t="s">
        <v>2044</v>
      </c>
      <c r="R192" s="10" t="s">
        <v>2045</v>
      </c>
      <c r="S192" s="10" t="s">
        <v>2046</v>
      </c>
    </row>
    <row r="193" spans="10:19" x14ac:dyDescent="0.35">
      <c r="J193" s="10" t="s">
        <v>2047</v>
      </c>
      <c r="K193" s="10" t="s">
        <v>2048</v>
      </c>
      <c r="L193" s="10" t="s">
        <v>2049</v>
      </c>
      <c r="M193" s="10" t="s">
        <v>2050</v>
      </c>
      <c r="N193" s="10" t="s">
        <v>2051</v>
      </c>
      <c r="O193" s="10" t="s">
        <v>2052</v>
      </c>
      <c r="P193" s="10" t="s">
        <v>2053</v>
      </c>
      <c r="Q193" s="10" t="s">
        <v>2054</v>
      </c>
      <c r="R193" s="10" t="s">
        <v>2055</v>
      </c>
      <c r="S193" s="10" t="s">
        <v>2056</v>
      </c>
    </row>
    <row r="194" spans="10:19" x14ac:dyDescent="0.35">
      <c r="J194" s="10" t="s">
        <v>2057</v>
      </c>
      <c r="K194" s="10" t="s">
        <v>2058</v>
      </c>
      <c r="L194" s="10" t="s">
        <v>2059</v>
      </c>
      <c r="M194" s="10" t="s">
        <v>2060</v>
      </c>
      <c r="N194" s="10" t="s">
        <v>2061</v>
      </c>
      <c r="O194" s="10" t="s">
        <v>2062</v>
      </c>
      <c r="P194" s="10" t="s">
        <v>2063</v>
      </c>
      <c r="Q194" s="10" t="s">
        <v>2064</v>
      </c>
      <c r="R194" s="10" t="s">
        <v>2065</v>
      </c>
      <c r="S194" s="10" t="s">
        <v>2066</v>
      </c>
    </row>
    <row r="195" spans="10:19" x14ac:dyDescent="0.35">
      <c r="J195" s="10" t="s">
        <v>2067</v>
      </c>
      <c r="K195" s="10" t="s">
        <v>2068</v>
      </c>
      <c r="L195" s="10" t="s">
        <v>2069</v>
      </c>
      <c r="M195" s="10" t="s">
        <v>2070</v>
      </c>
      <c r="N195" s="10" t="s">
        <v>2071</v>
      </c>
      <c r="O195" s="10" t="s">
        <v>2072</v>
      </c>
      <c r="P195" s="10" t="s">
        <v>2073</v>
      </c>
      <c r="Q195" s="10" t="s">
        <v>2074</v>
      </c>
      <c r="R195" s="10" t="s">
        <v>2075</v>
      </c>
      <c r="S195" s="10" t="s">
        <v>2076</v>
      </c>
    </row>
    <row r="196" spans="10:19" x14ac:dyDescent="0.35">
      <c r="J196" s="10" t="s">
        <v>2077</v>
      </c>
      <c r="K196" s="10" t="s">
        <v>2078</v>
      </c>
      <c r="L196" s="10" t="s">
        <v>2079</v>
      </c>
      <c r="M196" s="10" t="s">
        <v>2080</v>
      </c>
      <c r="N196" s="10" t="s">
        <v>2081</v>
      </c>
      <c r="O196" s="10" t="s">
        <v>2082</v>
      </c>
      <c r="P196" s="10" t="s">
        <v>2083</v>
      </c>
      <c r="Q196" s="10" t="s">
        <v>2084</v>
      </c>
      <c r="R196" s="10" t="s">
        <v>2085</v>
      </c>
      <c r="S196" s="10" t="s">
        <v>2086</v>
      </c>
    </row>
    <row r="197" spans="10:19" x14ac:dyDescent="0.35">
      <c r="J197" s="10" t="s">
        <v>2087</v>
      </c>
      <c r="K197" s="10" t="s">
        <v>2088</v>
      </c>
      <c r="L197" s="10" t="s">
        <v>2089</v>
      </c>
      <c r="M197" s="10" t="s">
        <v>2090</v>
      </c>
      <c r="N197" s="10" t="s">
        <v>2091</v>
      </c>
      <c r="O197" s="10" t="s">
        <v>2092</v>
      </c>
      <c r="P197" s="10" t="s">
        <v>2093</v>
      </c>
      <c r="Q197" s="10" t="s">
        <v>2094</v>
      </c>
      <c r="R197" s="10" t="s">
        <v>2095</v>
      </c>
      <c r="S197" s="10" t="s">
        <v>2096</v>
      </c>
    </row>
    <row r="198" spans="10:19" x14ac:dyDescent="0.35">
      <c r="J198" s="10" t="s">
        <v>2097</v>
      </c>
      <c r="K198" s="10" t="s">
        <v>2098</v>
      </c>
      <c r="L198" s="10" t="s">
        <v>2099</v>
      </c>
      <c r="M198" s="10" t="s">
        <v>2100</v>
      </c>
      <c r="N198" s="10" t="s">
        <v>2101</v>
      </c>
      <c r="O198" s="10" t="s">
        <v>2102</v>
      </c>
      <c r="P198" s="10" t="s">
        <v>2103</v>
      </c>
      <c r="Q198" s="10" t="s">
        <v>2104</v>
      </c>
      <c r="R198" s="10" t="s">
        <v>2105</v>
      </c>
      <c r="S198" s="10" t="s">
        <v>2106</v>
      </c>
    </row>
    <row r="199" spans="10:19" x14ac:dyDescent="0.35">
      <c r="J199" s="10" t="s">
        <v>2107</v>
      </c>
      <c r="K199" s="10" t="s">
        <v>2108</v>
      </c>
      <c r="L199" s="10" t="s">
        <v>2109</v>
      </c>
      <c r="M199" s="10" t="s">
        <v>2110</v>
      </c>
      <c r="N199" s="10" t="s">
        <v>2111</v>
      </c>
      <c r="O199" s="10" t="s">
        <v>2112</v>
      </c>
      <c r="P199" s="10" t="s">
        <v>2113</v>
      </c>
      <c r="Q199" s="10" t="s">
        <v>2114</v>
      </c>
      <c r="R199" s="10" t="s">
        <v>2115</v>
      </c>
      <c r="S199" s="10" t="s">
        <v>2116</v>
      </c>
    </row>
    <row r="200" spans="10:19" x14ac:dyDescent="0.35">
      <c r="J200" s="10" t="s">
        <v>2117</v>
      </c>
      <c r="K200" s="10" t="s">
        <v>2118</v>
      </c>
      <c r="L200" s="10" t="s">
        <v>2119</v>
      </c>
      <c r="M200" s="10" t="s">
        <v>69</v>
      </c>
      <c r="N200" s="10" t="s">
        <v>2120</v>
      </c>
      <c r="O200" s="10" t="s">
        <v>2121</v>
      </c>
      <c r="P200" s="10" t="s">
        <v>2122</v>
      </c>
      <c r="Q200" s="10" t="s">
        <v>2123</v>
      </c>
      <c r="R200" s="10" t="s">
        <v>2124</v>
      </c>
      <c r="S200" s="10" t="s">
        <v>2125</v>
      </c>
    </row>
    <row r="201" spans="10:19" x14ac:dyDescent="0.35">
      <c r="J201" s="10" t="s">
        <v>2126</v>
      </c>
      <c r="K201" s="10" t="s">
        <v>2127</v>
      </c>
      <c r="L201" s="10" t="s">
        <v>2128</v>
      </c>
      <c r="M201" s="10" t="s">
        <v>2129</v>
      </c>
      <c r="N201" s="10" t="s">
        <v>2130</v>
      </c>
      <c r="O201" s="10" t="s">
        <v>2131</v>
      </c>
      <c r="P201" s="10" t="s">
        <v>2132</v>
      </c>
      <c r="Q201" s="10" t="s">
        <v>2133</v>
      </c>
      <c r="R201" s="10" t="s">
        <v>2134</v>
      </c>
      <c r="S201" s="10" t="s">
        <v>2135</v>
      </c>
    </row>
    <row r="202" spans="10:19" x14ac:dyDescent="0.35">
      <c r="J202" s="10" t="s">
        <v>2136</v>
      </c>
      <c r="K202" s="10" t="s">
        <v>2137</v>
      </c>
      <c r="L202" s="10" t="s">
        <v>2138</v>
      </c>
      <c r="M202" s="10" t="s">
        <v>2139</v>
      </c>
      <c r="N202" s="10" t="s">
        <v>2140</v>
      </c>
      <c r="O202" s="10" t="s">
        <v>2141</v>
      </c>
      <c r="P202" s="10" t="s">
        <v>2142</v>
      </c>
      <c r="Q202" s="10" t="s">
        <v>2143</v>
      </c>
      <c r="R202" s="10" t="s">
        <v>2144</v>
      </c>
      <c r="S202" s="10" t="s">
        <v>2145</v>
      </c>
    </row>
    <row r="203" spans="10:19" x14ac:dyDescent="0.35">
      <c r="J203" s="10" t="s">
        <v>2146</v>
      </c>
      <c r="K203" s="10" t="s">
        <v>2147</v>
      </c>
      <c r="L203" s="10" t="s">
        <v>2148</v>
      </c>
      <c r="M203" s="10" t="s">
        <v>2149</v>
      </c>
      <c r="N203" s="10" t="s">
        <v>2150</v>
      </c>
      <c r="O203" s="10" t="s">
        <v>2151</v>
      </c>
      <c r="P203" s="10" t="s">
        <v>2152</v>
      </c>
      <c r="Q203" s="10" t="s">
        <v>2153</v>
      </c>
      <c r="R203" s="10" t="s">
        <v>2154</v>
      </c>
      <c r="S203" s="10" t="s">
        <v>2155</v>
      </c>
    </row>
    <row r="204" spans="10:19" x14ac:dyDescent="0.35">
      <c r="J204" s="10" t="s">
        <v>2156</v>
      </c>
      <c r="K204" s="10" t="s">
        <v>2157</v>
      </c>
      <c r="L204" s="10" t="s">
        <v>2158</v>
      </c>
      <c r="M204" s="10" t="s">
        <v>2159</v>
      </c>
      <c r="N204" s="10" t="s">
        <v>2160</v>
      </c>
      <c r="O204" s="10" t="s">
        <v>2161</v>
      </c>
      <c r="P204" s="10" t="s">
        <v>2162</v>
      </c>
      <c r="Q204" s="10" t="s">
        <v>2163</v>
      </c>
      <c r="R204" s="10" t="s">
        <v>2164</v>
      </c>
      <c r="S204" s="10" t="s">
        <v>2165</v>
      </c>
    </row>
    <row r="205" spans="10:19" x14ac:dyDescent="0.35">
      <c r="J205" s="10" t="s">
        <v>2166</v>
      </c>
      <c r="K205" s="10" t="s">
        <v>2167</v>
      </c>
      <c r="L205" s="10" t="s">
        <v>2168</v>
      </c>
      <c r="M205" s="10" t="s">
        <v>2169</v>
      </c>
      <c r="N205" s="10" t="s">
        <v>2170</v>
      </c>
      <c r="O205" s="10" t="s">
        <v>2171</v>
      </c>
      <c r="P205" s="10" t="s">
        <v>2172</v>
      </c>
      <c r="Q205" s="10" t="s">
        <v>2173</v>
      </c>
      <c r="R205" s="10" t="s">
        <v>2174</v>
      </c>
      <c r="S205" s="10" t="s">
        <v>2175</v>
      </c>
    </row>
    <row r="206" spans="10:19" x14ac:dyDescent="0.35">
      <c r="J206" s="10" t="s">
        <v>2176</v>
      </c>
      <c r="K206" s="10" t="s">
        <v>2177</v>
      </c>
      <c r="L206" s="10" t="s">
        <v>2178</v>
      </c>
      <c r="M206" s="10" t="s">
        <v>2179</v>
      </c>
      <c r="N206" s="10" t="s">
        <v>2180</v>
      </c>
      <c r="O206" s="10" t="s">
        <v>2181</v>
      </c>
      <c r="P206" s="10" t="s">
        <v>2182</v>
      </c>
      <c r="Q206" s="10" t="s">
        <v>2183</v>
      </c>
      <c r="R206" s="10" t="s">
        <v>2184</v>
      </c>
      <c r="S206" s="10" t="s">
        <v>2185</v>
      </c>
    </row>
    <row r="207" spans="10:19" x14ac:dyDescent="0.35">
      <c r="J207" s="10" t="s">
        <v>2186</v>
      </c>
      <c r="K207" s="10" t="s">
        <v>2187</v>
      </c>
      <c r="L207" s="10" t="s">
        <v>2188</v>
      </c>
      <c r="M207" s="10" t="s">
        <v>2189</v>
      </c>
      <c r="N207" s="10" t="s">
        <v>2190</v>
      </c>
      <c r="O207" s="10" t="s">
        <v>2191</v>
      </c>
      <c r="P207" s="10" t="s">
        <v>2192</v>
      </c>
      <c r="Q207" s="10" t="s">
        <v>2193</v>
      </c>
      <c r="R207" s="10" t="s">
        <v>2194</v>
      </c>
      <c r="S207" s="10" t="s">
        <v>2195</v>
      </c>
    </row>
    <row r="208" spans="10:19" x14ac:dyDescent="0.35">
      <c r="J208" s="10" t="s">
        <v>2196</v>
      </c>
      <c r="K208" s="10" t="s">
        <v>2197</v>
      </c>
      <c r="L208" s="10" t="s">
        <v>2198</v>
      </c>
      <c r="M208" s="10" t="s">
        <v>2199</v>
      </c>
      <c r="N208" s="10" t="s">
        <v>2200</v>
      </c>
      <c r="O208" s="10" t="s">
        <v>2201</v>
      </c>
      <c r="P208" s="10" t="s">
        <v>2202</v>
      </c>
      <c r="Q208" s="10" t="s">
        <v>2203</v>
      </c>
      <c r="R208" s="10" t="s">
        <v>2204</v>
      </c>
      <c r="S208" s="10" t="s">
        <v>2205</v>
      </c>
    </row>
    <row r="209" spans="10:19" x14ac:dyDescent="0.35">
      <c r="J209" s="10" t="s">
        <v>2206</v>
      </c>
      <c r="K209" s="10" t="s">
        <v>2207</v>
      </c>
      <c r="L209" s="10" t="s">
        <v>2208</v>
      </c>
      <c r="M209" s="10" t="s">
        <v>2209</v>
      </c>
      <c r="N209" s="10" t="s">
        <v>2210</v>
      </c>
      <c r="O209" s="10" t="s">
        <v>2211</v>
      </c>
      <c r="P209" s="10" t="s">
        <v>2212</v>
      </c>
      <c r="Q209" s="10" t="s">
        <v>2213</v>
      </c>
      <c r="R209" s="10" t="s">
        <v>2214</v>
      </c>
      <c r="S209" s="10" t="s">
        <v>2215</v>
      </c>
    </row>
    <row r="210" spans="10:19" x14ac:dyDescent="0.35">
      <c r="J210" s="10" t="s">
        <v>2216</v>
      </c>
      <c r="K210" s="10" t="s">
        <v>2217</v>
      </c>
      <c r="L210" s="10" t="s">
        <v>2218</v>
      </c>
      <c r="M210" s="10" t="s">
        <v>2219</v>
      </c>
      <c r="N210" s="10" t="s">
        <v>2220</v>
      </c>
      <c r="O210" s="10" t="s">
        <v>2221</v>
      </c>
      <c r="P210" s="10" t="s">
        <v>2222</v>
      </c>
      <c r="Q210" s="10" t="s">
        <v>2223</v>
      </c>
      <c r="R210" s="10" t="s">
        <v>2224</v>
      </c>
      <c r="S210" s="10" t="s">
        <v>2225</v>
      </c>
    </row>
    <row r="211" spans="10:19" x14ac:dyDescent="0.35">
      <c r="J211" s="10" t="s">
        <v>2226</v>
      </c>
      <c r="K211" s="10" t="s">
        <v>2227</v>
      </c>
      <c r="L211" s="10" t="s">
        <v>2228</v>
      </c>
      <c r="M211" s="10" t="s">
        <v>2229</v>
      </c>
      <c r="N211" s="10" t="s">
        <v>2230</v>
      </c>
      <c r="O211" s="10" t="s">
        <v>2231</v>
      </c>
      <c r="P211" s="10" t="s">
        <v>2232</v>
      </c>
      <c r="Q211" s="10" t="s">
        <v>2233</v>
      </c>
      <c r="R211" s="10" t="s">
        <v>2234</v>
      </c>
      <c r="S211" s="10" t="s">
        <v>2235</v>
      </c>
    </row>
    <row r="212" spans="10:19" x14ac:dyDescent="0.35">
      <c r="J212" s="10" t="s">
        <v>2236</v>
      </c>
      <c r="K212" s="10" t="s">
        <v>2237</v>
      </c>
      <c r="L212" s="10" t="s">
        <v>2238</v>
      </c>
      <c r="M212" s="10" t="s">
        <v>2239</v>
      </c>
      <c r="N212" s="10" t="s">
        <v>2240</v>
      </c>
      <c r="O212" s="10" t="s">
        <v>2241</v>
      </c>
      <c r="P212" s="10" t="s">
        <v>2242</v>
      </c>
      <c r="Q212" s="10" t="s">
        <v>2243</v>
      </c>
      <c r="R212" s="10" t="s">
        <v>2244</v>
      </c>
      <c r="S212" s="10" t="s">
        <v>2245</v>
      </c>
    </row>
    <row r="213" spans="10:19" x14ac:dyDescent="0.35">
      <c r="J213" s="10" t="s">
        <v>2246</v>
      </c>
      <c r="K213" s="10" t="s">
        <v>2247</v>
      </c>
      <c r="L213" s="10" t="s">
        <v>2248</v>
      </c>
      <c r="M213" s="10" t="s">
        <v>2249</v>
      </c>
      <c r="N213" s="10" t="s">
        <v>2250</v>
      </c>
      <c r="O213" s="10" t="s">
        <v>2251</v>
      </c>
      <c r="P213" s="10" t="s">
        <v>2252</v>
      </c>
      <c r="Q213" s="10" t="s">
        <v>2253</v>
      </c>
      <c r="R213" s="10" t="s">
        <v>2254</v>
      </c>
      <c r="S213" s="10" t="s">
        <v>2255</v>
      </c>
    </row>
    <row r="214" spans="10:19" x14ac:dyDescent="0.35">
      <c r="J214" s="10" t="s">
        <v>2256</v>
      </c>
      <c r="K214" s="10" t="s">
        <v>2257</v>
      </c>
      <c r="L214" s="10" t="s">
        <v>2258</v>
      </c>
      <c r="M214" s="10" t="s">
        <v>2259</v>
      </c>
      <c r="N214" s="10" t="s">
        <v>2260</v>
      </c>
      <c r="O214" s="10" t="s">
        <v>2261</v>
      </c>
      <c r="P214" s="10" t="s">
        <v>2262</v>
      </c>
      <c r="Q214" s="10" t="s">
        <v>2263</v>
      </c>
      <c r="R214" s="10" t="s">
        <v>2264</v>
      </c>
      <c r="S214" s="10" t="s">
        <v>2265</v>
      </c>
    </row>
    <row r="215" spans="10:19" x14ac:dyDescent="0.35">
      <c r="J215" s="10" t="s">
        <v>2266</v>
      </c>
      <c r="K215" s="10" t="s">
        <v>2267</v>
      </c>
      <c r="L215" s="10" t="s">
        <v>2268</v>
      </c>
      <c r="M215" s="10" t="s">
        <v>2269</v>
      </c>
      <c r="N215" s="10" t="s">
        <v>2270</v>
      </c>
      <c r="O215" s="10" t="s">
        <v>2271</v>
      </c>
      <c r="P215" s="10" t="s">
        <v>2272</v>
      </c>
      <c r="Q215" s="10" t="s">
        <v>2273</v>
      </c>
      <c r="R215" s="10" t="s">
        <v>2274</v>
      </c>
      <c r="S215" s="10" t="s">
        <v>2275</v>
      </c>
    </row>
    <row r="216" spans="10:19" x14ac:dyDescent="0.35">
      <c r="J216" s="10" t="s">
        <v>2276</v>
      </c>
      <c r="K216" s="10" t="s">
        <v>2277</v>
      </c>
      <c r="L216" s="10" t="s">
        <v>2278</v>
      </c>
      <c r="M216" s="10" t="s">
        <v>2279</v>
      </c>
      <c r="N216" s="10" t="s">
        <v>2280</v>
      </c>
      <c r="O216" s="10" t="s">
        <v>2281</v>
      </c>
      <c r="P216" s="10" t="s">
        <v>2282</v>
      </c>
      <c r="Q216" s="10" t="s">
        <v>2283</v>
      </c>
      <c r="R216" s="10" t="s">
        <v>2284</v>
      </c>
      <c r="S216" s="10" t="s">
        <v>2285</v>
      </c>
    </row>
    <row r="217" spans="10:19" x14ac:dyDescent="0.35">
      <c r="J217" s="10" t="s">
        <v>2286</v>
      </c>
      <c r="K217" s="10" t="s">
        <v>2287</v>
      </c>
      <c r="L217" s="10" t="s">
        <v>2288</v>
      </c>
      <c r="M217" s="10" t="s">
        <v>2289</v>
      </c>
      <c r="N217" s="10" t="s">
        <v>2290</v>
      </c>
      <c r="O217" s="10" t="s">
        <v>2291</v>
      </c>
      <c r="P217" s="10" t="s">
        <v>2292</v>
      </c>
      <c r="Q217" s="10" t="s">
        <v>2293</v>
      </c>
      <c r="R217" s="10" t="s">
        <v>2294</v>
      </c>
      <c r="S217" s="10" t="s">
        <v>2295</v>
      </c>
    </row>
    <row r="218" spans="10:19" x14ac:dyDescent="0.35">
      <c r="J218" s="10" t="s">
        <v>2296</v>
      </c>
      <c r="K218" s="10" t="s">
        <v>2297</v>
      </c>
      <c r="L218" s="10" t="s">
        <v>2298</v>
      </c>
      <c r="M218" s="10" t="s">
        <v>2299</v>
      </c>
      <c r="N218" s="10" t="s">
        <v>2300</v>
      </c>
      <c r="O218" s="10" t="s">
        <v>2301</v>
      </c>
      <c r="P218" s="10" t="s">
        <v>2302</v>
      </c>
      <c r="Q218" s="10" t="s">
        <v>2303</v>
      </c>
      <c r="R218" s="10" t="s">
        <v>2304</v>
      </c>
      <c r="S218" s="10" t="s">
        <v>2305</v>
      </c>
    </row>
    <row r="219" spans="10:19" x14ac:dyDescent="0.35">
      <c r="J219" s="10" t="s">
        <v>2306</v>
      </c>
      <c r="K219" s="10" t="s">
        <v>2307</v>
      </c>
      <c r="L219" s="10" t="s">
        <v>2308</v>
      </c>
      <c r="M219" s="10" t="s">
        <v>2309</v>
      </c>
      <c r="N219" s="10" t="s">
        <v>2310</v>
      </c>
      <c r="O219" s="10" t="s">
        <v>2311</v>
      </c>
      <c r="P219" s="10" t="s">
        <v>2312</v>
      </c>
      <c r="Q219" s="10" t="s">
        <v>2313</v>
      </c>
      <c r="R219" s="10" t="s">
        <v>2314</v>
      </c>
      <c r="S219" s="10" t="s">
        <v>2315</v>
      </c>
    </row>
    <row r="220" spans="10:19" x14ac:dyDescent="0.35">
      <c r="J220" s="10" t="s">
        <v>2316</v>
      </c>
      <c r="K220" s="10" t="s">
        <v>2317</v>
      </c>
      <c r="L220" s="10" t="s">
        <v>2318</v>
      </c>
      <c r="M220" s="10" t="s">
        <v>2319</v>
      </c>
      <c r="N220" s="10" t="s">
        <v>2320</v>
      </c>
      <c r="O220" s="10" t="s">
        <v>2321</v>
      </c>
      <c r="P220" s="10" t="s">
        <v>2322</v>
      </c>
      <c r="Q220" s="10" t="s">
        <v>2323</v>
      </c>
      <c r="R220" s="10" t="s">
        <v>2324</v>
      </c>
      <c r="S220" s="10" t="s">
        <v>2325</v>
      </c>
    </row>
    <row r="221" spans="10:19" x14ac:dyDescent="0.35">
      <c r="J221" s="10" t="s">
        <v>2326</v>
      </c>
      <c r="K221" s="10" t="s">
        <v>2327</v>
      </c>
      <c r="L221" s="10" t="s">
        <v>2328</v>
      </c>
      <c r="M221" s="10" t="s">
        <v>2329</v>
      </c>
      <c r="N221" s="10" t="s">
        <v>2330</v>
      </c>
      <c r="O221" s="10" t="s">
        <v>2331</v>
      </c>
      <c r="P221" s="10" t="s">
        <v>2332</v>
      </c>
      <c r="Q221" s="10" t="s">
        <v>2333</v>
      </c>
      <c r="R221" s="10" t="s">
        <v>2334</v>
      </c>
      <c r="S221" s="10" t="s">
        <v>2335</v>
      </c>
    </row>
    <row r="222" spans="10:19" x14ac:dyDescent="0.35">
      <c r="J222" s="10" t="s">
        <v>2336</v>
      </c>
      <c r="K222" s="10" t="s">
        <v>2337</v>
      </c>
      <c r="L222" s="10" t="s">
        <v>2338</v>
      </c>
      <c r="M222" s="10" t="s">
        <v>2339</v>
      </c>
      <c r="N222" s="10" t="s">
        <v>2340</v>
      </c>
      <c r="O222" s="10" t="s">
        <v>2341</v>
      </c>
      <c r="P222" s="10" t="s">
        <v>2342</v>
      </c>
      <c r="Q222" s="10" t="s">
        <v>2343</v>
      </c>
      <c r="R222" s="10" t="s">
        <v>2344</v>
      </c>
      <c r="S222" s="10" t="s">
        <v>2345</v>
      </c>
    </row>
    <row r="223" spans="10:19" x14ac:dyDescent="0.35">
      <c r="J223" s="10" t="s">
        <v>2346</v>
      </c>
      <c r="K223" s="10" t="s">
        <v>2347</v>
      </c>
      <c r="L223" s="10" t="s">
        <v>2348</v>
      </c>
      <c r="M223" s="10" t="s">
        <v>2349</v>
      </c>
      <c r="N223" s="10" t="s">
        <v>2350</v>
      </c>
      <c r="O223" s="10" t="s">
        <v>2351</v>
      </c>
      <c r="P223" s="10" t="s">
        <v>2352</v>
      </c>
      <c r="Q223" s="10" t="s">
        <v>2353</v>
      </c>
      <c r="R223" s="10" t="s">
        <v>2354</v>
      </c>
      <c r="S223" s="10" t="s">
        <v>2355</v>
      </c>
    </row>
    <row r="224" spans="10:19" x14ac:dyDescent="0.35">
      <c r="J224" s="10" t="s">
        <v>2356</v>
      </c>
      <c r="K224" s="10" t="s">
        <v>2357</v>
      </c>
      <c r="L224" s="10" t="s">
        <v>2358</v>
      </c>
      <c r="M224" s="10" t="s">
        <v>2359</v>
      </c>
      <c r="N224" s="10" t="s">
        <v>2360</v>
      </c>
      <c r="O224" s="10" t="s">
        <v>2361</v>
      </c>
      <c r="P224" s="10" t="s">
        <v>2362</v>
      </c>
      <c r="Q224" s="10" t="s">
        <v>2363</v>
      </c>
      <c r="R224" s="10" t="s">
        <v>2364</v>
      </c>
      <c r="S224" s="10" t="s">
        <v>2365</v>
      </c>
    </row>
    <row r="225" spans="10:19" x14ac:dyDescent="0.35">
      <c r="J225" s="10" t="s">
        <v>2366</v>
      </c>
      <c r="K225" s="10" t="s">
        <v>2367</v>
      </c>
      <c r="L225" s="10" t="s">
        <v>2368</v>
      </c>
      <c r="M225" s="10" t="s">
        <v>2369</v>
      </c>
      <c r="N225" s="10" t="s">
        <v>2370</v>
      </c>
      <c r="O225" s="10" t="s">
        <v>2371</v>
      </c>
      <c r="P225" s="10" t="s">
        <v>2372</v>
      </c>
      <c r="Q225" s="10" t="s">
        <v>2373</v>
      </c>
      <c r="R225" s="10" t="s">
        <v>2374</v>
      </c>
      <c r="S225" s="10" t="s">
        <v>2375</v>
      </c>
    </row>
    <row r="226" spans="10:19" x14ac:dyDescent="0.35">
      <c r="J226" s="10" t="s">
        <v>2376</v>
      </c>
      <c r="K226" s="10" t="s">
        <v>2377</v>
      </c>
      <c r="L226" s="10" t="s">
        <v>2378</v>
      </c>
      <c r="M226" s="10" t="s">
        <v>2379</v>
      </c>
      <c r="N226" s="10" t="s">
        <v>2380</v>
      </c>
      <c r="O226" s="10" t="s">
        <v>2381</v>
      </c>
      <c r="P226" s="10" t="s">
        <v>2382</v>
      </c>
      <c r="Q226" s="10" t="s">
        <v>2383</v>
      </c>
      <c r="R226" s="10" t="s">
        <v>2384</v>
      </c>
      <c r="S226" s="10" t="s">
        <v>2385</v>
      </c>
    </row>
    <row r="227" spans="10:19" x14ac:dyDescent="0.35">
      <c r="J227" s="10" t="s">
        <v>2386</v>
      </c>
      <c r="K227" s="10" t="s">
        <v>2387</v>
      </c>
      <c r="L227" s="10" t="s">
        <v>2388</v>
      </c>
      <c r="M227" s="10" t="s">
        <v>2389</v>
      </c>
      <c r="N227" s="10" t="s">
        <v>2390</v>
      </c>
      <c r="O227" s="10" t="s">
        <v>2391</v>
      </c>
      <c r="P227" s="10" t="s">
        <v>2392</v>
      </c>
      <c r="Q227" s="10" t="s">
        <v>2393</v>
      </c>
      <c r="R227" s="10" t="s">
        <v>2394</v>
      </c>
      <c r="S227" s="10" t="s">
        <v>2395</v>
      </c>
    </row>
    <row r="228" spans="10:19" x14ac:dyDescent="0.35">
      <c r="J228" s="10" t="s">
        <v>2396</v>
      </c>
      <c r="K228" s="10" t="s">
        <v>2397</v>
      </c>
      <c r="L228" s="10" t="s">
        <v>2398</v>
      </c>
      <c r="M228" s="10" t="s">
        <v>2399</v>
      </c>
      <c r="N228" s="10" t="s">
        <v>2400</v>
      </c>
      <c r="O228" s="10" t="s">
        <v>2401</v>
      </c>
      <c r="P228" s="10" t="s">
        <v>2402</v>
      </c>
      <c r="Q228" s="10" t="s">
        <v>2403</v>
      </c>
      <c r="R228" s="10" t="s">
        <v>2404</v>
      </c>
      <c r="S228" s="10" t="s">
        <v>2405</v>
      </c>
    </row>
    <row r="229" spans="10:19" x14ac:dyDescent="0.35">
      <c r="J229" s="10" t="s">
        <v>2406</v>
      </c>
      <c r="K229" s="10" t="s">
        <v>2407</v>
      </c>
      <c r="L229" s="10" t="s">
        <v>2408</v>
      </c>
      <c r="M229" s="10" t="s">
        <v>2409</v>
      </c>
      <c r="N229" s="10" t="s">
        <v>2410</v>
      </c>
      <c r="O229" s="10" t="s">
        <v>2411</v>
      </c>
      <c r="P229" s="10" t="s">
        <v>2412</v>
      </c>
      <c r="Q229" s="10" t="s">
        <v>2413</v>
      </c>
      <c r="R229" s="10" t="s">
        <v>2414</v>
      </c>
      <c r="S229" s="10" t="s">
        <v>2415</v>
      </c>
    </row>
    <row r="230" spans="10:19" x14ac:dyDescent="0.35">
      <c r="J230" s="10" t="s">
        <v>2416</v>
      </c>
      <c r="K230" s="10" t="s">
        <v>2417</v>
      </c>
      <c r="L230" s="10" t="s">
        <v>2418</v>
      </c>
      <c r="M230" s="10" t="s">
        <v>2419</v>
      </c>
      <c r="N230" s="10" t="s">
        <v>2420</v>
      </c>
      <c r="O230" s="10" t="s">
        <v>2421</v>
      </c>
      <c r="P230" s="10" t="s">
        <v>2422</v>
      </c>
      <c r="Q230" s="10" t="s">
        <v>2423</v>
      </c>
      <c r="R230" s="10" t="s">
        <v>2424</v>
      </c>
      <c r="S230" s="10" t="s">
        <v>2425</v>
      </c>
    </row>
    <row r="231" spans="10:19" x14ac:dyDescent="0.35">
      <c r="J231" s="10" t="s">
        <v>2426</v>
      </c>
      <c r="K231" s="10" t="s">
        <v>2427</v>
      </c>
      <c r="L231" s="10" t="s">
        <v>2428</v>
      </c>
      <c r="M231" s="10" t="s">
        <v>2429</v>
      </c>
      <c r="N231" s="10" t="s">
        <v>2430</v>
      </c>
      <c r="O231" s="10" t="s">
        <v>2431</v>
      </c>
      <c r="P231" s="10" t="s">
        <v>2432</v>
      </c>
      <c r="Q231" s="10" t="s">
        <v>2433</v>
      </c>
      <c r="R231" s="10" t="s">
        <v>2434</v>
      </c>
      <c r="S231" s="10" t="s">
        <v>2435</v>
      </c>
    </row>
    <row r="232" spans="10:19" x14ac:dyDescent="0.35">
      <c r="J232" s="10" t="s">
        <v>2436</v>
      </c>
      <c r="K232" s="10" t="s">
        <v>2437</v>
      </c>
      <c r="L232" s="10" t="s">
        <v>2438</v>
      </c>
      <c r="M232" s="10" t="s">
        <v>2439</v>
      </c>
      <c r="N232" s="10" t="s">
        <v>2440</v>
      </c>
      <c r="O232" s="10" t="s">
        <v>2441</v>
      </c>
      <c r="P232" s="10" t="s">
        <v>2442</v>
      </c>
      <c r="Q232" s="10" t="s">
        <v>2443</v>
      </c>
      <c r="R232" s="10" t="s">
        <v>2444</v>
      </c>
      <c r="S232" s="10" t="s">
        <v>2445</v>
      </c>
    </row>
    <row r="233" spans="10:19" x14ac:dyDescent="0.35">
      <c r="J233" s="10" t="s">
        <v>2446</v>
      </c>
      <c r="K233" s="10" t="s">
        <v>2447</v>
      </c>
      <c r="L233" s="10" t="s">
        <v>2448</v>
      </c>
      <c r="M233" s="10" t="s">
        <v>2449</v>
      </c>
      <c r="N233" s="10" t="s">
        <v>2450</v>
      </c>
      <c r="O233" s="10" t="s">
        <v>2451</v>
      </c>
      <c r="P233" s="10" t="s">
        <v>2452</v>
      </c>
      <c r="Q233" s="10" t="s">
        <v>2453</v>
      </c>
      <c r="R233" s="10" t="s">
        <v>2454</v>
      </c>
      <c r="S233" s="10" t="s">
        <v>2455</v>
      </c>
    </row>
    <row r="234" spans="10:19" x14ac:dyDescent="0.35">
      <c r="J234" s="10" t="s">
        <v>2456</v>
      </c>
      <c r="K234" s="10" t="s">
        <v>2457</v>
      </c>
      <c r="L234" s="10" t="s">
        <v>2458</v>
      </c>
      <c r="M234" s="10" t="s">
        <v>2459</v>
      </c>
      <c r="N234" s="10" t="s">
        <v>2460</v>
      </c>
      <c r="O234" s="10" t="s">
        <v>2461</v>
      </c>
      <c r="P234" s="10" t="s">
        <v>2462</v>
      </c>
      <c r="Q234" s="10" t="s">
        <v>2463</v>
      </c>
      <c r="R234" s="10" t="s">
        <v>2464</v>
      </c>
      <c r="S234" s="10" t="s">
        <v>2465</v>
      </c>
    </row>
    <row r="235" spans="10:19" x14ac:dyDescent="0.35">
      <c r="J235" s="10" t="s">
        <v>2466</v>
      </c>
      <c r="K235" s="10" t="s">
        <v>2467</v>
      </c>
      <c r="L235" s="10" t="s">
        <v>2468</v>
      </c>
      <c r="M235" s="10" t="s">
        <v>2469</v>
      </c>
      <c r="N235" s="10" t="s">
        <v>2470</v>
      </c>
      <c r="O235" s="10" t="s">
        <v>2471</v>
      </c>
      <c r="P235" s="10" t="s">
        <v>2472</v>
      </c>
      <c r="Q235" s="10" t="s">
        <v>2473</v>
      </c>
      <c r="R235" s="10" t="s">
        <v>2474</v>
      </c>
      <c r="S235" s="10" t="s">
        <v>2475</v>
      </c>
    </row>
    <row r="236" spans="10:19" x14ac:dyDescent="0.35">
      <c r="J236" s="10" t="s">
        <v>2476</v>
      </c>
      <c r="K236" s="10" t="s">
        <v>2477</v>
      </c>
      <c r="L236" s="10" t="s">
        <v>2478</v>
      </c>
      <c r="M236" s="10" t="s">
        <v>2479</v>
      </c>
      <c r="N236" s="10" t="s">
        <v>2480</v>
      </c>
      <c r="O236" s="10" t="s">
        <v>2481</v>
      </c>
      <c r="P236" s="10" t="s">
        <v>2482</v>
      </c>
      <c r="Q236" s="10" t="s">
        <v>2483</v>
      </c>
      <c r="R236" s="10" t="s">
        <v>2484</v>
      </c>
      <c r="S236" s="10" t="s">
        <v>2485</v>
      </c>
    </row>
    <row r="237" spans="10:19" x14ac:dyDescent="0.35">
      <c r="J237" s="10" t="s">
        <v>2486</v>
      </c>
      <c r="K237" s="10" t="s">
        <v>2487</v>
      </c>
      <c r="L237" s="10" t="s">
        <v>2488</v>
      </c>
      <c r="M237" s="10" t="s">
        <v>2489</v>
      </c>
      <c r="N237" s="10" t="s">
        <v>2490</v>
      </c>
      <c r="O237" s="10" t="s">
        <v>2491</v>
      </c>
      <c r="P237" s="10" t="s">
        <v>2492</v>
      </c>
      <c r="Q237" s="10" t="s">
        <v>2493</v>
      </c>
      <c r="R237" s="10" t="s">
        <v>2494</v>
      </c>
      <c r="S237" s="10" t="s">
        <v>2495</v>
      </c>
    </row>
    <row r="238" spans="10:19" x14ac:dyDescent="0.35">
      <c r="J238" s="10" t="s">
        <v>2496</v>
      </c>
      <c r="K238" s="10" t="s">
        <v>2497</v>
      </c>
      <c r="L238" s="10" t="s">
        <v>2498</v>
      </c>
      <c r="M238" s="10" t="s">
        <v>2499</v>
      </c>
      <c r="N238" s="10" t="s">
        <v>2500</v>
      </c>
      <c r="O238" s="10" t="s">
        <v>2501</v>
      </c>
      <c r="P238" s="10" t="s">
        <v>2502</v>
      </c>
      <c r="Q238" s="10" t="s">
        <v>2503</v>
      </c>
      <c r="R238" s="10" t="s">
        <v>2504</v>
      </c>
      <c r="S238" s="10" t="s">
        <v>2505</v>
      </c>
    </row>
    <row r="239" spans="10:19" x14ac:dyDescent="0.35">
      <c r="J239" s="10" t="s">
        <v>2506</v>
      </c>
      <c r="K239" s="10" t="s">
        <v>2507</v>
      </c>
      <c r="L239" s="10" t="s">
        <v>2508</v>
      </c>
      <c r="M239" s="10" t="s">
        <v>2509</v>
      </c>
      <c r="N239" s="10" t="s">
        <v>2510</v>
      </c>
      <c r="O239" s="10" t="s">
        <v>2511</v>
      </c>
      <c r="P239" s="10" t="s">
        <v>2512</v>
      </c>
      <c r="Q239" s="10" t="s">
        <v>2513</v>
      </c>
      <c r="R239" s="10" t="s">
        <v>2514</v>
      </c>
      <c r="S239" s="10" t="s">
        <v>2515</v>
      </c>
    </row>
    <row r="240" spans="10:19" x14ac:dyDescent="0.35">
      <c r="J240" s="10" t="s">
        <v>2516</v>
      </c>
      <c r="K240" s="10" t="s">
        <v>2517</v>
      </c>
      <c r="L240" s="10" t="s">
        <v>2518</v>
      </c>
      <c r="M240" s="10" t="s">
        <v>2519</v>
      </c>
      <c r="N240" s="10" t="s">
        <v>2520</v>
      </c>
      <c r="O240" s="10" t="s">
        <v>2521</v>
      </c>
      <c r="P240" s="10" t="s">
        <v>2522</v>
      </c>
      <c r="Q240" s="10" t="s">
        <v>2523</v>
      </c>
      <c r="R240" s="10" t="s">
        <v>2524</v>
      </c>
      <c r="S240" s="10" t="s">
        <v>2525</v>
      </c>
    </row>
    <row r="241" spans="10:19" x14ac:dyDescent="0.35">
      <c r="J241" s="10" t="s">
        <v>2526</v>
      </c>
      <c r="K241" s="10" t="s">
        <v>2527</v>
      </c>
      <c r="L241" s="10" t="s">
        <v>2528</v>
      </c>
      <c r="M241" s="10" t="s">
        <v>2529</v>
      </c>
      <c r="N241" s="10" t="s">
        <v>2530</v>
      </c>
      <c r="O241" s="10" t="s">
        <v>2531</v>
      </c>
      <c r="P241" s="10" t="s">
        <v>2532</v>
      </c>
      <c r="Q241" s="10" t="s">
        <v>2533</v>
      </c>
      <c r="R241" s="10" t="s">
        <v>2534</v>
      </c>
      <c r="S241" s="10" t="s">
        <v>2535</v>
      </c>
    </row>
    <row r="242" spans="10:19" x14ac:dyDescent="0.35">
      <c r="J242" s="10" t="s">
        <v>2536</v>
      </c>
      <c r="K242" s="10" t="s">
        <v>2537</v>
      </c>
      <c r="L242" s="10" t="s">
        <v>2538</v>
      </c>
      <c r="M242" s="10" t="s">
        <v>2539</v>
      </c>
      <c r="N242" s="10" t="s">
        <v>2540</v>
      </c>
      <c r="O242" s="10" t="s">
        <v>2541</v>
      </c>
      <c r="P242" s="10" t="s">
        <v>2542</v>
      </c>
      <c r="Q242" s="10" t="s">
        <v>2543</v>
      </c>
      <c r="R242" s="10" t="s">
        <v>2544</v>
      </c>
      <c r="S242" s="10" t="s">
        <v>2545</v>
      </c>
    </row>
    <row r="243" spans="10:19" x14ac:dyDescent="0.35">
      <c r="J243" s="10" t="s">
        <v>2546</v>
      </c>
      <c r="K243" s="10" t="s">
        <v>2547</v>
      </c>
      <c r="L243" s="10" t="s">
        <v>2548</v>
      </c>
      <c r="M243" s="10" t="s">
        <v>2549</v>
      </c>
      <c r="N243" s="10" t="s">
        <v>2550</v>
      </c>
      <c r="O243" s="10" t="s">
        <v>2551</v>
      </c>
      <c r="P243" s="10" t="s">
        <v>2552</v>
      </c>
      <c r="Q243" s="10" t="s">
        <v>2553</v>
      </c>
      <c r="R243" s="10" t="s">
        <v>2554</v>
      </c>
      <c r="S243" s="10" t="s">
        <v>2555</v>
      </c>
    </row>
    <row r="244" spans="10:19" x14ac:dyDescent="0.35">
      <c r="J244" s="10" t="s">
        <v>2556</v>
      </c>
      <c r="K244" s="10" t="s">
        <v>2557</v>
      </c>
      <c r="L244" s="10" t="s">
        <v>2558</v>
      </c>
      <c r="M244" s="10" t="s">
        <v>2559</v>
      </c>
      <c r="N244" s="10" t="s">
        <v>2560</v>
      </c>
      <c r="O244" s="10" t="s">
        <v>2561</v>
      </c>
      <c r="P244" s="10" t="s">
        <v>2562</v>
      </c>
      <c r="Q244" s="10" t="s">
        <v>2563</v>
      </c>
      <c r="R244" s="10" t="s">
        <v>2564</v>
      </c>
      <c r="S244" s="10" t="s">
        <v>2565</v>
      </c>
    </row>
    <row r="245" spans="10:19" x14ac:dyDescent="0.35">
      <c r="J245" s="10" t="s">
        <v>2566</v>
      </c>
      <c r="K245" s="10" t="s">
        <v>2567</v>
      </c>
      <c r="L245" s="10" t="s">
        <v>2568</v>
      </c>
      <c r="M245" s="10" t="s">
        <v>2569</v>
      </c>
      <c r="N245" s="10" t="s">
        <v>2570</v>
      </c>
      <c r="O245" s="10" t="s">
        <v>2571</v>
      </c>
      <c r="P245" s="10" t="s">
        <v>2572</v>
      </c>
      <c r="Q245" s="10" t="s">
        <v>2573</v>
      </c>
      <c r="R245" s="10" t="s">
        <v>2574</v>
      </c>
      <c r="S245" s="10" t="s">
        <v>2575</v>
      </c>
    </row>
    <row r="246" spans="10:19" x14ac:dyDescent="0.35">
      <c r="J246" s="10" t="s">
        <v>2576</v>
      </c>
      <c r="K246" s="10" t="s">
        <v>2577</v>
      </c>
      <c r="L246" s="10" t="s">
        <v>2578</v>
      </c>
      <c r="M246" s="10" t="s">
        <v>2579</v>
      </c>
      <c r="N246" s="10" t="s">
        <v>2580</v>
      </c>
      <c r="O246" s="10" t="s">
        <v>2581</v>
      </c>
      <c r="P246" s="10" t="s">
        <v>2582</v>
      </c>
      <c r="Q246" s="10" t="s">
        <v>2583</v>
      </c>
      <c r="R246" s="10" t="s">
        <v>2584</v>
      </c>
      <c r="S246" s="10" t="s">
        <v>2585</v>
      </c>
    </row>
    <row r="247" spans="10:19" x14ac:dyDescent="0.35">
      <c r="J247" s="10" t="s">
        <v>2586</v>
      </c>
      <c r="K247" s="10" t="s">
        <v>2587</v>
      </c>
      <c r="L247" s="10" t="s">
        <v>2588</v>
      </c>
      <c r="M247" s="10" t="s">
        <v>2589</v>
      </c>
      <c r="N247" s="10" t="s">
        <v>2590</v>
      </c>
      <c r="O247" s="10" t="s">
        <v>2591</v>
      </c>
      <c r="P247" s="10" t="s">
        <v>2592</v>
      </c>
      <c r="Q247" s="10" t="s">
        <v>2593</v>
      </c>
      <c r="R247" s="10" t="s">
        <v>2594</v>
      </c>
      <c r="S247" s="10" t="s">
        <v>2595</v>
      </c>
    </row>
    <row r="248" spans="10:19" x14ac:dyDescent="0.35">
      <c r="J248" s="10" t="s">
        <v>2596</v>
      </c>
      <c r="K248" s="10" t="s">
        <v>2597</v>
      </c>
      <c r="L248" s="10" t="s">
        <v>2598</v>
      </c>
      <c r="M248" s="10" t="s">
        <v>2599</v>
      </c>
      <c r="N248" s="10" t="s">
        <v>2600</v>
      </c>
      <c r="O248" s="10" t="s">
        <v>2601</v>
      </c>
      <c r="P248" s="10" t="s">
        <v>2602</v>
      </c>
      <c r="Q248" s="10" t="s">
        <v>2603</v>
      </c>
      <c r="R248" s="10" t="s">
        <v>2604</v>
      </c>
      <c r="S248" s="10" t="s">
        <v>2605</v>
      </c>
    </row>
    <row r="249" spans="10:19" x14ac:dyDescent="0.35">
      <c r="J249" s="10" t="s">
        <v>2606</v>
      </c>
      <c r="K249" s="10" t="s">
        <v>2607</v>
      </c>
      <c r="L249" s="10" t="s">
        <v>2608</v>
      </c>
      <c r="M249" s="10" t="s">
        <v>2609</v>
      </c>
      <c r="N249" s="10" t="s">
        <v>2610</v>
      </c>
      <c r="O249" s="10" t="s">
        <v>2611</v>
      </c>
      <c r="P249" s="10" t="s">
        <v>2612</v>
      </c>
      <c r="Q249" s="10" t="s">
        <v>2613</v>
      </c>
      <c r="R249" s="10" t="s">
        <v>2614</v>
      </c>
      <c r="S249" s="10" t="s">
        <v>2615</v>
      </c>
    </row>
    <row r="250" spans="10:19" x14ac:dyDescent="0.35">
      <c r="J250" s="10" t="s">
        <v>2616</v>
      </c>
      <c r="K250" s="10" t="s">
        <v>2617</v>
      </c>
      <c r="L250" s="10" t="s">
        <v>2618</v>
      </c>
      <c r="M250" s="10" t="s">
        <v>2619</v>
      </c>
      <c r="N250" s="10" t="s">
        <v>2620</v>
      </c>
      <c r="O250" s="10" t="s">
        <v>2621</v>
      </c>
      <c r="P250" s="10" t="s">
        <v>2622</v>
      </c>
      <c r="Q250" s="10" t="s">
        <v>2623</v>
      </c>
      <c r="R250" s="10" t="s">
        <v>2624</v>
      </c>
      <c r="S250" s="10" t="s">
        <v>2625</v>
      </c>
    </row>
    <row r="251" spans="10:19" x14ac:dyDescent="0.35">
      <c r="J251" s="10" t="s">
        <v>2626</v>
      </c>
      <c r="K251" s="10" t="s">
        <v>2627</v>
      </c>
      <c r="L251" s="10" t="s">
        <v>2628</v>
      </c>
      <c r="M251" s="10" t="s">
        <v>2629</v>
      </c>
      <c r="N251" s="10" t="s">
        <v>2630</v>
      </c>
      <c r="O251" s="10" t="s">
        <v>2631</v>
      </c>
      <c r="P251" s="10" t="s">
        <v>2632</v>
      </c>
      <c r="Q251" s="10" t="s">
        <v>2633</v>
      </c>
      <c r="R251" s="10" t="s">
        <v>2634</v>
      </c>
      <c r="S251" s="10" t="s">
        <v>2635</v>
      </c>
    </row>
    <row r="252" spans="10:19" x14ac:dyDescent="0.35">
      <c r="J252" s="10" t="s">
        <v>2636</v>
      </c>
      <c r="K252" s="10" t="s">
        <v>2637</v>
      </c>
      <c r="L252" s="10" t="s">
        <v>2638</v>
      </c>
      <c r="M252" s="10" t="s">
        <v>2639</v>
      </c>
      <c r="N252" s="10" t="s">
        <v>2640</v>
      </c>
      <c r="O252" s="10" t="s">
        <v>2641</v>
      </c>
      <c r="P252" s="10" t="s">
        <v>2642</v>
      </c>
      <c r="Q252" s="10" t="s">
        <v>2643</v>
      </c>
      <c r="R252" s="10" t="s">
        <v>2644</v>
      </c>
      <c r="S252" s="10" t="s">
        <v>2645</v>
      </c>
    </row>
    <row r="253" spans="10:19" x14ac:dyDescent="0.35">
      <c r="J253" s="10" t="s">
        <v>2646</v>
      </c>
      <c r="K253" s="10" t="s">
        <v>2647</v>
      </c>
      <c r="L253" s="10" t="s">
        <v>2648</v>
      </c>
      <c r="M253" s="10" t="s">
        <v>2649</v>
      </c>
      <c r="N253" s="10" t="s">
        <v>2650</v>
      </c>
      <c r="O253" s="10" t="s">
        <v>2651</v>
      </c>
      <c r="P253" s="10" t="s">
        <v>2652</v>
      </c>
      <c r="Q253" s="10" t="s">
        <v>2653</v>
      </c>
      <c r="R253" s="10" t="s">
        <v>2654</v>
      </c>
      <c r="S253" s="10" t="s">
        <v>2655</v>
      </c>
    </row>
    <row r="254" spans="10:19" x14ac:dyDescent="0.35">
      <c r="J254" s="10" t="s">
        <v>2656</v>
      </c>
      <c r="K254" s="10" t="s">
        <v>2657</v>
      </c>
      <c r="L254" s="10" t="s">
        <v>2658</v>
      </c>
      <c r="M254" s="10" t="s">
        <v>2659</v>
      </c>
      <c r="N254" s="10" t="s">
        <v>2660</v>
      </c>
      <c r="O254" s="10" t="s">
        <v>2661</v>
      </c>
      <c r="P254" s="10" t="s">
        <v>2662</v>
      </c>
      <c r="Q254" s="10" t="s">
        <v>2663</v>
      </c>
      <c r="R254" s="10" t="s">
        <v>2664</v>
      </c>
      <c r="S254" s="10" t="s">
        <v>2665</v>
      </c>
    </row>
    <row r="255" spans="10:19" x14ac:dyDescent="0.35">
      <c r="J255" s="10" t="s">
        <v>2666</v>
      </c>
      <c r="K255" s="10" t="s">
        <v>2667</v>
      </c>
      <c r="L255" s="10" t="s">
        <v>2668</v>
      </c>
      <c r="M255" s="10" t="s">
        <v>2669</v>
      </c>
      <c r="N255" s="10" t="s">
        <v>2670</v>
      </c>
      <c r="O255" s="10" t="s">
        <v>2671</v>
      </c>
      <c r="P255" s="10" t="s">
        <v>2672</v>
      </c>
      <c r="Q255" s="10" t="s">
        <v>2673</v>
      </c>
      <c r="R255" s="10" t="s">
        <v>2674</v>
      </c>
      <c r="S255" s="10" t="s">
        <v>2675</v>
      </c>
    </row>
    <row r="256" spans="10:19" x14ac:dyDescent="0.35">
      <c r="J256" s="10" t="s">
        <v>2676</v>
      </c>
      <c r="K256" s="10" t="s">
        <v>2677</v>
      </c>
      <c r="L256" s="10" t="s">
        <v>2678</v>
      </c>
      <c r="M256" s="10" t="s">
        <v>2679</v>
      </c>
      <c r="N256" s="10" t="s">
        <v>2680</v>
      </c>
      <c r="O256" s="10" t="s">
        <v>2681</v>
      </c>
      <c r="P256" s="10" t="s">
        <v>2682</v>
      </c>
      <c r="Q256" s="10" t="s">
        <v>2683</v>
      </c>
      <c r="R256" s="10" t="s">
        <v>2684</v>
      </c>
      <c r="S256" s="10" t="s">
        <v>2685</v>
      </c>
    </row>
    <row r="257" spans="10:19" x14ac:dyDescent="0.35">
      <c r="J257" s="10" t="s">
        <v>2686</v>
      </c>
      <c r="K257" s="10" t="s">
        <v>2687</v>
      </c>
      <c r="L257" s="10" t="s">
        <v>2688</v>
      </c>
      <c r="M257" s="10" t="s">
        <v>2689</v>
      </c>
      <c r="N257" s="10" t="s">
        <v>2690</v>
      </c>
      <c r="O257" s="10" t="s">
        <v>2691</v>
      </c>
      <c r="P257" s="10" t="s">
        <v>2692</v>
      </c>
      <c r="Q257" s="10" t="s">
        <v>2693</v>
      </c>
      <c r="R257" s="10" t="s">
        <v>2694</v>
      </c>
      <c r="S257" s="10" t="s">
        <v>2695</v>
      </c>
    </row>
    <row r="258" spans="10:19" x14ac:dyDescent="0.35">
      <c r="J258" s="10" t="s">
        <v>2696</v>
      </c>
      <c r="K258" s="10" t="s">
        <v>2697</v>
      </c>
      <c r="L258" s="10" t="s">
        <v>2698</v>
      </c>
      <c r="M258" s="10" t="s">
        <v>2699</v>
      </c>
      <c r="N258" s="10" t="s">
        <v>2700</v>
      </c>
      <c r="O258" s="10" t="s">
        <v>2701</v>
      </c>
      <c r="P258" s="10" t="s">
        <v>2702</v>
      </c>
      <c r="Q258" s="10" t="s">
        <v>2703</v>
      </c>
      <c r="R258" s="10" t="s">
        <v>2704</v>
      </c>
      <c r="S258" s="10" t="s">
        <v>2705</v>
      </c>
    </row>
    <row r="259" spans="10:19" x14ac:dyDescent="0.35">
      <c r="J259" s="10" t="s">
        <v>2706</v>
      </c>
      <c r="K259" s="10" t="s">
        <v>2707</v>
      </c>
      <c r="L259" s="10" t="s">
        <v>2708</v>
      </c>
      <c r="M259" s="10" t="s">
        <v>2709</v>
      </c>
      <c r="N259" s="10" t="s">
        <v>2710</v>
      </c>
      <c r="O259" s="10" t="s">
        <v>2711</v>
      </c>
      <c r="P259" s="10" t="s">
        <v>2712</v>
      </c>
      <c r="Q259" s="10" t="s">
        <v>2713</v>
      </c>
      <c r="R259" s="10" t="s">
        <v>2714</v>
      </c>
      <c r="S259" s="10" t="s">
        <v>2715</v>
      </c>
    </row>
    <row r="260" spans="10:19" x14ac:dyDescent="0.35">
      <c r="J260" s="10" t="s">
        <v>2716</v>
      </c>
      <c r="K260" s="10" t="s">
        <v>2717</v>
      </c>
      <c r="L260" s="10" t="s">
        <v>2718</v>
      </c>
      <c r="M260" s="10" t="s">
        <v>2719</v>
      </c>
      <c r="N260" s="10" t="s">
        <v>2720</v>
      </c>
      <c r="O260" s="10" t="s">
        <v>2721</v>
      </c>
      <c r="P260" s="10" t="s">
        <v>2722</v>
      </c>
      <c r="Q260" s="10" t="s">
        <v>2723</v>
      </c>
      <c r="R260" s="10" t="s">
        <v>2724</v>
      </c>
      <c r="S260" s="10" t="s">
        <v>2725</v>
      </c>
    </row>
    <row r="261" spans="10:19" x14ac:dyDescent="0.35">
      <c r="J261" s="10" t="s">
        <v>2726</v>
      </c>
      <c r="K261" s="10" t="s">
        <v>2727</v>
      </c>
      <c r="L261" s="10" t="s">
        <v>2728</v>
      </c>
      <c r="M261" s="10" t="s">
        <v>2729</v>
      </c>
      <c r="N261" s="10" t="s">
        <v>2730</v>
      </c>
      <c r="O261" s="10" t="s">
        <v>2731</v>
      </c>
      <c r="P261" s="10" t="s">
        <v>2732</v>
      </c>
      <c r="Q261" s="10" t="s">
        <v>2733</v>
      </c>
      <c r="R261" s="10" t="s">
        <v>2734</v>
      </c>
      <c r="S261" s="10" t="s">
        <v>2735</v>
      </c>
    </row>
    <row r="262" spans="10:19" x14ac:dyDescent="0.35">
      <c r="J262" s="10" t="s">
        <v>2736</v>
      </c>
      <c r="K262" s="10" t="s">
        <v>2737</v>
      </c>
      <c r="L262" s="10" t="s">
        <v>2738</v>
      </c>
      <c r="M262" s="10" t="s">
        <v>2739</v>
      </c>
      <c r="N262" s="10" t="s">
        <v>2740</v>
      </c>
      <c r="O262" s="10" t="s">
        <v>2741</v>
      </c>
      <c r="P262" s="10" t="s">
        <v>2742</v>
      </c>
      <c r="Q262" s="10" t="s">
        <v>2743</v>
      </c>
      <c r="R262" s="10" t="s">
        <v>2744</v>
      </c>
      <c r="S262" s="10" t="s">
        <v>2745</v>
      </c>
    </row>
    <row r="263" spans="10:19" x14ac:dyDescent="0.35">
      <c r="J263" s="10" t="s">
        <v>2746</v>
      </c>
      <c r="K263" s="10" t="s">
        <v>2747</v>
      </c>
      <c r="L263" s="10" t="s">
        <v>2748</v>
      </c>
      <c r="M263" s="10" t="s">
        <v>2749</v>
      </c>
      <c r="N263" s="10" t="s">
        <v>2750</v>
      </c>
      <c r="O263" s="10" t="s">
        <v>2751</v>
      </c>
      <c r="P263" s="10" t="s">
        <v>2752</v>
      </c>
      <c r="Q263" s="10" t="s">
        <v>2753</v>
      </c>
      <c r="R263" s="10" t="s">
        <v>2754</v>
      </c>
      <c r="S263" s="10" t="s">
        <v>2755</v>
      </c>
    </row>
    <row r="264" spans="10:19" x14ac:dyDescent="0.35">
      <c r="J264" s="10" t="s">
        <v>2756</v>
      </c>
      <c r="K264" s="10" t="s">
        <v>2757</v>
      </c>
      <c r="L264" s="10" t="s">
        <v>2758</v>
      </c>
      <c r="M264" s="10" t="s">
        <v>2759</v>
      </c>
      <c r="N264" s="10" t="s">
        <v>2760</v>
      </c>
      <c r="O264" s="10" t="s">
        <v>2761</v>
      </c>
      <c r="P264" s="10" t="s">
        <v>2762</v>
      </c>
      <c r="Q264" s="10" t="s">
        <v>2763</v>
      </c>
      <c r="R264" s="10" t="s">
        <v>2764</v>
      </c>
      <c r="S264" s="10" t="s">
        <v>2765</v>
      </c>
    </row>
    <row r="265" spans="10:19" x14ac:dyDescent="0.35">
      <c r="J265" s="10" t="s">
        <v>2766</v>
      </c>
      <c r="K265" s="10" t="s">
        <v>2767</v>
      </c>
      <c r="L265" s="10" t="s">
        <v>2768</v>
      </c>
      <c r="M265" s="10" t="s">
        <v>2769</v>
      </c>
      <c r="N265" s="10" t="s">
        <v>2770</v>
      </c>
      <c r="O265" s="10" t="s">
        <v>2771</v>
      </c>
      <c r="P265" s="10" t="s">
        <v>2772</v>
      </c>
      <c r="Q265" s="10" t="s">
        <v>2773</v>
      </c>
      <c r="R265" s="10" t="s">
        <v>2774</v>
      </c>
      <c r="S265" s="10" t="s">
        <v>2775</v>
      </c>
    </row>
    <row r="266" spans="10:19" x14ac:dyDescent="0.35">
      <c r="J266" s="10" t="s">
        <v>2776</v>
      </c>
      <c r="K266" s="10" t="s">
        <v>2777</v>
      </c>
      <c r="L266" s="10" t="s">
        <v>2778</v>
      </c>
      <c r="M266" s="10" t="s">
        <v>2779</v>
      </c>
      <c r="N266" s="10" t="s">
        <v>2780</v>
      </c>
      <c r="O266" s="10" t="s">
        <v>2781</v>
      </c>
      <c r="P266" s="10" t="s">
        <v>2782</v>
      </c>
      <c r="Q266" s="10" t="s">
        <v>2783</v>
      </c>
      <c r="R266" s="10" t="s">
        <v>2784</v>
      </c>
      <c r="S266" s="10" t="s">
        <v>2785</v>
      </c>
    </row>
    <row r="267" spans="10:19" x14ac:dyDescent="0.35">
      <c r="J267" s="10" t="s">
        <v>2786</v>
      </c>
      <c r="K267" s="10" t="s">
        <v>2787</v>
      </c>
      <c r="L267" s="10" t="s">
        <v>2788</v>
      </c>
      <c r="M267" s="10" t="s">
        <v>2789</v>
      </c>
      <c r="N267" s="10" t="s">
        <v>2790</v>
      </c>
      <c r="O267" s="10" t="s">
        <v>2791</v>
      </c>
      <c r="P267" s="10" t="s">
        <v>2792</v>
      </c>
      <c r="Q267" s="10" t="s">
        <v>2793</v>
      </c>
      <c r="R267" s="10" t="s">
        <v>2794</v>
      </c>
      <c r="S267" s="10" t="s">
        <v>2795</v>
      </c>
    </row>
    <row r="268" spans="10:19" x14ac:dyDescent="0.35">
      <c r="J268" s="10" t="s">
        <v>2796</v>
      </c>
      <c r="K268" s="10" t="s">
        <v>2797</v>
      </c>
      <c r="L268" s="10" t="s">
        <v>2798</v>
      </c>
      <c r="M268" s="10" t="s">
        <v>2799</v>
      </c>
      <c r="N268" s="10" t="s">
        <v>2800</v>
      </c>
      <c r="O268" s="10" t="s">
        <v>2801</v>
      </c>
      <c r="P268" s="10" t="s">
        <v>2802</v>
      </c>
      <c r="Q268" s="10" t="s">
        <v>2803</v>
      </c>
      <c r="R268" s="10" t="s">
        <v>2804</v>
      </c>
      <c r="S268" s="10" t="s">
        <v>2805</v>
      </c>
    </row>
    <row r="269" spans="10:19" x14ac:dyDescent="0.35">
      <c r="J269" s="10" t="s">
        <v>2806</v>
      </c>
      <c r="K269" s="10" t="s">
        <v>2807</v>
      </c>
      <c r="L269" s="10" t="s">
        <v>2808</v>
      </c>
      <c r="M269" s="10" t="s">
        <v>2809</v>
      </c>
      <c r="N269" s="10" t="s">
        <v>2810</v>
      </c>
      <c r="O269" s="10" t="s">
        <v>2811</v>
      </c>
      <c r="P269" s="10" t="s">
        <v>2812</v>
      </c>
      <c r="Q269" s="10" t="s">
        <v>2813</v>
      </c>
      <c r="R269" s="10" t="s">
        <v>2814</v>
      </c>
      <c r="S269" s="10" t="s">
        <v>2815</v>
      </c>
    </row>
    <row r="270" spans="10:19" x14ac:dyDescent="0.35">
      <c r="J270" s="10" t="s">
        <v>2816</v>
      </c>
      <c r="K270" s="10" t="s">
        <v>2817</v>
      </c>
      <c r="L270" s="10" t="s">
        <v>2818</v>
      </c>
      <c r="M270" s="10" t="s">
        <v>2819</v>
      </c>
      <c r="N270" s="10" t="s">
        <v>2820</v>
      </c>
      <c r="O270" s="10" t="s">
        <v>2821</v>
      </c>
      <c r="P270" s="10" t="s">
        <v>2822</v>
      </c>
      <c r="Q270" s="10" t="s">
        <v>2823</v>
      </c>
      <c r="R270" s="10" t="s">
        <v>2824</v>
      </c>
      <c r="S270" s="10" t="s">
        <v>2825</v>
      </c>
    </row>
    <row r="271" spans="10:19" x14ac:dyDescent="0.35">
      <c r="J271" s="10" t="s">
        <v>2826</v>
      </c>
      <c r="K271" s="10" t="s">
        <v>2827</v>
      </c>
      <c r="L271" s="10" t="s">
        <v>2828</v>
      </c>
      <c r="M271" s="10" t="s">
        <v>2829</v>
      </c>
      <c r="N271" s="10" t="s">
        <v>2830</v>
      </c>
      <c r="O271" s="10" t="s">
        <v>2831</v>
      </c>
      <c r="P271" s="10" t="s">
        <v>2832</v>
      </c>
      <c r="Q271" s="10" t="s">
        <v>2833</v>
      </c>
      <c r="R271" s="10" t="s">
        <v>2834</v>
      </c>
      <c r="S271" s="10" t="s">
        <v>2835</v>
      </c>
    </row>
    <row r="272" spans="10:19" x14ac:dyDescent="0.35">
      <c r="J272" s="10" t="s">
        <v>2836</v>
      </c>
      <c r="K272" s="10" t="s">
        <v>2837</v>
      </c>
      <c r="L272" s="10" t="s">
        <v>2838</v>
      </c>
      <c r="M272" s="10" t="s">
        <v>2839</v>
      </c>
      <c r="N272" s="10" t="s">
        <v>2840</v>
      </c>
      <c r="O272" s="10" t="s">
        <v>2841</v>
      </c>
      <c r="P272" s="10" t="s">
        <v>2842</v>
      </c>
      <c r="Q272" s="10" t="s">
        <v>2843</v>
      </c>
      <c r="R272" s="10" t="s">
        <v>2844</v>
      </c>
      <c r="S272" s="10" t="s">
        <v>2845</v>
      </c>
    </row>
    <row r="273" spans="10:19" x14ac:dyDescent="0.35">
      <c r="J273" s="10" t="s">
        <v>2846</v>
      </c>
      <c r="K273" s="10" t="s">
        <v>2847</v>
      </c>
      <c r="L273" s="10" t="s">
        <v>2848</v>
      </c>
      <c r="M273" s="10" t="s">
        <v>2849</v>
      </c>
      <c r="N273" s="10" t="s">
        <v>2850</v>
      </c>
      <c r="O273" s="10" t="s">
        <v>2851</v>
      </c>
      <c r="P273" s="10" t="s">
        <v>2852</v>
      </c>
      <c r="Q273" s="10" t="s">
        <v>2853</v>
      </c>
      <c r="R273" s="10" t="s">
        <v>2854</v>
      </c>
      <c r="S273" s="10" t="s">
        <v>2855</v>
      </c>
    </row>
    <row r="274" spans="10:19" x14ac:dyDescent="0.35">
      <c r="J274" s="10" t="s">
        <v>2856</v>
      </c>
      <c r="K274" s="10" t="s">
        <v>2857</v>
      </c>
      <c r="L274" s="10" t="s">
        <v>2858</v>
      </c>
      <c r="M274" s="10" t="s">
        <v>2859</v>
      </c>
      <c r="N274" s="10" t="s">
        <v>2860</v>
      </c>
      <c r="O274" s="10" t="s">
        <v>2861</v>
      </c>
      <c r="P274" s="10" t="s">
        <v>2862</v>
      </c>
      <c r="Q274" s="10" t="s">
        <v>2863</v>
      </c>
      <c r="R274" s="10" t="s">
        <v>2864</v>
      </c>
      <c r="S274" s="10" t="s">
        <v>2865</v>
      </c>
    </row>
    <row r="275" spans="10:19" x14ac:dyDescent="0.35">
      <c r="J275" s="10" t="s">
        <v>2866</v>
      </c>
      <c r="K275" s="10" t="s">
        <v>2867</v>
      </c>
      <c r="L275" s="10" t="s">
        <v>2868</v>
      </c>
      <c r="M275" s="10" t="s">
        <v>2869</v>
      </c>
      <c r="N275" s="10" t="s">
        <v>2870</v>
      </c>
      <c r="O275" s="10" t="s">
        <v>2871</v>
      </c>
      <c r="P275" s="10" t="s">
        <v>2872</v>
      </c>
      <c r="Q275" s="10" t="s">
        <v>2873</v>
      </c>
      <c r="R275" s="10" t="s">
        <v>2874</v>
      </c>
      <c r="S275" s="10" t="s">
        <v>2875</v>
      </c>
    </row>
    <row r="276" spans="10:19" x14ac:dyDescent="0.35">
      <c r="J276" s="10" t="s">
        <v>2876</v>
      </c>
      <c r="K276" s="10" t="s">
        <v>2877</v>
      </c>
      <c r="L276" s="10" t="s">
        <v>2878</v>
      </c>
      <c r="M276" s="10" t="s">
        <v>2879</v>
      </c>
      <c r="N276" s="10" t="s">
        <v>2880</v>
      </c>
      <c r="O276" s="10" t="s">
        <v>2881</v>
      </c>
      <c r="P276" s="10" t="s">
        <v>2882</v>
      </c>
      <c r="Q276" s="10" t="s">
        <v>2883</v>
      </c>
      <c r="R276" s="10" t="s">
        <v>2884</v>
      </c>
      <c r="S276" s="10" t="s">
        <v>2885</v>
      </c>
    </row>
    <row r="277" spans="10:19" x14ac:dyDescent="0.35">
      <c r="J277" s="10" t="s">
        <v>2886</v>
      </c>
      <c r="K277" s="10" t="s">
        <v>2887</v>
      </c>
      <c r="L277" s="10" t="s">
        <v>2888</v>
      </c>
      <c r="M277" s="10" t="s">
        <v>2889</v>
      </c>
      <c r="N277" s="10" t="s">
        <v>2890</v>
      </c>
      <c r="O277" s="10" t="s">
        <v>2891</v>
      </c>
      <c r="P277" s="10" t="s">
        <v>2892</v>
      </c>
      <c r="Q277" s="10" t="s">
        <v>2893</v>
      </c>
      <c r="R277" s="10" t="s">
        <v>2894</v>
      </c>
      <c r="S277" s="10" t="s">
        <v>2895</v>
      </c>
    </row>
    <row r="278" spans="10:19" x14ac:dyDescent="0.35">
      <c r="J278" s="10" t="s">
        <v>2896</v>
      </c>
      <c r="K278" s="10" t="s">
        <v>2897</v>
      </c>
      <c r="L278" s="10" t="s">
        <v>2898</v>
      </c>
      <c r="M278" s="10" t="s">
        <v>2899</v>
      </c>
      <c r="N278" s="10" t="s">
        <v>2900</v>
      </c>
      <c r="O278" s="10" t="s">
        <v>2901</v>
      </c>
      <c r="P278" s="10" t="s">
        <v>2902</v>
      </c>
      <c r="Q278" s="10" t="s">
        <v>2903</v>
      </c>
      <c r="R278" s="10" t="s">
        <v>2904</v>
      </c>
      <c r="S278" s="10" t="s">
        <v>2905</v>
      </c>
    </row>
    <row r="279" spans="10:19" x14ac:dyDescent="0.35">
      <c r="J279" s="10" t="s">
        <v>2906</v>
      </c>
      <c r="K279" s="10" t="s">
        <v>2907</v>
      </c>
      <c r="L279" s="10" t="s">
        <v>2908</v>
      </c>
      <c r="M279" s="10" t="s">
        <v>2909</v>
      </c>
      <c r="N279" s="10" t="s">
        <v>2910</v>
      </c>
      <c r="O279" s="10" t="s">
        <v>2911</v>
      </c>
      <c r="P279" s="10" t="s">
        <v>2912</v>
      </c>
      <c r="Q279" s="10" t="s">
        <v>2913</v>
      </c>
      <c r="R279" s="10" t="s">
        <v>2914</v>
      </c>
      <c r="S279" s="10" t="s">
        <v>2915</v>
      </c>
    </row>
    <row r="280" spans="10:19" x14ac:dyDescent="0.35">
      <c r="J280" s="10" t="s">
        <v>2916</v>
      </c>
      <c r="K280" s="10" t="s">
        <v>2917</v>
      </c>
      <c r="L280" s="10" t="s">
        <v>2918</v>
      </c>
      <c r="M280" s="10" t="s">
        <v>2919</v>
      </c>
      <c r="N280" s="10" t="s">
        <v>2920</v>
      </c>
      <c r="O280" s="10" t="s">
        <v>2921</v>
      </c>
      <c r="P280" s="10" t="s">
        <v>2922</v>
      </c>
      <c r="Q280" s="10" t="s">
        <v>2923</v>
      </c>
      <c r="R280" s="10" t="s">
        <v>2924</v>
      </c>
      <c r="S280" s="10" t="s">
        <v>2925</v>
      </c>
    </row>
    <row r="281" spans="10:19" x14ac:dyDescent="0.35">
      <c r="J281" s="10" t="s">
        <v>2926</v>
      </c>
      <c r="K281" s="10" t="s">
        <v>2927</v>
      </c>
      <c r="L281" s="10" t="s">
        <v>2928</v>
      </c>
      <c r="M281" s="10" t="s">
        <v>2929</v>
      </c>
      <c r="N281" s="10" t="s">
        <v>2930</v>
      </c>
      <c r="O281" s="10" t="s">
        <v>2931</v>
      </c>
      <c r="P281" s="10" t="s">
        <v>2932</v>
      </c>
      <c r="Q281" s="10" t="s">
        <v>2933</v>
      </c>
      <c r="R281" s="10" t="s">
        <v>2934</v>
      </c>
      <c r="S281" s="10" t="s">
        <v>2935</v>
      </c>
    </row>
    <row r="282" spans="10:19" x14ac:dyDescent="0.35">
      <c r="J282" s="10" t="s">
        <v>2936</v>
      </c>
      <c r="K282" s="10" t="s">
        <v>2937</v>
      </c>
      <c r="L282" s="10" t="s">
        <v>2938</v>
      </c>
      <c r="M282" s="10" t="s">
        <v>2939</v>
      </c>
      <c r="N282" s="10" t="s">
        <v>2940</v>
      </c>
      <c r="O282" s="10" t="s">
        <v>2941</v>
      </c>
      <c r="P282" s="10" t="s">
        <v>2942</v>
      </c>
      <c r="Q282" s="10" t="s">
        <v>2943</v>
      </c>
      <c r="R282" s="10" t="s">
        <v>2944</v>
      </c>
      <c r="S282" s="10" t="s">
        <v>2945</v>
      </c>
    </row>
    <row r="283" spans="10:19" x14ac:dyDescent="0.35">
      <c r="J283" s="10" t="s">
        <v>2946</v>
      </c>
      <c r="K283" s="10" t="s">
        <v>2947</v>
      </c>
      <c r="L283" s="10" t="s">
        <v>2948</v>
      </c>
      <c r="M283" s="10" t="s">
        <v>2949</v>
      </c>
      <c r="N283" s="10" t="s">
        <v>2950</v>
      </c>
      <c r="O283" s="10" t="s">
        <v>2951</v>
      </c>
      <c r="P283" s="10" t="s">
        <v>2952</v>
      </c>
      <c r="Q283" s="10" t="s">
        <v>2953</v>
      </c>
      <c r="R283" s="10" t="s">
        <v>2954</v>
      </c>
      <c r="S283" s="10" t="s">
        <v>2955</v>
      </c>
    </row>
    <row r="284" spans="10:19" x14ac:dyDescent="0.35">
      <c r="J284" s="10" t="s">
        <v>2956</v>
      </c>
      <c r="K284" s="10" t="s">
        <v>2957</v>
      </c>
      <c r="L284" s="10" t="s">
        <v>2958</v>
      </c>
      <c r="M284" s="10" t="s">
        <v>2959</v>
      </c>
      <c r="N284" s="10" t="s">
        <v>2960</v>
      </c>
      <c r="O284" s="10" t="s">
        <v>2961</v>
      </c>
      <c r="P284" s="10" t="s">
        <v>2962</v>
      </c>
      <c r="Q284" s="10" t="s">
        <v>2963</v>
      </c>
      <c r="R284" s="10" t="s">
        <v>2964</v>
      </c>
      <c r="S284" s="10" t="s">
        <v>2965</v>
      </c>
    </row>
    <row r="285" spans="10:19" x14ac:dyDescent="0.35">
      <c r="J285" s="10" t="s">
        <v>2966</v>
      </c>
      <c r="K285" s="10" t="s">
        <v>2967</v>
      </c>
      <c r="L285" s="10" t="s">
        <v>2968</v>
      </c>
      <c r="M285" s="10" t="s">
        <v>2969</v>
      </c>
      <c r="N285" s="10" t="s">
        <v>2970</v>
      </c>
      <c r="O285" s="10" t="s">
        <v>2971</v>
      </c>
      <c r="P285" s="10" t="s">
        <v>2972</v>
      </c>
      <c r="Q285" s="10" t="s">
        <v>2973</v>
      </c>
      <c r="R285" s="10" t="s">
        <v>2974</v>
      </c>
      <c r="S285" s="10" t="s">
        <v>2975</v>
      </c>
    </row>
    <row r="286" spans="10:19" x14ac:dyDescent="0.35">
      <c r="J286" s="10" t="s">
        <v>2976</v>
      </c>
      <c r="K286" s="10" t="s">
        <v>2977</v>
      </c>
      <c r="L286" s="10" t="s">
        <v>2978</v>
      </c>
      <c r="M286" s="10" t="s">
        <v>2979</v>
      </c>
      <c r="N286" s="10" t="s">
        <v>2980</v>
      </c>
      <c r="O286" s="10" t="s">
        <v>2981</v>
      </c>
      <c r="P286" s="10" t="s">
        <v>2982</v>
      </c>
      <c r="Q286" s="10" t="s">
        <v>2983</v>
      </c>
      <c r="R286" s="10" t="s">
        <v>2984</v>
      </c>
      <c r="S286" s="10" t="s">
        <v>2985</v>
      </c>
    </row>
    <row r="287" spans="10:19" x14ac:dyDescent="0.35">
      <c r="J287" s="10" t="s">
        <v>2986</v>
      </c>
      <c r="K287" s="10" t="s">
        <v>2987</v>
      </c>
      <c r="L287" s="10" t="s">
        <v>2988</v>
      </c>
      <c r="M287" s="10" t="s">
        <v>2989</v>
      </c>
      <c r="N287" s="10" t="s">
        <v>2990</v>
      </c>
      <c r="O287" s="10" t="s">
        <v>2991</v>
      </c>
      <c r="P287" s="10" t="s">
        <v>2992</v>
      </c>
      <c r="Q287" s="10" t="s">
        <v>2993</v>
      </c>
      <c r="R287" s="10" t="s">
        <v>2994</v>
      </c>
      <c r="S287" s="10" t="s">
        <v>2995</v>
      </c>
    </row>
    <row r="288" spans="10:19" x14ac:dyDescent="0.35">
      <c r="J288" s="10" t="s">
        <v>2996</v>
      </c>
      <c r="K288" s="10" t="s">
        <v>2997</v>
      </c>
      <c r="L288" s="10" t="s">
        <v>2998</v>
      </c>
      <c r="M288" s="10" t="s">
        <v>2999</v>
      </c>
      <c r="N288" s="10" t="s">
        <v>3000</v>
      </c>
      <c r="O288" s="10" t="s">
        <v>3001</v>
      </c>
      <c r="P288" s="10" t="s">
        <v>3002</v>
      </c>
      <c r="Q288" s="10" t="s">
        <v>3003</v>
      </c>
      <c r="R288" s="10" t="s">
        <v>3004</v>
      </c>
      <c r="S288" s="10" t="s">
        <v>3005</v>
      </c>
    </row>
    <row r="289" spans="2:14" x14ac:dyDescent="0.35">
      <c r="J289" s="10" t="s">
        <v>3006</v>
      </c>
      <c r="K289" s="10" t="s">
        <v>3007</v>
      </c>
      <c r="L289" s="10" t="s">
        <v>3008</v>
      </c>
      <c r="M289" s="10" t="s">
        <v>3009</v>
      </c>
      <c r="N289" s="10" t="s">
        <v>3010</v>
      </c>
    </row>
    <row r="292" spans="2:14" x14ac:dyDescent="0.35">
      <c r="B292" t="s">
        <v>115</v>
      </c>
    </row>
    <row r="293" spans="2:14" x14ac:dyDescent="0.35">
      <c r="B293" t="str">
        <f>HYPERLINK("#Contents!A1", "Return to Contents")</f>
        <v>Return to Contents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54</vt:i4>
      </vt:variant>
    </vt:vector>
  </HeadingPairs>
  <TitlesOfParts>
    <vt:vector size="54" baseType="lpstr">
      <vt:lpstr>Cover Sheet</vt:lpstr>
      <vt:lpstr>Contents</vt:lpstr>
      <vt:lpstr>Full Results</vt:lpstr>
      <vt:lpstr>Table 30</vt:lpstr>
      <vt:lpstr>Table 31</vt:lpstr>
      <vt:lpstr>Table 32</vt:lpstr>
      <vt:lpstr>Table 33</vt:lpstr>
      <vt:lpstr>Table 34</vt:lpstr>
      <vt:lpstr>Table 35</vt:lpstr>
      <vt:lpstr>Table 36</vt:lpstr>
      <vt:lpstr>Table 37</vt:lpstr>
      <vt:lpstr>Table 38</vt:lpstr>
      <vt:lpstr>Table 39</vt:lpstr>
      <vt:lpstr>Table 40</vt:lpstr>
      <vt:lpstr>Table 41</vt:lpstr>
      <vt:lpstr>Table 42</vt:lpstr>
      <vt:lpstr>Table 43</vt:lpstr>
      <vt:lpstr>Table 44</vt:lpstr>
      <vt:lpstr>Table 45</vt:lpstr>
      <vt:lpstr>Table 46</vt:lpstr>
      <vt:lpstr>Table 47</vt:lpstr>
      <vt:lpstr>Table 48</vt:lpstr>
      <vt:lpstr>Table 49</vt:lpstr>
      <vt:lpstr>Table 50</vt:lpstr>
      <vt:lpstr>Table 51</vt:lpstr>
      <vt:lpstr>Table 52</vt:lpstr>
      <vt:lpstr>Table 53</vt:lpstr>
      <vt:lpstr>Table 54</vt:lpstr>
      <vt:lpstr>Table 55</vt:lpstr>
      <vt:lpstr>Table 56</vt:lpstr>
      <vt:lpstr>Table 57</vt:lpstr>
      <vt:lpstr>Table 58</vt:lpstr>
      <vt:lpstr>Table 59</vt:lpstr>
      <vt:lpstr>Table 60</vt:lpstr>
      <vt:lpstr>Table 61</vt:lpstr>
      <vt:lpstr>Table 62</vt:lpstr>
      <vt:lpstr>Table 63</vt:lpstr>
      <vt:lpstr>Table 64</vt:lpstr>
      <vt:lpstr>Table 65</vt:lpstr>
      <vt:lpstr>Table 66</vt:lpstr>
      <vt:lpstr>Table 67</vt:lpstr>
      <vt:lpstr>Table 68</vt:lpstr>
      <vt:lpstr>Table 69</vt:lpstr>
      <vt:lpstr>Table 70</vt:lpstr>
      <vt:lpstr>Table 71</vt:lpstr>
      <vt:lpstr>Table 72</vt:lpstr>
      <vt:lpstr>Table 73</vt:lpstr>
      <vt:lpstr>Table 74</vt:lpstr>
      <vt:lpstr>Table 75</vt:lpstr>
      <vt:lpstr>Table 76</vt:lpstr>
      <vt:lpstr>Table 77</vt:lpstr>
      <vt:lpstr>Table 78</vt:lpstr>
      <vt:lpstr>Table 79</vt:lpstr>
      <vt:lpstr>Table 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Jules Walkden</cp:lastModifiedBy>
  <dcterms:created xsi:type="dcterms:W3CDTF">2026-05-14T10:48:18Z</dcterms:created>
  <dcterms:modified xsi:type="dcterms:W3CDTF">2026-10-12T11:46:41Z</dcterms:modified>
</cp:coreProperties>
</file>